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2\Timeseries\Final - Feb 2021 re-release\62290 Underemployed workers\"/>
    </mc:Choice>
  </mc:AlternateContent>
  <xr:revisionPtr revIDLastSave="0" documentId="13_ncr:1_{356B096D-B7E4-4CC7-BA23-81EB8A990A02}" xr6:coauthVersionLast="47" xr6:coauthVersionMax="47" xr10:uidLastSave="{00000000-0000-0000-0000-000000000000}"/>
  <bookViews>
    <workbookView xWindow="4680" yWindow="4680" windowWidth="43200" windowHeight="23535" xr2:uid="{00000000-000D-0000-FFFF-FFFF00000000}"/>
  </bookViews>
  <sheets>
    <sheet name="Contents" sheetId="13" r:id="rId1"/>
    <sheet name="Table 5.1" sheetId="14" r:id="rId2"/>
    <sheet name="Table 5.2" sheetId="15" r:id="rId3"/>
    <sheet name="Index" sheetId="12" r:id="rId4"/>
    <sheet name="Data1" sheetId="1" r:id="rId5"/>
    <sheet name="Data2" sheetId="2" r:id="rId6"/>
    <sheet name="Data3" sheetId="3" r:id="rId7"/>
    <sheet name="Data4" sheetId="4" r:id="rId8"/>
    <sheet name="Data5" sheetId="5" r:id="rId9"/>
    <sheet name="Data6" sheetId="6" r:id="rId10"/>
    <sheet name="Data7" sheetId="7" r:id="rId11"/>
    <sheet name="Data8" sheetId="8" r:id="rId12"/>
    <sheet name="Data9" sheetId="9" r:id="rId13"/>
    <sheet name="Data10" sheetId="10" r:id="rId14"/>
  </sheets>
  <definedNames>
    <definedName name="A125227718X">Data1!$EA$1:$EA$10,Data1!$EA$11:$EA$17</definedName>
    <definedName name="A125227718X_Data">Data1!$EA$11:$EA$17</definedName>
    <definedName name="A125227718X_Latest">Data1!$EA$17</definedName>
    <definedName name="A125227722R">Data1!$AO$1:$AO$10,Data1!$AO$11:$AO$17</definedName>
    <definedName name="A125227722R_Data">Data1!$AO$11:$AO$17</definedName>
    <definedName name="A125227722R_Latest">Data1!$AO$17</definedName>
    <definedName name="A125227726X">Data1!$CH$1:$CH$10,Data1!$CH$11:$CH$17</definedName>
    <definedName name="A125227726X_Data">Data1!$CH$11:$CH$17</definedName>
    <definedName name="A125227726X_Latest">Data1!$CH$17</definedName>
    <definedName name="A125227730R">Data1!$CW$1:$CW$10,Data1!$CW$11:$CW$17</definedName>
    <definedName name="A125227730R_Data">Data1!$CW$11:$CW$17</definedName>
    <definedName name="A125227730R_Latest">Data1!$CW$17</definedName>
    <definedName name="A125227734X">Data1!$DL$1:$DL$10,Data1!$DL$11:$DL$17</definedName>
    <definedName name="A125227734X_Data">Data1!$DL$11:$DL$17</definedName>
    <definedName name="A125227734X_Latest">Data1!$DL$17</definedName>
    <definedName name="A125227738J">Data1!$FE$1:$FE$10,Data1!$FE$11:$FE$17</definedName>
    <definedName name="A125227738J_Data">Data1!$FE$11:$FE$17</definedName>
    <definedName name="A125227738J_Latest">Data1!$FE$17</definedName>
    <definedName name="A125227742X">Data1!$Z$1:$Z$10,Data1!$Z$11:$Z$17</definedName>
    <definedName name="A125227742X_Data">Data1!$Z$11:$Z$17</definedName>
    <definedName name="A125227742X_Latest">Data1!$Z$17</definedName>
    <definedName name="A125227746J">Data1!$BD$1:$BD$10,Data1!$BD$11:$BD$17</definedName>
    <definedName name="A125227746J_Data">Data1!$BD$11:$BD$17</definedName>
    <definedName name="A125227746J_Latest">Data1!$BD$17</definedName>
    <definedName name="A125227750X">Data1!$BS$1:$BS$10,Data1!$BS$11:$BS$17</definedName>
    <definedName name="A125227750X_Data">Data1!$BS$11:$BS$17</definedName>
    <definedName name="A125227750X_Latest">Data1!$BS$17</definedName>
    <definedName name="A125227754J">Data1!$EP$1:$EP$10,Data1!$EP$11:$EP$17</definedName>
    <definedName name="A125227754J_Data">Data1!$EP$11:$EP$17</definedName>
    <definedName name="A125227754J_Latest">Data1!$EP$17</definedName>
    <definedName name="A125227758T">Data1!$K$1:$K$10,Data1!$K$11:$K$17</definedName>
    <definedName name="A125227758T_Data">Data1!$K$11:$K$17</definedName>
    <definedName name="A125227758T_Latest">Data1!$K$17</definedName>
    <definedName name="A125227762J">Data10!$Z$1:$Z$10,Data10!$Z$11:$Z$17</definedName>
    <definedName name="A125227762J_Data">Data10!$Z$11:$Z$17</definedName>
    <definedName name="A125227762J_Latest">Data10!$Z$17</definedName>
    <definedName name="A125227766T">Data9!$GD$1:$GD$10,Data9!$GD$11:$GD$17</definedName>
    <definedName name="A125227766T_Data">Data9!$GD$11:$GD$17</definedName>
    <definedName name="A125227766T_Latest">Data9!$GD$17</definedName>
    <definedName name="A125227770J">Data9!$HW$1:$HW$10,Data9!$HW$11:$HW$17</definedName>
    <definedName name="A125227770J_Data">Data9!$HW$11:$HW$17</definedName>
    <definedName name="A125227770J_Latest">Data9!$HW$17</definedName>
    <definedName name="A125227774T">Data9!$IL$1:$IL$10,Data9!$IL$11:$IL$17</definedName>
    <definedName name="A125227774T_Data">Data9!$IL$11:$IL$17</definedName>
    <definedName name="A125227774T_Latest">Data9!$IL$17</definedName>
    <definedName name="A125227778A">Data10!$K$1:$K$10,Data10!$K$11:$K$17</definedName>
    <definedName name="A125227778A_Data">Data10!$K$11:$K$17</definedName>
    <definedName name="A125227778A_Latest">Data10!$K$17</definedName>
    <definedName name="A125227782T">Data10!$BD$1:$BD$10,Data10!$BD$11:$BD$17</definedName>
    <definedName name="A125227782T_Data">Data10!$BD$11:$BD$17</definedName>
    <definedName name="A125227782T_Latest">Data10!$BD$17</definedName>
    <definedName name="A125227786A">Data9!$FO$1:$FO$10,Data9!$FO$11:$FO$17</definedName>
    <definedName name="A125227786A_Data">Data9!$FO$11:$FO$17</definedName>
    <definedName name="A125227786A_Latest">Data9!$FO$17</definedName>
    <definedName name="A125227790T">Data9!$GS$1:$GS$10,Data9!$GS$11:$GS$17</definedName>
    <definedName name="A125227790T_Data">Data9!$GS$11:$GS$17</definedName>
    <definedName name="A125227790T_Latest">Data9!$GS$17</definedName>
    <definedName name="A125227794A">Data9!$HH$1:$HH$10,Data9!$HH$11:$HH$17</definedName>
    <definedName name="A125227794A_Data">Data9!$HH$11:$HH$17</definedName>
    <definedName name="A125227794A_Latest">Data9!$HH$17</definedName>
    <definedName name="A125227798K">Data10!$AO$1:$AO$10,Data10!$AO$11:$AO$17</definedName>
    <definedName name="A125227798K_Data">Data10!$AO$11:$AO$17</definedName>
    <definedName name="A125227798K_Latest">Data10!$AO$17</definedName>
    <definedName name="A125227802R">Data9!$EZ$1:$EZ$10,Data9!$EZ$11:$EZ$17</definedName>
    <definedName name="A125227802R_Data">Data9!$EZ$11:$EZ$17</definedName>
    <definedName name="A125227802R_Latest">Data9!$EZ$17</definedName>
    <definedName name="A125227806X">Data6!$AJ$1:$AJ$10,Data6!$AJ$11:$AJ$17</definedName>
    <definedName name="A125227806X_Data">Data6!$AJ$11:$AJ$17</definedName>
    <definedName name="A125227806X_Latest">Data6!$AJ$17</definedName>
    <definedName name="A125227810R">Data5!$GN$1:$GN$10,Data5!$GN$11:$GN$17</definedName>
    <definedName name="A125227810R_Data">Data5!$GN$11:$GN$17</definedName>
    <definedName name="A125227810R_Latest">Data5!$GN$17</definedName>
    <definedName name="A125227814X">Data5!$IG$1:$IG$10,Data5!$IG$11:$IG$17</definedName>
    <definedName name="A125227814X_Data">Data5!$IG$11:$IG$17</definedName>
    <definedName name="A125227814X_Latest">Data5!$IG$17</definedName>
    <definedName name="A125227818J">Data6!$F$1:$F$10,Data6!$F$11:$F$17</definedName>
    <definedName name="A125227818J_Data">Data6!$F$11:$F$17</definedName>
    <definedName name="A125227818J_Latest">Data6!$F$17</definedName>
    <definedName name="A125227822X">Data6!$U$1:$U$10,Data6!$U$11:$U$17</definedName>
    <definedName name="A125227822X_Data">Data6!$U$11:$U$17</definedName>
    <definedName name="A125227822X_Latest">Data6!$U$17</definedName>
    <definedName name="A125227826J">Data6!$BN$1:$BN$10,Data6!$BN$11:$BN$17</definedName>
    <definedName name="A125227826J_Data">Data6!$BN$11:$BN$17</definedName>
    <definedName name="A125227826J_Latest">Data6!$BN$17</definedName>
    <definedName name="A125227830X">Data5!$FY$1:$FY$10,Data5!$FY$11:$FY$17</definedName>
    <definedName name="A125227830X_Data">Data5!$FY$11:$FY$17</definedName>
    <definedName name="A125227830X_Latest">Data5!$FY$17</definedName>
    <definedName name="A125227834J">Data5!$HC$1:$HC$10,Data5!$HC$11:$HC$17</definedName>
    <definedName name="A125227834J_Data">Data5!$HC$11:$HC$17</definedName>
    <definedName name="A125227834J_Latest">Data5!$HC$17</definedName>
    <definedName name="A125227838T">Data5!$HR$1:$HR$10,Data5!$HR$11:$HR$17</definedName>
    <definedName name="A125227838T_Data">Data5!$HR$11:$HR$17</definedName>
    <definedName name="A125227838T_Latest">Data5!$HR$17</definedName>
    <definedName name="A125227842J">Data6!$AY$1:$AY$10,Data6!$AY$11:$AY$17</definedName>
    <definedName name="A125227842J_Data">Data6!$AY$11:$AY$17</definedName>
    <definedName name="A125227842J_Latest">Data6!$AY$17</definedName>
    <definedName name="A125227846T">Data5!$FJ$1:$FJ$10,Data5!$FJ$11:$FJ$17</definedName>
    <definedName name="A125227846T_Data">Data5!$FJ$11:$FJ$17</definedName>
    <definedName name="A125227846T_Latest">Data5!$FJ$17</definedName>
    <definedName name="A125227850J">Data8!$AE$1:$AE$10,Data8!$AE$11:$AE$17</definedName>
    <definedName name="A125227850J_Data">Data8!$AE$11:$AE$17</definedName>
    <definedName name="A125227850J_Latest">Data8!$AE$17</definedName>
    <definedName name="A125227854T">Data7!$GI$1:$GI$10,Data7!$GI$11:$GI$17</definedName>
    <definedName name="A125227854T_Data">Data7!$GI$11:$GI$17</definedName>
    <definedName name="A125227854T_Latest">Data7!$GI$17</definedName>
    <definedName name="A125227858A">Data7!$IB$1:$IB$10,Data7!$IB$11:$IB$17</definedName>
    <definedName name="A125227858A_Data">Data7!$IB$11:$IB$17</definedName>
    <definedName name="A125227858A_Latest">Data7!$IB$17</definedName>
    <definedName name="A125227862T">Data7!$IQ$1:$IQ$10,Data7!$IQ$11:$IQ$17</definedName>
    <definedName name="A125227862T_Data">Data7!$IQ$11:$IQ$17</definedName>
    <definedName name="A125227862T_Latest">Data7!$IQ$17</definedName>
    <definedName name="A125227866A">Data8!$P$1:$P$10,Data8!$P$11:$P$17</definedName>
    <definedName name="A125227866A_Data">Data8!$P$11:$P$17</definedName>
    <definedName name="A125227866A_Latest">Data8!$P$17</definedName>
    <definedName name="A125227870T">Data8!$BI$1:$BI$10,Data8!$BI$11:$BI$17</definedName>
    <definedName name="A125227870T_Data">Data8!$BI$11:$BI$17</definedName>
    <definedName name="A125227870T_Latest">Data8!$BI$17</definedName>
    <definedName name="A125227874A">Data7!$FT$1:$FT$10,Data7!$FT$11:$FT$17</definedName>
    <definedName name="A125227874A_Data">Data7!$FT$11:$FT$17</definedName>
    <definedName name="A125227874A_Latest">Data7!$FT$17</definedName>
    <definedName name="A125227878K">Data7!$GX$1:$GX$10,Data7!$GX$11:$GX$17</definedName>
    <definedName name="A125227878K_Data">Data7!$GX$11:$GX$17</definedName>
    <definedName name="A125227878K_Latest">Data7!$GX$17</definedName>
    <definedName name="A125227882A">Data7!$HM$1:$HM$10,Data7!$HM$11:$HM$17</definedName>
    <definedName name="A125227882A_Data">Data7!$HM$11:$HM$17</definedName>
    <definedName name="A125227882A_Latest">Data7!$HM$17</definedName>
    <definedName name="A125227886K">Data8!$AT$1:$AT$10,Data8!$AT$11:$AT$17</definedName>
    <definedName name="A125227886K_Data">Data8!$AT$11:$AT$17</definedName>
    <definedName name="A125227886K_Latest">Data8!$AT$17</definedName>
    <definedName name="A125227890A">Data7!$FE$1:$FE$10,Data7!$FE$11:$FE$17</definedName>
    <definedName name="A125227890A_Data">Data7!$FE$11:$FE$17</definedName>
    <definedName name="A125227890A_Latest">Data7!$FE$17</definedName>
    <definedName name="A125227894K">Data8!$GN$1:$GN$10,Data8!$GN$11:$GN$17</definedName>
    <definedName name="A125227894K_Data">Data8!$GN$11:$GN$17</definedName>
    <definedName name="A125227894K_Latest">Data8!$GN$17</definedName>
    <definedName name="A125227898V">Data8!$DB$1:$DB$10,Data8!$DB$11:$DB$17</definedName>
    <definedName name="A125227898V_Data">Data8!$DB$11:$DB$17</definedName>
    <definedName name="A125227898V_Latest">Data8!$DB$17</definedName>
    <definedName name="A125227902X">Data8!$EU$1:$EU$10,Data8!$EU$11:$EU$17</definedName>
    <definedName name="A125227902X_Data">Data8!$EU$11:$EU$17</definedName>
    <definedName name="A125227902X_Latest">Data8!$EU$17</definedName>
    <definedName name="A125227906J">Data8!$FJ$1:$FJ$10,Data8!$FJ$11:$FJ$17</definedName>
    <definedName name="A125227906J_Data">Data8!$FJ$11:$FJ$17</definedName>
    <definedName name="A125227906J_Latest">Data8!$FJ$17</definedName>
    <definedName name="A125227910X">Data8!$FY$1:$FY$10,Data8!$FY$11:$FY$17</definedName>
    <definedName name="A125227910X_Data">Data8!$FY$11:$FY$17</definedName>
    <definedName name="A125227910X_Latest">Data8!$FY$17</definedName>
    <definedName name="A125227914J">Data8!$HR$1:$HR$10,Data8!$HR$11:$HR$17</definedName>
    <definedName name="A125227914J_Data">Data8!$HR$11:$HR$17</definedName>
    <definedName name="A125227914J_Latest">Data8!$HR$17</definedName>
    <definedName name="A125227918T">Data8!$CM$1:$CM$10,Data8!$CM$11:$CM$17</definedName>
    <definedName name="A125227918T_Data">Data8!$CM$11:$CM$17</definedName>
    <definedName name="A125227918T_Latest">Data8!$CM$17</definedName>
    <definedName name="A125227922J">Data8!$DQ$1:$DQ$10,Data8!$DQ$11:$DQ$17</definedName>
    <definedName name="A125227922J_Data">Data8!$DQ$11:$DQ$17</definedName>
    <definedName name="A125227922J_Latest">Data8!$DQ$17</definedName>
    <definedName name="A125227926T">Data8!$EF$1:$EF$10,Data8!$EF$11:$EF$17</definedName>
    <definedName name="A125227926T_Data">Data8!$EF$11:$EF$17</definedName>
    <definedName name="A125227926T_Latest">Data8!$EF$17</definedName>
    <definedName name="A125227930J">Data8!$HC$1:$HC$10,Data8!$HC$11:$HC$17</definedName>
    <definedName name="A125227930J_Data">Data8!$HC$11:$HC$17</definedName>
    <definedName name="A125227930J_Latest">Data8!$HC$17</definedName>
    <definedName name="A125227934T">Data8!$BX$1:$BX$10,Data8!$BX$11:$BX$17</definedName>
    <definedName name="A125227934T_Data">Data8!$BX$11:$BX$17</definedName>
    <definedName name="A125227934T_Latest">Data8!$BX$17</definedName>
    <definedName name="A125227938A">Data9!$DG$1:$DG$10,Data9!$DG$11:$DG$17</definedName>
    <definedName name="A125227938A_Data">Data9!$DG$11:$DG$17</definedName>
    <definedName name="A125227938A_Latest">Data9!$DG$17</definedName>
    <definedName name="A125227942T">Data9!$U$1:$U$10,Data9!$U$11:$U$17</definedName>
    <definedName name="A125227942T_Data">Data9!$U$11:$U$17</definedName>
    <definedName name="A125227942T_Latest">Data9!$U$17</definedName>
    <definedName name="A125227946A">Data9!$BN$1:$BN$10,Data9!$BN$11:$BN$17</definedName>
    <definedName name="A125227946A_Data">Data9!$BN$11:$BN$17</definedName>
    <definedName name="A125227946A_Latest">Data9!$BN$17</definedName>
    <definedName name="A125227950T">Data9!$CC$1:$CC$10,Data9!$CC$11:$CC$17</definedName>
    <definedName name="A125227950T_Data">Data9!$CC$11:$CC$17</definedName>
    <definedName name="A125227950T_Latest">Data9!$CC$17</definedName>
    <definedName name="A125227954A">Data9!$CR$1:$CR$10,Data9!$CR$11:$CR$17</definedName>
    <definedName name="A125227954A_Data">Data9!$CR$11:$CR$17</definedName>
    <definedName name="A125227954A_Latest">Data9!$CR$17</definedName>
    <definedName name="A125227958K">Data9!$EK$1:$EK$10,Data9!$EK$11:$EK$17</definedName>
    <definedName name="A125227958K_Data">Data9!$EK$11:$EK$17</definedName>
    <definedName name="A125227958K_Latest">Data9!$EK$17</definedName>
    <definedName name="A125227962A">Data9!$F$1:$F$10,Data9!$F$11:$F$17</definedName>
    <definedName name="A125227962A_Data">Data9!$F$11:$F$17</definedName>
    <definedName name="A125227962A_Latest">Data9!$F$17</definedName>
    <definedName name="A125227966K">Data9!$AJ$1:$AJ$10,Data9!$AJ$11:$AJ$17</definedName>
    <definedName name="A125227966K_Data">Data9!$AJ$11:$AJ$17</definedName>
    <definedName name="A125227966K_Latest">Data9!$AJ$17</definedName>
    <definedName name="A125227970A">Data9!$AY$1:$AY$10,Data9!$AY$11:$AY$17</definedName>
    <definedName name="A125227970A_Data">Data9!$AY$11:$AY$17</definedName>
    <definedName name="A125227970A_Latest">Data9!$AY$17</definedName>
    <definedName name="A125227974K">Data9!$DV$1:$DV$10,Data9!$DV$11:$DV$17</definedName>
    <definedName name="A125227974K_Data">Data9!$DV$11:$DV$17</definedName>
    <definedName name="A125227974K_Latest">Data9!$DV$17</definedName>
    <definedName name="A125227978V">Data8!$IG$1:$IG$10,Data8!$IG$11:$IG$17</definedName>
    <definedName name="A125227978V_Data">Data8!$IG$11:$IG$17</definedName>
    <definedName name="A125227978V_Latest">Data8!$IG$17</definedName>
    <definedName name="A125227982K">Data5!$DQ$1:$DQ$10,Data5!$DQ$11:$DQ$17</definedName>
    <definedName name="A125227982K_Data">Data5!$DQ$11:$DQ$17</definedName>
    <definedName name="A125227982K_Latest">Data5!$DQ$17</definedName>
    <definedName name="A125227986V">Data5!$AE$1:$AE$10,Data5!$AE$11:$AE$17</definedName>
    <definedName name="A125227986V_Data">Data5!$AE$11:$AE$17</definedName>
    <definedName name="A125227986V_Latest">Data5!$AE$17</definedName>
    <definedName name="A125227990K">Data5!$BX$1:$BX$10,Data5!$BX$11:$BX$17</definedName>
    <definedName name="A125227990K_Data">Data5!$BX$11:$BX$17</definedName>
    <definedName name="A125227990K_Latest">Data5!$BX$17</definedName>
    <definedName name="A125227994V">Data5!$CM$1:$CM$10,Data5!$CM$11:$CM$17</definedName>
    <definedName name="A125227994V_Data">Data5!$CM$11:$CM$17</definedName>
    <definedName name="A125227994V_Latest">Data5!$CM$17</definedName>
    <definedName name="A125227998C">Data5!$DB$1:$DB$10,Data5!$DB$11:$DB$17</definedName>
    <definedName name="A125227998C_Data">Data5!$DB$11:$DB$17</definedName>
    <definedName name="A125227998C_Latest">Data5!$DB$17</definedName>
    <definedName name="A125228002K">Data5!$EU$1:$EU$10,Data5!$EU$11:$EU$17</definedName>
    <definedName name="A125228002K_Data">Data5!$EU$11:$EU$17</definedName>
    <definedName name="A125228002K_Latest">Data5!$EU$17</definedName>
    <definedName name="A125228006V">Data5!$P$1:$P$10,Data5!$P$11:$P$17</definedName>
    <definedName name="A125228006V_Data">Data5!$P$11:$P$17</definedName>
    <definedName name="A125228006V_Latest">Data5!$P$17</definedName>
    <definedName name="A125228010K">Data5!$AT$1:$AT$10,Data5!$AT$11:$AT$17</definedName>
    <definedName name="A125228010K_Data">Data5!$AT$11:$AT$17</definedName>
    <definedName name="A125228010K_Latest">Data5!$AT$17</definedName>
    <definedName name="A125228014V">Data5!$BI$1:$BI$10,Data5!$BI$11:$BI$17</definedName>
    <definedName name="A125228014V_Data">Data5!$BI$11:$BI$17</definedName>
    <definedName name="A125228014V_Latest">Data5!$BI$17</definedName>
    <definedName name="A125228018C">Data5!$EF$1:$EF$10,Data5!$EF$11:$EF$17</definedName>
    <definedName name="A125228018C_Data">Data5!$EF$11:$EF$17</definedName>
    <definedName name="A125228018C_Latest">Data5!$EF$17</definedName>
    <definedName name="A125228022V">Data4!$IQ$1:$IQ$10,Data4!$IQ$11:$IQ$17</definedName>
    <definedName name="A125228022V_Data">Data4!$IQ$11:$IQ$17</definedName>
    <definedName name="A125228022V_Latest">Data4!$IQ$17</definedName>
    <definedName name="A125228026C">Data6!$GS$1:$GS$10,Data6!$GS$11:$GS$17</definedName>
    <definedName name="A125228026C_Data">Data6!$GS$11:$GS$17</definedName>
    <definedName name="A125228026C_Latest">Data6!$GS$17</definedName>
    <definedName name="A125228030V">Data6!$DG$1:$DG$10,Data6!$DG$11:$DG$17</definedName>
    <definedName name="A125228030V_Data">Data6!$DG$11:$DG$17</definedName>
    <definedName name="A125228030V_Latest">Data6!$DG$17</definedName>
    <definedName name="A125228034C">Data6!$EZ$1:$EZ$10,Data6!$EZ$11:$EZ$17</definedName>
    <definedName name="A125228034C_Data">Data6!$EZ$11:$EZ$17</definedName>
    <definedName name="A125228034C_Latest">Data6!$EZ$17</definedName>
    <definedName name="A125228038L">Data6!$FO$1:$FO$10,Data6!$FO$11:$FO$17</definedName>
    <definedName name="A125228038L_Data">Data6!$FO$11:$FO$17</definedName>
    <definedName name="A125228038L_Latest">Data6!$FO$17</definedName>
    <definedName name="A125228042C">Data6!$GD$1:$GD$10,Data6!$GD$11:$GD$17</definedName>
    <definedName name="A125228042C_Data">Data6!$GD$11:$GD$17</definedName>
    <definedName name="A125228042C_Latest">Data6!$GD$17</definedName>
    <definedName name="A125228046L">Data6!$HW$1:$HW$10,Data6!$HW$11:$HW$17</definedName>
    <definedName name="A125228046L_Data">Data6!$HW$11:$HW$17</definedName>
    <definedName name="A125228046L_Latest">Data6!$HW$17</definedName>
    <definedName name="A125228050C">Data6!$CR$1:$CR$10,Data6!$CR$11:$CR$17</definedName>
    <definedName name="A125228050C_Data">Data6!$CR$11:$CR$17</definedName>
    <definedName name="A125228050C_Latest">Data6!$CR$17</definedName>
    <definedName name="A125228054L">Data6!$DV$1:$DV$10,Data6!$DV$11:$DV$17</definedName>
    <definedName name="A125228054L_Data">Data6!$DV$11:$DV$17</definedName>
    <definedName name="A125228054L_Latest">Data6!$DV$17</definedName>
    <definedName name="A125228058W">Data6!$EK$1:$EK$10,Data6!$EK$11:$EK$17</definedName>
    <definedName name="A125228058W_Data">Data6!$EK$11:$EK$17</definedName>
    <definedName name="A125228058W_Latest">Data6!$EK$17</definedName>
    <definedName name="A125228062L">Data6!$HH$1:$HH$10,Data6!$HH$11:$HH$17</definedName>
    <definedName name="A125228062L_Data">Data6!$HH$11:$HH$17</definedName>
    <definedName name="A125228062L_Latest">Data6!$HH$17</definedName>
    <definedName name="A125228066W">Data6!$CC$1:$CC$10,Data6!$CC$11:$CC$17</definedName>
    <definedName name="A125228066W_Data">Data6!$CC$11:$CC$17</definedName>
    <definedName name="A125228066W_Latest">Data6!$CC$17</definedName>
    <definedName name="A125228070L">Data7!$DL$1:$DL$10,Data7!$DL$11:$DL$17</definedName>
    <definedName name="A125228070L_Data">Data7!$DL$11:$DL$17</definedName>
    <definedName name="A125228070L_Latest">Data7!$DL$17</definedName>
    <definedName name="A125228074W">Data7!$Z$1:$Z$10,Data7!$Z$11:$Z$17</definedName>
    <definedName name="A125228074W_Data">Data7!$Z$11:$Z$17</definedName>
    <definedName name="A125228074W_Latest">Data7!$Z$17</definedName>
    <definedName name="A125228078F">Data7!$BS$1:$BS$10,Data7!$BS$11:$BS$17</definedName>
    <definedName name="A125228078F_Data">Data7!$BS$11:$BS$17</definedName>
    <definedName name="A125228078F_Latest">Data7!$BS$17</definedName>
    <definedName name="A125228082W">Data7!$CH$1:$CH$10,Data7!$CH$11:$CH$17</definedName>
    <definedName name="A125228082W_Data">Data7!$CH$11:$CH$17</definedName>
    <definedName name="A125228082W_Latest">Data7!$CH$17</definedName>
    <definedName name="A125228086F">Data7!$CW$1:$CW$10,Data7!$CW$11:$CW$17</definedName>
    <definedName name="A125228086F_Data">Data7!$CW$11:$CW$17</definedName>
    <definedName name="A125228086F_Latest">Data7!$CW$17</definedName>
    <definedName name="A125228090W">Data7!$EP$1:$EP$10,Data7!$EP$11:$EP$17</definedName>
    <definedName name="A125228090W_Data">Data7!$EP$11:$EP$17</definedName>
    <definedName name="A125228090W_Latest">Data7!$EP$17</definedName>
    <definedName name="A125228094F">Data7!$K$1:$K$10,Data7!$K$11:$K$17</definedName>
    <definedName name="A125228094F_Data">Data7!$K$11:$K$17</definedName>
    <definedName name="A125228094F_Latest">Data7!$K$17</definedName>
    <definedName name="A125228098R">Data7!$AO$1:$AO$10,Data7!$AO$11:$AO$17</definedName>
    <definedName name="A125228098R_Data">Data7!$AO$11:$AO$17</definedName>
    <definedName name="A125228098R_Latest">Data7!$AO$17</definedName>
    <definedName name="A125228102V">Data7!$BD$1:$BD$10,Data7!$BD$11:$BD$17</definedName>
    <definedName name="A125228102V_Data">Data7!$BD$11:$BD$17</definedName>
    <definedName name="A125228102V_Latest">Data7!$BD$17</definedName>
    <definedName name="A125228106C">Data7!$EA$1:$EA$10,Data7!$EA$11:$EA$17</definedName>
    <definedName name="A125228106C_Data">Data7!$EA$11:$EA$17</definedName>
    <definedName name="A125228106C_Latest">Data7!$EA$17</definedName>
    <definedName name="A125228110V">Data6!$IL$1:$IL$10,Data6!$IL$11:$IL$17</definedName>
    <definedName name="A125228110V_Data">Data6!$IL$11:$IL$17</definedName>
    <definedName name="A125228110V_Latest">Data6!$IL$17</definedName>
    <definedName name="A125228114C">Data2!$HC$1:$HC$10,Data2!$HC$11:$HC$17</definedName>
    <definedName name="A125228114C_Data">Data2!$HC$11:$HC$17</definedName>
    <definedName name="A125228114C_Latest">Data2!$HC$17</definedName>
    <definedName name="A125228118L">Data2!$DQ$1:$DQ$10,Data2!$DQ$11:$DQ$17</definedName>
    <definedName name="A125228118L_Data">Data2!$DQ$11:$DQ$17</definedName>
    <definedName name="A125228118L_Latest">Data2!$DQ$17</definedName>
    <definedName name="A125228122C">Data2!$FJ$1:$FJ$10,Data2!$FJ$11:$FJ$17</definedName>
    <definedName name="A125228122C_Data">Data2!$FJ$11:$FJ$17</definedName>
    <definedName name="A125228122C_Latest">Data2!$FJ$17</definedName>
    <definedName name="A125228126L">Data2!$FY$1:$FY$10,Data2!$FY$11:$FY$17</definedName>
    <definedName name="A125228126L_Data">Data2!$FY$11:$FY$17</definedName>
    <definedName name="A125228126L_Latest">Data2!$FY$17</definedName>
    <definedName name="A125228130C">Data2!$GN$1:$GN$10,Data2!$GN$11:$GN$17</definedName>
    <definedName name="A125228130C_Data">Data2!$GN$11:$GN$17</definedName>
    <definedName name="A125228130C_Latest">Data2!$GN$17</definedName>
    <definedName name="A125228134L">Data2!$IG$1:$IG$10,Data2!$IG$11:$IG$17</definedName>
    <definedName name="A125228134L_Data">Data2!$IG$11:$IG$17</definedName>
    <definedName name="A125228134L_Latest">Data2!$IG$17</definedName>
    <definedName name="A125228138W">Data2!$DB$1:$DB$10,Data2!$DB$11:$DB$17</definedName>
    <definedName name="A125228138W_Data">Data2!$DB$11:$DB$17</definedName>
    <definedName name="A125228138W_Latest">Data2!$DB$17</definedName>
    <definedName name="A125228142L">Data2!$EF$1:$EF$10,Data2!$EF$11:$EF$17</definedName>
    <definedName name="A125228142L_Data">Data2!$EF$11:$EF$17</definedName>
    <definedName name="A125228142L_Latest">Data2!$EF$17</definedName>
    <definedName name="A125228146W">Data2!$EU$1:$EU$10,Data2!$EU$11:$EU$17</definedName>
    <definedName name="A125228146W_Data">Data2!$EU$11:$EU$17</definedName>
    <definedName name="A125228146W_Latest">Data2!$EU$17</definedName>
    <definedName name="A125228150L">Data2!$HR$1:$HR$10,Data2!$HR$11:$HR$17</definedName>
    <definedName name="A125228150L_Data">Data2!$HR$11:$HR$17</definedName>
    <definedName name="A125228150L_Latest">Data2!$HR$17</definedName>
    <definedName name="A125228154W">Data2!$CM$1:$CM$10,Data2!$CM$11:$CM$17</definedName>
    <definedName name="A125228154W_Data">Data2!$CM$11:$CM$17</definedName>
    <definedName name="A125228154W_Latest">Data2!$CM$17</definedName>
    <definedName name="A125228510F">Data4!$GX$1:$GX$10,Data4!$GX$11:$GX$17</definedName>
    <definedName name="A125228510F_Data">Data4!$GX$11:$GX$17</definedName>
    <definedName name="A125228510F_Latest">Data4!$GX$17</definedName>
    <definedName name="A125228514R">Data4!$DL$1:$DL$10,Data4!$DL$11:$DL$17</definedName>
    <definedName name="A125228514R_Data">Data4!$DL$11:$DL$17</definedName>
    <definedName name="A125228514R_Latest">Data4!$DL$17</definedName>
    <definedName name="A125228518X">Data4!$FE$1:$FE$10,Data4!$FE$11:$FE$17</definedName>
    <definedName name="A125228518X_Data">Data4!$FE$11:$FE$17</definedName>
    <definedName name="A125228518X_Latest">Data4!$FE$17</definedName>
    <definedName name="A125228522R">Data4!$FT$1:$FT$10,Data4!$FT$11:$FT$17</definedName>
    <definedName name="A125228522R_Data">Data4!$FT$11:$FT$17</definedName>
    <definedName name="A125228522R_Latest">Data4!$FT$17</definedName>
    <definedName name="A125228526X">Data4!$GI$1:$GI$10,Data4!$GI$11:$GI$17</definedName>
    <definedName name="A125228526X_Data">Data4!$GI$11:$GI$17</definedName>
    <definedName name="A125228526X_Latest">Data4!$GI$17</definedName>
    <definedName name="A125228530R">Data4!$IB$1:$IB$10,Data4!$IB$11:$IB$17</definedName>
    <definedName name="A125228530R_Data">Data4!$IB$11:$IB$17</definedName>
    <definedName name="A125228530R_Latest">Data4!$IB$17</definedName>
    <definedName name="A125228534X">Data4!$CW$1:$CW$10,Data4!$CW$11:$CW$17</definedName>
    <definedName name="A125228534X_Data">Data4!$CW$11:$CW$17</definedName>
    <definedName name="A125228534X_Latest">Data4!$CW$17</definedName>
    <definedName name="A125228538J">Data4!$EA$1:$EA$10,Data4!$EA$11:$EA$17</definedName>
    <definedName name="A125228538J_Data">Data4!$EA$11:$EA$17</definedName>
    <definedName name="A125228538J_Latest">Data4!$EA$17</definedName>
    <definedName name="A125228542X">Data4!$EP$1:$EP$10,Data4!$EP$11:$EP$17</definedName>
    <definedName name="A125228542X_Data">Data4!$EP$11:$EP$17</definedName>
    <definedName name="A125228542X_Latest">Data4!$EP$17</definedName>
    <definedName name="A125228546J">Data4!$HM$1:$HM$10,Data4!$HM$11:$HM$17</definedName>
    <definedName name="A125228546J_Data">Data4!$HM$11:$HM$17</definedName>
    <definedName name="A125228546J_Latest">Data4!$HM$17</definedName>
    <definedName name="A125228550X">Data4!$CH$1:$CH$10,Data4!$CH$11:$CH$17</definedName>
    <definedName name="A125228550X_Data">Data4!$CH$11:$CH$17</definedName>
    <definedName name="A125228550X_Latest">Data4!$CH$17</definedName>
    <definedName name="A125228906A">Data2!$AT$1:$AT$10,Data2!$AT$11:$AT$17</definedName>
    <definedName name="A125228906A_Data">Data2!$AT$11:$AT$17</definedName>
    <definedName name="A125228906A_Latest">Data2!$AT$17</definedName>
    <definedName name="A125228910T">Data1!$GX$1:$GX$10,Data1!$GX$11:$GX$17</definedName>
    <definedName name="A125228910T_Data">Data1!$GX$11:$GX$17</definedName>
    <definedName name="A125228910T_Latest">Data1!$GX$17</definedName>
    <definedName name="A125228914A">Data1!$IQ$1:$IQ$10,Data1!$IQ$11:$IQ$17</definedName>
    <definedName name="A125228914A_Data">Data1!$IQ$11:$IQ$17</definedName>
    <definedName name="A125228914A_Latest">Data1!$IQ$17</definedName>
    <definedName name="A125228918K">Data2!$P$1:$P$10,Data2!$P$11:$P$17</definedName>
    <definedName name="A125228918K_Data">Data2!$P$11:$P$17</definedName>
    <definedName name="A125228918K_Latest">Data2!$P$17</definedName>
    <definedName name="A125228922A">Data2!$AE$1:$AE$10,Data2!$AE$11:$AE$17</definedName>
    <definedName name="A125228922A_Data">Data2!$AE$11:$AE$17</definedName>
    <definedName name="A125228922A_Latest">Data2!$AE$17</definedName>
    <definedName name="A125228926K">Data2!$BX$1:$BX$10,Data2!$BX$11:$BX$17</definedName>
    <definedName name="A125228926K_Data">Data2!$BX$11:$BX$17</definedName>
    <definedName name="A125228926K_Latest">Data2!$BX$17</definedName>
    <definedName name="A125228930A">Data1!$GI$1:$GI$10,Data1!$GI$11:$GI$17</definedName>
    <definedName name="A125228930A_Data">Data1!$GI$11:$GI$17</definedName>
    <definedName name="A125228930A_Latest">Data1!$GI$17</definedName>
    <definedName name="A125228934K">Data1!$HM$1:$HM$10,Data1!$HM$11:$HM$17</definedName>
    <definedName name="A125228934K_Data">Data1!$HM$11:$HM$17</definedName>
    <definedName name="A125228934K_Latest">Data1!$HM$17</definedName>
    <definedName name="A125228938V">Data1!$IB$1:$IB$10,Data1!$IB$11:$IB$17</definedName>
    <definedName name="A125228938V_Data">Data1!$IB$11:$IB$17</definedName>
    <definedName name="A125228938V_Latest">Data1!$IB$17</definedName>
    <definedName name="A125228942K">Data2!$BI$1:$BI$10,Data2!$BI$11:$BI$17</definedName>
    <definedName name="A125228942K_Data">Data2!$BI$11:$BI$17</definedName>
    <definedName name="A125228942K_Latest">Data2!$BI$17</definedName>
    <definedName name="A125228946V">Data1!$FT$1:$FT$10,Data1!$FT$11:$FT$17</definedName>
    <definedName name="A125228946V_Data">Data1!$FT$11:$FT$17</definedName>
    <definedName name="A125228946V_Latest">Data1!$FT$17</definedName>
    <definedName name="A125229302F">Data3!$DV$1:$DV$10,Data3!$DV$11:$DV$17</definedName>
    <definedName name="A125229302F_Data">Data3!$DV$11:$DV$17</definedName>
    <definedName name="A125229302F_Latest">Data3!$DV$17</definedName>
    <definedName name="A125229306R">Data3!$AJ$1:$AJ$10,Data3!$AJ$11:$AJ$17</definedName>
    <definedName name="A125229306R_Data">Data3!$AJ$11:$AJ$17</definedName>
    <definedName name="A125229306R_Latest">Data3!$AJ$17</definedName>
    <definedName name="A125229310F">Data3!$CC$1:$CC$10,Data3!$CC$11:$CC$17</definedName>
    <definedName name="A125229310F_Data">Data3!$CC$11:$CC$17</definedName>
    <definedName name="A125229310F_Latest">Data3!$CC$17</definedName>
    <definedName name="A125229314R">Data3!$CR$1:$CR$10,Data3!$CR$11:$CR$17</definedName>
    <definedName name="A125229314R_Data">Data3!$CR$11:$CR$17</definedName>
    <definedName name="A125229314R_Latest">Data3!$CR$17</definedName>
    <definedName name="A125229318X">Data3!$DG$1:$DG$10,Data3!$DG$11:$DG$17</definedName>
    <definedName name="A125229318X_Data">Data3!$DG$11:$DG$17</definedName>
    <definedName name="A125229318X_Latest">Data3!$DG$17</definedName>
    <definedName name="A125229322R">Data3!$EZ$1:$EZ$10,Data3!$EZ$11:$EZ$17</definedName>
    <definedName name="A125229322R_Data">Data3!$EZ$11:$EZ$17</definedName>
    <definedName name="A125229322R_Latest">Data3!$EZ$17</definedName>
    <definedName name="A125229326X">Data3!$U$1:$U$10,Data3!$U$11:$U$17</definedName>
    <definedName name="A125229326X_Data">Data3!$U$11:$U$17</definedName>
    <definedName name="A125229326X_Latest">Data3!$U$17</definedName>
    <definedName name="A125229330R">Data3!$AY$1:$AY$10,Data3!$AY$11:$AY$17</definedName>
    <definedName name="A125229330R_Data">Data3!$AY$11:$AY$17</definedName>
    <definedName name="A125229330R_Latest">Data3!$AY$17</definedName>
    <definedName name="A125229334X">Data3!$BN$1:$BN$10,Data3!$BN$11:$BN$17</definedName>
    <definedName name="A125229334X_Data">Data3!$BN$11:$BN$17</definedName>
    <definedName name="A125229334X_Latest">Data3!$BN$17</definedName>
    <definedName name="A125229338J">Data3!$EK$1:$EK$10,Data3!$EK$11:$EK$17</definedName>
    <definedName name="A125229338J_Data">Data3!$EK$11:$EK$17</definedName>
    <definedName name="A125229338J_Latest">Data3!$EK$17</definedName>
    <definedName name="A125229342X">Data3!$F$1:$F$10,Data3!$F$11:$F$17</definedName>
    <definedName name="A125229342X_Data">Data3!$F$11:$F$17</definedName>
    <definedName name="A125229342X_Latest">Data3!$F$17</definedName>
    <definedName name="A125229698L">Data4!$AO$1:$AO$10,Data4!$AO$11:$AO$17</definedName>
    <definedName name="A125229698L_Data">Data4!$AO$11:$AO$17</definedName>
    <definedName name="A125229698L_Latest">Data4!$AO$17</definedName>
    <definedName name="A125229702T">Data3!$GS$1:$GS$10,Data3!$GS$11:$GS$17</definedName>
    <definedName name="A125229702T_Data">Data3!$GS$11:$GS$17</definedName>
    <definedName name="A125229702T_Latest">Data3!$GS$17</definedName>
    <definedName name="A125229706A">Data3!$IL$1:$IL$10,Data3!$IL$11:$IL$17</definedName>
    <definedName name="A125229706A_Data">Data3!$IL$11:$IL$17</definedName>
    <definedName name="A125229706A_Latest">Data3!$IL$17</definedName>
    <definedName name="A125229710T">Data4!$K$1:$K$10,Data4!$K$11:$K$17</definedName>
    <definedName name="A125229710T_Data">Data4!$K$11:$K$17</definedName>
    <definedName name="A125229710T_Latest">Data4!$K$17</definedName>
    <definedName name="A125229714A">Data4!$Z$1:$Z$10,Data4!$Z$11:$Z$17</definedName>
    <definedName name="A125229714A_Data">Data4!$Z$11:$Z$17</definedName>
    <definedName name="A125229714A_Latest">Data4!$Z$17</definedName>
    <definedName name="A125229718K">Data4!$BS$1:$BS$10,Data4!$BS$11:$BS$17</definedName>
    <definedName name="A125229718K_Data">Data4!$BS$11:$BS$17</definedName>
    <definedName name="A125229718K_Latest">Data4!$BS$17</definedName>
    <definedName name="A125229722A">Data3!$GD$1:$GD$10,Data3!$GD$11:$GD$17</definedName>
    <definedName name="A125229722A_Data">Data3!$GD$11:$GD$17</definedName>
    <definedName name="A125229722A_Latest">Data3!$GD$17</definedName>
    <definedName name="A125229726K">Data3!$HH$1:$HH$10,Data3!$HH$11:$HH$17</definedName>
    <definedName name="A125229726K_Data">Data3!$HH$11:$HH$17</definedName>
    <definedName name="A125229726K_Latest">Data3!$HH$17</definedName>
    <definedName name="A125229730A">Data3!$HW$1:$HW$10,Data3!$HW$11:$HW$17</definedName>
    <definedName name="A125229730A_Data">Data3!$HW$11:$HW$17</definedName>
    <definedName name="A125229730A_Latest">Data3!$HW$17</definedName>
    <definedName name="A125229734K">Data4!$BD$1:$BD$10,Data4!$BD$11:$BD$17</definedName>
    <definedName name="A125229734K_Data">Data4!$BD$11:$BD$17</definedName>
    <definedName name="A125229734K_Latest">Data4!$BD$17</definedName>
    <definedName name="A125229738V">Data3!$FO$1:$FO$10,Data3!$FO$11:$FO$17</definedName>
    <definedName name="A125229738V_Data">Data3!$FO$11:$FO$17</definedName>
    <definedName name="A125229738V_Latest">Data3!$FO$17</definedName>
    <definedName name="A125230094W">Data1!$DR$1:$DR$10,Data1!$DR$11:$DR$17</definedName>
    <definedName name="A125230094W_Data">Data1!$DR$11:$DR$17</definedName>
    <definedName name="A125230094W_Latest">Data1!$DR$17</definedName>
    <definedName name="A125230098F">Data1!$AF$1:$AF$10,Data1!$AF$11:$AF$17</definedName>
    <definedName name="A125230098F_Data">Data1!$AF$11:$AF$17</definedName>
    <definedName name="A125230098F_Latest">Data1!$AF$17</definedName>
    <definedName name="A125230102K">Data1!$BY$1:$BY$10,Data1!$BY$11:$BY$17</definedName>
    <definedName name="A125230102K_Data">Data1!$BY$11:$BY$17</definedName>
    <definedName name="A125230102K_Latest">Data1!$BY$17</definedName>
    <definedName name="A125230106V">Data1!$CN$1:$CN$10,Data1!$CN$11:$CN$17</definedName>
    <definedName name="A125230106V_Data">Data1!$CN$11:$CN$17</definedName>
    <definedName name="A125230106V_Latest">Data1!$CN$17</definedName>
    <definedName name="A125230110K">Data1!$DC$1:$DC$10,Data1!$DC$11:$DC$17</definedName>
    <definedName name="A125230110K_Data">Data1!$DC$11:$DC$17</definedName>
    <definedName name="A125230110K_Latest">Data1!$DC$17</definedName>
    <definedName name="A125230114V">Data1!$EV$1:$EV$10,Data1!$EV$11:$EV$17</definedName>
    <definedName name="A125230114V_Data">Data1!$EV$11:$EV$17</definedName>
    <definedName name="A125230114V_Latest">Data1!$EV$17</definedName>
    <definedName name="A125230118C">Data1!$Q$1:$Q$10,Data1!$Q$11:$Q$17</definedName>
    <definedName name="A125230118C_Data">Data1!$Q$11:$Q$17</definedName>
    <definedName name="A125230118C_Latest">Data1!$Q$17</definedName>
    <definedName name="A125230122V">Data1!$AU$1:$AU$10,Data1!$AU$11:$AU$17</definedName>
    <definedName name="A125230122V_Data">Data1!$AU$11:$AU$17</definedName>
    <definedName name="A125230122V_Latest">Data1!$AU$17</definedName>
    <definedName name="A125230126C">Data1!$BJ$1:$BJ$10,Data1!$BJ$11:$BJ$17</definedName>
    <definedName name="A125230126C_Data">Data1!$BJ$11:$BJ$17</definedName>
    <definedName name="A125230126C_Latest">Data1!$BJ$17</definedName>
    <definedName name="A125230130V">Data1!$EG$1:$EG$10,Data1!$EG$11:$EG$17</definedName>
    <definedName name="A125230130V_Data">Data1!$EG$11:$EG$17</definedName>
    <definedName name="A125230130V_Latest">Data1!$EG$17</definedName>
    <definedName name="A125230134C">Data1!$B$1:$B$10,Data1!$B$11:$B$17</definedName>
    <definedName name="A125230134C_Data">Data1!$B$11:$B$17</definedName>
    <definedName name="A125230134C_Latest">Data1!$B$17</definedName>
    <definedName name="A125230138L">Data10!$Q$1:$Q$10,Data10!$Q$11:$Q$17</definedName>
    <definedName name="A125230138L_Data">Data10!$Q$11:$Q$17</definedName>
    <definedName name="A125230138L_Latest">Data10!$Q$17</definedName>
    <definedName name="A125230142C">Data9!$FU$1:$FU$10,Data9!$FU$11:$FU$17</definedName>
    <definedName name="A125230142C_Data">Data9!$FU$11:$FU$17</definedName>
    <definedName name="A125230142C_Latest">Data9!$FU$17</definedName>
    <definedName name="A125230146L">Data9!$HN$1:$HN$10,Data9!$HN$11:$HN$17</definedName>
    <definedName name="A125230146L_Data">Data9!$HN$11:$HN$17</definedName>
    <definedName name="A125230146L_Latest">Data9!$HN$17</definedName>
    <definedName name="A125230150C">Data9!$IC$1:$IC$10,Data9!$IC$11:$IC$17</definedName>
    <definedName name="A125230150C_Data">Data9!$IC$11:$IC$17</definedName>
    <definedName name="A125230150C_Latest">Data9!$IC$17</definedName>
    <definedName name="A125230154L">Data10!$B$1:$B$10,Data10!$B$11:$B$17</definedName>
    <definedName name="A125230154L_Data">Data10!$B$11:$B$17</definedName>
    <definedName name="A125230154L_Latest">Data10!$B$17</definedName>
    <definedName name="A125230158W">Data10!$AU$1:$AU$10,Data10!$AU$11:$AU$17</definedName>
    <definedName name="A125230158W_Data">Data10!$AU$11:$AU$17</definedName>
    <definedName name="A125230158W_Latest">Data10!$AU$17</definedName>
    <definedName name="A125230162L">Data9!$FF$1:$FF$10,Data9!$FF$11:$FF$17</definedName>
    <definedName name="A125230162L_Data">Data9!$FF$11:$FF$17</definedName>
    <definedName name="A125230162L_Latest">Data9!$FF$17</definedName>
    <definedName name="A125230166W">Data9!$GJ$1:$GJ$10,Data9!$GJ$11:$GJ$17</definedName>
    <definedName name="A125230166W_Data">Data9!$GJ$11:$GJ$17</definedName>
    <definedName name="A125230166W_Latest">Data9!$GJ$17</definedName>
    <definedName name="A125230170L">Data9!$GY$1:$GY$10,Data9!$GY$11:$GY$17</definedName>
    <definedName name="A125230170L_Data">Data9!$GY$11:$GY$17</definedName>
    <definedName name="A125230170L_Latest">Data9!$GY$17</definedName>
    <definedName name="A125230174W">Data10!$AF$1:$AF$10,Data10!$AF$11:$AF$17</definedName>
    <definedName name="A125230174W_Data">Data10!$AF$11:$AF$17</definedName>
    <definedName name="A125230174W_Latest">Data10!$AF$17</definedName>
    <definedName name="A125230178F">Data9!$EQ$1:$EQ$10,Data9!$EQ$11:$EQ$17</definedName>
    <definedName name="A125230178F_Data">Data9!$EQ$11:$EQ$17</definedName>
    <definedName name="A125230178F_Latest">Data9!$EQ$17</definedName>
    <definedName name="A125230182W">Data6!$AA$1:$AA$10,Data6!$AA$11:$AA$17</definedName>
    <definedName name="A125230182W_Data">Data6!$AA$11:$AA$17</definedName>
    <definedName name="A125230182W_Latest">Data6!$AA$17</definedName>
    <definedName name="A125230186F">Data5!$GE$1:$GE$10,Data5!$GE$11:$GE$17</definedName>
    <definedName name="A125230186F_Data">Data5!$GE$11:$GE$17</definedName>
    <definedName name="A125230186F_Latest">Data5!$GE$17</definedName>
    <definedName name="A125230190W">Data5!$HX$1:$HX$10,Data5!$HX$11:$HX$17</definedName>
    <definedName name="A125230190W_Data">Data5!$HX$11:$HX$17</definedName>
    <definedName name="A125230190W_Latest">Data5!$HX$17</definedName>
    <definedName name="A125230194F">Data5!$IM$1:$IM$10,Data5!$IM$11:$IM$17</definedName>
    <definedName name="A125230194F_Data">Data5!$IM$11:$IM$17</definedName>
    <definedName name="A125230194F_Latest">Data5!$IM$17</definedName>
    <definedName name="A125230198R">Data6!$L$1:$L$10,Data6!$L$11:$L$17</definedName>
    <definedName name="A125230198R_Data">Data6!$L$11:$L$17</definedName>
    <definedName name="A125230198R_Latest">Data6!$L$17</definedName>
    <definedName name="A125230202V">Data6!$BE$1:$BE$10,Data6!$BE$11:$BE$17</definedName>
    <definedName name="A125230202V_Data">Data6!$BE$11:$BE$17</definedName>
    <definedName name="A125230202V_Latest">Data6!$BE$17</definedName>
    <definedName name="A125230206C">Data5!$FP$1:$FP$10,Data5!$FP$11:$FP$17</definedName>
    <definedName name="A125230206C_Data">Data5!$FP$11:$FP$17</definedName>
    <definedName name="A125230206C_Latest">Data5!$FP$17</definedName>
    <definedName name="A125230210V">Data5!$GT$1:$GT$10,Data5!$GT$11:$GT$17</definedName>
    <definedName name="A125230210V_Data">Data5!$GT$11:$GT$17</definedName>
    <definedName name="A125230210V_Latest">Data5!$GT$17</definedName>
    <definedName name="A125230214C">Data5!$HI$1:$HI$10,Data5!$HI$11:$HI$17</definedName>
    <definedName name="A125230214C_Data">Data5!$HI$11:$HI$17</definedName>
    <definedName name="A125230214C_Latest">Data5!$HI$17</definedName>
    <definedName name="A125230218L">Data6!$AP$1:$AP$10,Data6!$AP$11:$AP$17</definedName>
    <definedName name="A125230218L_Data">Data6!$AP$11:$AP$17</definedName>
    <definedName name="A125230218L_Latest">Data6!$AP$17</definedName>
    <definedName name="A125230222C">Data5!$FA$1:$FA$10,Data5!$FA$11:$FA$17</definedName>
    <definedName name="A125230222C_Data">Data5!$FA$11:$FA$17</definedName>
    <definedName name="A125230222C_Latest">Data5!$FA$17</definedName>
    <definedName name="A125230226L">Data8!$V$1:$V$10,Data8!$V$11:$V$17</definedName>
    <definedName name="A125230226L_Data">Data8!$V$11:$V$17</definedName>
    <definedName name="A125230226L_Latest">Data8!$V$17</definedName>
    <definedName name="A125230230C">Data7!$FZ$1:$FZ$10,Data7!$FZ$11:$FZ$17</definedName>
    <definedName name="A125230230C_Data">Data7!$FZ$11:$FZ$17</definedName>
    <definedName name="A125230230C_Latest">Data7!$FZ$17</definedName>
    <definedName name="A125230234L">Data7!$HS$1:$HS$10,Data7!$HS$11:$HS$17</definedName>
    <definedName name="A125230234L_Data">Data7!$HS$11:$HS$17</definedName>
    <definedName name="A125230234L_Latest">Data7!$HS$17</definedName>
    <definedName name="A125230238W">Data7!$IH$1:$IH$10,Data7!$IH$11:$IH$17</definedName>
    <definedName name="A125230238W_Data">Data7!$IH$11:$IH$17</definedName>
    <definedName name="A125230238W_Latest">Data7!$IH$17</definedName>
    <definedName name="A125230242L">Data8!$G$1:$G$10,Data8!$G$11:$G$17</definedName>
    <definedName name="A125230242L_Data">Data8!$G$11:$G$17</definedName>
    <definedName name="A125230242L_Latest">Data8!$G$17</definedName>
    <definedName name="A125230246W">Data8!$AZ$1:$AZ$10,Data8!$AZ$11:$AZ$17</definedName>
    <definedName name="A125230246W_Data">Data8!$AZ$11:$AZ$17</definedName>
    <definedName name="A125230246W_Latest">Data8!$AZ$17</definedName>
    <definedName name="A125230250L">Data7!$FK$1:$FK$10,Data7!$FK$11:$FK$17</definedName>
    <definedName name="A125230250L_Data">Data7!$FK$11:$FK$17</definedName>
    <definedName name="A125230250L_Latest">Data7!$FK$17</definedName>
    <definedName name="A125230254W">Data7!$GO$1:$GO$10,Data7!$GO$11:$GO$17</definedName>
    <definedName name="A125230254W_Data">Data7!$GO$11:$GO$17</definedName>
    <definedName name="A125230254W_Latest">Data7!$GO$17</definedName>
    <definedName name="A125230258F">Data7!$HD$1:$HD$10,Data7!$HD$11:$HD$17</definedName>
    <definedName name="A125230258F_Data">Data7!$HD$11:$HD$17</definedName>
    <definedName name="A125230258F_Latest">Data7!$HD$17</definedName>
    <definedName name="A125230262W">Data8!$AK$1:$AK$10,Data8!$AK$11:$AK$17</definedName>
    <definedName name="A125230262W_Data">Data8!$AK$11:$AK$17</definedName>
    <definedName name="A125230262W_Latest">Data8!$AK$17</definedName>
    <definedName name="A125230266F">Data7!$EV$1:$EV$10,Data7!$EV$11:$EV$17</definedName>
    <definedName name="A125230266F_Data">Data7!$EV$11:$EV$17</definedName>
    <definedName name="A125230266F_Latest">Data7!$EV$17</definedName>
    <definedName name="A125230270W">Data8!$GE$1:$GE$10,Data8!$GE$11:$GE$17</definedName>
    <definedName name="A125230270W_Data">Data8!$GE$11:$GE$17</definedName>
    <definedName name="A125230270W_Latest">Data8!$GE$17</definedName>
    <definedName name="A125230274F">Data8!$CS$1:$CS$10,Data8!$CS$11:$CS$17</definedName>
    <definedName name="A125230274F_Data">Data8!$CS$11:$CS$17</definedName>
    <definedName name="A125230274F_Latest">Data8!$CS$17</definedName>
    <definedName name="A125230278R">Data8!$EL$1:$EL$10,Data8!$EL$11:$EL$17</definedName>
    <definedName name="A125230278R_Data">Data8!$EL$11:$EL$17</definedName>
    <definedName name="A125230278R_Latest">Data8!$EL$17</definedName>
    <definedName name="A125230282F">Data8!$FA$1:$FA$10,Data8!$FA$11:$FA$17</definedName>
    <definedName name="A125230282F_Data">Data8!$FA$11:$FA$17</definedName>
    <definedName name="A125230282F_Latest">Data8!$FA$17</definedName>
    <definedName name="A125230286R">Data8!$FP$1:$FP$10,Data8!$FP$11:$FP$17</definedName>
    <definedName name="A125230286R_Data">Data8!$FP$11:$FP$17</definedName>
    <definedName name="A125230286R_Latest">Data8!$FP$17</definedName>
    <definedName name="A125230290F">Data8!$HI$1:$HI$10,Data8!$HI$11:$HI$17</definedName>
    <definedName name="A125230290F_Data">Data8!$HI$11:$HI$17</definedName>
    <definedName name="A125230290F_Latest">Data8!$HI$17</definedName>
    <definedName name="A125230294R">Data8!$CD$1:$CD$10,Data8!$CD$11:$CD$17</definedName>
    <definedName name="A125230294R_Data">Data8!$CD$11:$CD$17</definedName>
    <definedName name="A125230294R_Latest">Data8!$CD$17</definedName>
    <definedName name="A125230298X">Data8!$DH$1:$DH$10,Data8!$DH$11:$DH$17</definedName>
    <definedName name="A125230298X_Data">Data8!$DH$11:$DH$17</definedName>
    <definedName name="A125230298X_Latest">Data8!$DH$17</definedName>
    <definedName name="A125230302C">Data8!$DW$1:$DW$10,Data8!$DW$11:$DW$17</definedName>
    <definedName name="A125230302C_Data">Data8!$DW$11:$DW$17</definedName>
    <definedName name="A125230302C_Latest">Data8!$DW$17</definedName>
    <definedName name="A125230306L">Data8!$GT$1:$GT$10,Data8!$GT$11:$GT$17</definedName>
    <definedName name="A125230306L_Data">Data8!$GT$11:$GT$17</definedName>
    <definedName name="A125230306L_Latest">Data8!$GT$17</definedName>
    <definedName name="A125230310C">Data8!$BO$1:$BO$10,Data8!$BO$11:$BO$17</definedName>
    <definedName name="A125230310C_Data">Data8!$BO$11:$BO$17</definedName>
    <definedName name="A125230310C_Latest">Data8!$BO$17</definedName>
    <definedName name="A125230314L">Data9!$CX$1:$CX$10,Data9!$CX$11:$CX$17</definedName>
    <definedName name="A125230314L_Data">Data9!$CX$11:$CX$17</definedName>
    <definedName name="A125230314L_Latest">Data9!$CX$17</definedName>
    <definedName name="A125230318W">Data9!$L$1:$L$10,Data9!$L$11:$L$17</definedName>
    <definedName name="A125230318W_Data">Data9!$L$11:$L$17</definedName>
    <definedName name="A125230318W_Latest">Data9!$L$17</definedName>
    <definedName name="A125230322L">Data9!$BE$1:$BE$10,Data9!$BE$11:$BE$17</definedName>
    <definedName name="A125230322L_Data">Data9!$BE$11:$BE$17</definedName>
    <definedName name="A125230322L_Latest">Data9!$BE$17</definedName>
    <definedName name="A125230326W">Data9!$BT$1:$BT$10,Data9!$BT$11:$BT$17</definedName>
    <definedName name="A125230326W_Data">Data9!$BT$11:$BT$17</definedName>
    <definedName name="A125230326W_Latest">Data9!$BT$17</definedName>
    <definedName name="A125230330L">Data9!$CI$1:$CI$10,Data9!$CI$11:$CI$17</definedName>
    <definedName name="A125230330L_Data">Data9!$CI$11:$CI$17</definedName>
    <definedName name="A125230330L_Latest">Data9!$CI$17</definedName>
    <definedName name="A125230334W">Data9!$EB$1:$EB$10,Data9!$EB$11:$EB$17</definedName>
    <definedName name="A125230334W_Data">Data9!$EB$11:$EB$17</definedName>
    <definedName name="A125230334W_Latest">Data9!$EB$17</definedName>
    <definedName name="A125230338F">Data8!$IM$1:$IM$10,Data8!$IM$11:$IM$17</definedName>
    <definedName name="A125230338F_Data">Data8!$IM$11:$IM$17</definedName>
    <definedName name="A125230338F_Latest">Data8!$IM$17</definedName>
    <definedName name="A125230342W">Data9!$AA$1:$AA$10,Data9!$AA$11:$AA$17</definedName>
    <definedName name="A125230342W_Data">Data9!$AA$11:$AA$17</definedName>
    <definedName name="A125230342W_Latest">Data9!$AA$17</definedName>
    <definedName name="A125230346F">Data9!$AP$1:$AP$10,Data9!$AP$11:$AP$17</definedName>
    <definedName name="A125230346F_Data">Data9!$AP$11:$AP$17</definedName>
    <definedName name="A125230346F_Latest">Data9!$AP$17</definedName>
    <definedName name="A125230350W">Data9!$DM$1:$DM$10,Data9!$DM$11:$DM$17</definedName>
    <definedName name="A125230350W_Data">Data9!$DM$11:$DM$17</definedName>
    <definedName name="A125230350W_Latest">Data9!$DM$17</definedName>
    <definedName name="A125230354F">Data8!$HX$1:$HX$10,Data8!$HX$11:$HX$17</definedName>
    <definedName name="A125230354F_Data">Data8!$HX$11:$HX$17</definedName>
    <definedName name="A125230354F_Latest">Data8!$HX$17</definedName>
    <definedName name="A125230358R">Data5!$DH$1:$DH$10,Data5!$DH$11:$DH$17</definedName>
    <definedName name="A125230358R_Data">Data5!$DH$11:$DH$17</definedName>
    <definedName name="A125230358R_Latest">Data5!$DH$17</definedName>
    <definedName name="A125230362F">Data5!$V$1:$V$10,Data5!$V$11:$V$17</definedName>
    <definedName name="A125230362F_Data">Data5!$V$11:$V$17</definedName>
    <definedName name="A125230362F_Latest">Data5!$V$17</definedName>
    <definedName name="A125230366R">Data5!$BO$1:$BO$10,Data5!$BO$11:$BO$17</definedName>
    <definedName name="A125230366R_Data">Data5!$BO$11:$BO$17</definedName>
    <definedName name="A125230366R_Latest">Data5!$BO$17</definedName>
    <definedName name="A125230370F">Data5!$CD$1:$CD$10,Data5!$CD$11:$CD$17</definedName>
    <definedName name="A125230370F_Data">Data5!$CD$11:$CD$17</definedName>
    <definedName name="A125230370F_Latest">Data5!$CD$17</definedName>
    <definedName name="A125230374R">Data5!$CS$1:$CS$10,Data5!$CS$11:$CS$17</definedName>
    <definedName name="A125230374R_Data">Data5!$CS$11:$CS$17</definedName>
    <definedName name="A125230374R_Latest">Data5!$CS$17</definedName>
    <definedName name="A125230378X">Data5!$EL$1:$EL$10,Data5!$EL$11:$EL$17</definedName>
    <definedName name="A125230378X_Data">Data5!$EL$11:$EL$17</definedName>
    <definedName name="A125230378X_Latest">Data5!$EL$17</definedName>
    <definedName name="A125230382R">Data5!$G$1:$G$10,Data5!$G$11:$G$17</definedName>
    <definedName name="A125230382R_Data">Data5!$G$11:$G$17</definedName>
    <definedName name="A125230382R_Latest">Data5!$G$17</definedName>
    <definedName name="A125230386X">Data5!$AK$1:$AK$10,Data5!$AK$11:$AK$17</definedName>
    <definedName name="A125230386X_Data">Data5!$AK$11:$AK$17</definedName>
    <definedName name="A125230386X_Latest">Data5!$AK$17</definedName>
    <definedName name="A125230390R">Data5!$AZ$1:$AZ$10,Data5!$AZ$11:$AZ$17</definedName>
    <definedName name="A125230390R_Data">Data5!$AZ$11:$AZ$17</definedName>
    <definedName name="A125230390R_Latest">Data5!$AZ$17</definedName>
    <definedName name="A125230394X">Data5!$DW$1:$DW$10,Data5!$DW$11:$DW$17</definedName>
    <definedName name="A125230394X_Data">Data5!$DW$11:$DW$17</definedName>
    <definedName name="A125230394X_Latest">Data5!$DW$17</definedName>
    <definedName name="A125230398J">Data4!$IH$1:$IH$10,Data4!$IH$11:$IH$17</definedName>
    <definedName name="A125230398J_Data">Data4!$IH$11:$IH$17</definedName>
    <definedName name="A125230398J_Latest">Data4!$IH$17</definedName>
    <definedName name="A125230402L">Data6!$GJ$1:$GJ$10,Data6!$GJ$11:$GJ$17</definedName>
    <definedName name="A125230402L_Data">Data6!$GJ$11:$GJ$17</definedName>
    <definedName name="A125230402L_Latest">Data6!$GJ$17</definedName>
    <definedName name="A125230406W">Data6!$CX$1:$CX$10,Data6!$CX$11:$CX$17</definedName>
    <definedName name="A125230406W_Data">Data6!$CX$11:$CX$17</definedName>
    <definedName name="A125230406W_Latest">Data6!$CX$17</definedName>
    <definedName name="A125230410L">Data6!$EQ$1:$EQ$10,Data6!$EQ$11:$EQ$17</definedName>
    <definedName name="A125230410L_Data">Data6!$EQ$11:$EQ$17</definedName>
    <definedName name="A125230410L_Latest">Data6!$EQ$17</definedName>
    <definedName name="A125230414W">Data6!$FF$1:$FF$10,Data6!$FF$11:$FF$17</definedName>
    <definedName name="A125230414W_Data">Data6!$FF$11:$FF$17</definedName>
    <definedName name="A125230414W_Latest">Data6!$FF$17</definedName>
    <definedName name="A125230418F">Data6!$FU$1:$FU$10,Data6!$FU$11:$FU$17</definedName>
    <definedName name="A125230418F_Data">Data6!$FU$11:$FU$17</definedName>
    <definedName name="A125230418F_Latest">Data6!$FU$17</definedName>
    <definedName name="A125230422W">Data6!$HN$1:$HN$10,Data6!$HN$11:$HN$17</definedName>
    <definedName name="A125230422W_Data">Data6!$HN$11:$HN$17</definedName>
    <definedName name="A125230422W_Latest">Data6!$HN$17</definedName>
    <definedName name="A125230426F">Data6!$CI$1:$CI$10,Data6!$CI$11:$CI$17</definedName>
    <definedName name="A125230426F_Data">Data6!$CI$11:$CI$17</definedName>
    <definedName name="A125230426F_Latest">Data6!$CI$17</definedName>
    <definedName name="A125230430W">Data6!$DM$1:$DM$10,Data6!$DM$11:$DM$17</definedName>
    <definedName name="A125230430W_Data">Data6!$DM$11:$DM$17</definedName>
    <definedName name="A125230430W_Latest">Data6!$DM$17</definedName>
    <definedName name="A125230434F">Data6!$EB$1:$EB$10,Data6!$EB$11:$EB$17</definedName>
    <definedName name="A125230434F_Data">Data6!$EB$11:$EB$17</definedName>
    <definedName name="A125230434F_Latest">Data6!$EB$17</definedName>
    <definedName name="A125230438R">Data6!$GY$1:$GY$10,Data6!$GY$11:$GY$17</definedName>
    <definedName name="A125230438R_Data">Data6!$GY$11:$GY$17</definedName>
    <definedName name="A125230438R_Latest">Data6!$GY$17</definedName>
    <definedName name="A125230442F">Data6!$BT$1:$BT$10,Data6!$BT$11:$BT$17</definedName>
    <definedName name="A125230442F_Data">Data6!$BT$11:$BT$17</definedName>
    <definedName name="A125230442F_Latest">Data6!$BT$17</definedName>
    <definedName name="A125230446R">Data7!$DC$1:$DC$10,Data7!$DC$11:$DC$17</definedName>
    <definedName name="A125230446R_Data">Data7!$DC$11:$DC$17</definedName>
    <definedName name="A125230446R_Latest">Data7!$DC$17</definedName>
    <definedName name="A125230450F">Data7!$Q$1:$Q$10,Data7!$Q$11:$Q$17</definedName>
    <definedName name="A125230450F_Data">Data7!$Q$11:$Q$17</definedName>
    <definedName name="A125230450F_Latest">Data7!$Q$17</definedName>
    <definedName name="A125230454R">Data7!$BJ$1:$BJ$10,Data7!$BJ$11:$BJ$17</definedName>
    <definedName name="A125230454R_Data">Data7!$BJ$11:$BJ$17</definedName>
    <definedName name="A125230454R_Latest">Data7!$BJ$17</definedName>
    <definedName name="A125230458X">Data7!$BY$1:$BY$10,Data7!$BY$11:$BY$17</definedName>
    <definedName name="A125230458X_Data">Data7!$BY$11:$BY$17</definedName>
    <definedName name="A125230458X_Latest">Data7!$BY$17</definedName>
    <definedName name="A125230462R">Data7!$CN$1:$CN$10,Data7!$CN$11:$CN$17</definedName>
    <definedName name="A125230462R_Data">Data7!$CN$11:$CN$17</definedName>
    <definedName name="A125230462R_Latest">Data7!$CN$17</definedName>
    <definedName name="A125230466X">Data7!$EG$1:$EG$10,Data7!$EG$11:$EG$17</definedName>
    <definedName name="A125230466X_Data">Data7!$EG$11:$EG$17</definedName>
    <definedName name="A125230466X_Latest">Data7!$EG$17</definedName>
    <definedName name="A125230470R">Data7!$B$1:$B$10,Data7!$B$11:$B$17</definedName>
    <definedName name="A125230470R_Data">Data7!$B$11:$B$17</definedName>
    <definedName name="A125230470R_Latest">Data7!$B$17</definedName>
    <definedName name="A125230474X">Data7!$AF$1:$AF$10,Data7!$AF$11:$AF$17</definedName>
    <definedName name="A125230474X_Data">Data7!$AF$11:$AF$17</definedName>
    <definedName name="A125230474X_Latest">Data7!$AF$17</definedName>
    <definedName name="A125230478J">Data7!$AU$1:$AU$10,Data7!$AU$11:$AU$17</definedName>
    <definedName name="A125230478J_Data">Data7!$AU$11:$AU$17</definedName>
    <definedName name="A125230478J_Latest">Data7!$AU$17</definedName>
    <definedName name="A125230482X">Data7!$DR$1:$DR$10,Data7!$DR$11:$DR$17</definedName>
    <definedName name="A125230482X_Data">Data7!$DR$11:$DR$17</definedName>
    <definedName name="A125230482X_Latest">Data7!$DR$17</definedName>
    <definedName name="A125230486J">Data6!$IC$1:$IC$10,Data6!$IC$11:$IC$17</definedName>
    <definedName name="A125230486J_Data">Data6!$IC$11:$IC$17</definedName>
    <definedName name="A125230486J_Latest">Data6!$IC$17</definedName>
    <definedName name="A125230490X">Data2!$GT$1:$GT$10,Data2!$GT$11:$GT$17</definedName>
    <definedName name="A125230490X_Data">Data2!$GT$11:$GT$17</definedName>
    <definedName name="A125230490X_Latest">Data2!$GT$17</definedName>
    <definedName name="A125230494J">Data2!$DH$1:$DH$10,Data2!$DH$11:$DH$17</definedName>
    <definedName name="A125230494J_Data">Data2!$DH$11:$DH$17</definedName>
    <definedName name="A125230494J_Latest">Data2!$DH$17</definedName>
    <definedName name="A125230498T">Data2!$FA$1:$FA$10,Data2!$FA$11:$FA$17</definedName>
    <definedName name="A125230498T_Data">Data2!$FA$11:$FA$17</definedName>
    <definedName name="A125230498T_Latest">Data2!$FA$17</definedName>
    <definedName name="A125230502W">Data2!$FP$1:$FP$10,Data2!$FP$11:$FP$17</definedName>
    <definedName name="A125230502W_Data">Data2!$FP$11:$FP$17</definedName>
    <definedName name="A125230502W_Latest">Data2!$FP$17</definedName>
    <definedName name="A125230506F">Data2!$GE$1:$GE$10,Data2!$GE$11:$GE$17</definedName>
    <definedName name="A125230506F_Data">Data2!$GE$11:$GE$17</definedName>
    <definedName name="A125230506F_Latest">Data2!$GE$17</definedName>
    <definedName name="A125230510W">Data2!$HX$1:$HX$10,Data2!$HX$11:$HX$17</definedName>
    <definedName name="A125230510W_Data">Data2!$HX$11:$HX$17</definedName>
    <definedName name="A125230510W_Latest">Data2!$HX$17</definedName>
    <definedName name="A125230514F">Data2!$CS$1:$CS$10,Data2!$CS$11:$CS$17</definedName>
    <definedName name="A125230514F_Data">Data2!$CS$11:$CS$17</definedName>
    <definedName name="A125230514F_Latest">Data2!$CS$17</definedName>
    <definedName name="A125230518R">Data2!$DW$1:$DW$10,Data2!$DW$11:$DW$17</definedName>
    <definedName name="A125230518R_Data">Data2!$DW$11:$DW$17</definedName>
    <definedName name="A125230518R_Latest">Data2!$DW$17</definedName>
    <definedName name="A125230522F">Data2!$EL$1:$EL$10,Data2!$EL$11:$EL$17</definedName>
    <definedName name="A125230522F_Data">Data2!$EL$11:$EL$17</definedName>
    <definedName name="A125230522F_Latest">Data2!$EL$17</definedName>
    <definedName name="A125230526R">Data2!$HI$1:$HI$10,Data2!$HI$11:$HI$17</definedName>
    <definedName name="A125230526R_Data">Data2!$HI$11:$HI$17</definedName>
    <definedName name="A125230526R_Latest">Data2!$HI$17</definedName>
    <definedName name="A125230530F">Data2!$CD$1:$CD$10,Data2!$CD$11:$CD$17</definedName>
    <definedName name="A125230530F_Data">Data2!$CD$11:$CD$17</definedName>
    <definedName name="A125230530F_Latest">Data2!$CD$17</definedName>
    <definedName name="A125230886V">Data4!$GO$1:$GO$10,Data4!$GO$11:$GO$17</definedName>
    <definedName name="A125230886V_Data">Data4!$GO$11:$GO$17</definedName>
    <definedName name="A125230886V_Latest">Data4!$GO$17</definedName>
    <definedName name="A125230890K">Data4!$DC$1:$DC$10,Data4!$DC$11:$DC$17</definedName>
    <definedName name="A125230890K_Data">Data4!$DC$11:$DC$17</definedName>
    <definedName name="A125230890K_Latest">Data4!$DC$17</definedName>
    <definedName name="A125230894V">Data4!$EV$1:$EV$10,Data4!$EV$11:$EV$17</definedName>
    <definedName name="A125230894V_Data">Data4!$EV$11:$EV$17</definedName>
    <definedName name="A125230894V_Latest">Data4!$EV$17</definedName>
    <definedName name="A125230898C">Data4!$FK$1:$FK$10,Data4!$FK$11:$FK$17</definedName>
    <definedName name="A125230898C_Data">Data4!$FK$11:$FK$17</definedName>
    <definedName name="A125230898C_Latest">Data4!$FK$17</definedName>
    <definedName name="A125230902J">Data4!$FZ$1:$FZ$10,Data4!$FZ$11:$FZ$17</definedName>
    <definedName name="A125230902J_Data">Data4!$FZ$11:$FZ$17</definedName>
    <definedName name="A125230902J_Latest">Data4!$FZ$17</definedName>
    <definedName name="A125230906T">Data4!$HS$1:$HS$10,Data4!$HS$11:$HS$17</definedName>
    <definedName name="A125230906T_Data">Data4!$HS$11:$HS$17</definedName>
    <definedName name="A125230906T_Latest">Data4!$HS$17</definedName>
    <definedName name="A125230910J">Data4!$CN$1:$CN$10,Data4!$CN$11:$CN$17</definedName>
    <definedName name="A125230910J_Data">Data4!$CN$11:$CN$17</definedName>
    <definedName name="A125230910J_Latest">Data4!$CN$17</definedName>
    <definedName name="A125230914T">Data4!$DR$1:$DR$10,Data4!$DR$11:$DR$17</definedName>
    <definedName name="A125230914T_Data">Data4!$DR$11:$DR$17</definedName>
    <definedName name="A125230914T_Latest">Data4!$DR$17</definedName>
    <definedName name="A125230918A">Data4!$EG$1:$EG$10,Data4!$EG$11:$EG$17</definedName>
    <definedName name="A125230918A_Data">Data4!$EG$11:$EG$17</definedName>
    <definedName name="A125230918A_Latest">Data4!$EG$17</definedName>
    <definedName name="A125230922T">Data4!$HD$1:$HD$10,Data4!$HD$11:$HD$17</definedName>
    <definedName name="A125230922T_Data">Data4!$HD$11:$HD$17</definedName>
    <definedName name="A125230922T_Latest">Data4!$HD$17</definedName>
    <definedName name="A125230926A">Data4!$BY$1:$BY$10,Data4!$BY$11:$BY$17</definedName>
    <definedName name="A125230926A_Data">Data4!$BY$11:$BY$17</definedName>
    <definedName name="A125230926A_Latest">Data4!$BY$17</definedName>
    <definedName name="A125231282X">Data2!$AK$1:$AK$10,Data2!$AK$11:$AK$17</definedName>
    <definedName name="A125231282X_Data">Data2!$AK$11:$AK$17</definedName>
    <definedName name="A125231282X_Latest">Data2!$AK$17</definedName>
    <definedName name="A125231286J">Data1!$GO$1:$GO$10,Data1!$GO$11:$GO$17</definedName>
    <definedName name="A125231286J_Data">Data1!$GO$11:$GO$17</definedName>
    <definedName name="A125231286J_Latest">Data1!$GO$17</definedName>
    <definedName name="A125231290X">Data1!$IH$1:$IH$10,Data1!$IH$11:$IH$17</definedName>
    <definedName name="A125231290X_Data">Data1!$IH$11:$IH$17</definedName>
    <definedName name="A125231290X_Latest">Data1!$IH$17</definedName>
    <definedName name="A125231294J">Data2!$G$1:$G$10,Data2!$G$11:$G$17</definedName>
    <definedName name="A125231294J_Data">Data2!$G$11:$G$17</definedName>
    <definedName name="A125231294J_Latest">Data2!$G$17</definedName>
    <definedName name="A125231298T">Data2!$V$1:$V$10,Data2!$V$11:$V$17</definedName>
    <definedName name="A125231298T_Data">Data2!$V$11:$V$17</definedName>
    <definedName name="A125231298T_Latest">Data2!$V$17</definedName>
    <definedName name="A125231302W">Data2!$BO$1:$BO$10,Data2!$BO$11:$BO$17</definedName>
    <definedName name="A125231302W_Data">Data2!$BO$11:$BO$17</definedName>
    <definedName name="A125231302W_Latest">Data2!$BO$17</definedName>
    <definedName name="A125231306F">Data1!$FZ$1:$FZ$10,Data1!$FZ$11:$FZ$17</definedName>
    <definedName name="A125231306F_Data">Data1!$FZ$11:$FZ$17</definedName>
    <definedName name="A125231306F_Latest">Data1!$FZ$17</definedName>
    <definedName name="A125231310W">Data1!$HD$1:$HD$10,Data1!$HD$11:$HD$17</definedName>
    <definedName name="A125231310W_Data">Data1!$HD$11:$HD$17</definedName>
    <definedName name="A125231310W_Latest">Data1!$HD$17</definedName>
    <definedName name="A125231314F">Data1!$HS$1:$HS$10,Data1!$HS$11:$HS$17</definedName>
    <definedName name="A125231314F_Data">Data1!$HS$11:$HS$17</definedName>
    <definedName name="A125231314F_Latest">Data1!$HS$17</definedName>
    <definedName name="A125231318R">Data2!$AZ$1:$AZ$10,Data2!$AZ$11:$AZ$17</definedName>
    <definedName name="A125231318R_Data">Data2!$AZ$11:$AZ$17</definedName>
    <definedName name="A125231318R_Latest">Data2!$AZ$17</definedName>
    <definedName name="A125231322F">Data1!$FK$1:$FK$10,Data1!$FK$11:$FK$17</definedName>
    <definedName name="A125231322F_Data">Data1!$FK$11:$FK$17</definedName>
    <definedName name="A125231322F_Latest">Data1!$FK$17</definedName>
    <definedName name="A125231678V">Data3!$DM$1:$DM$10,Data3!$DM$11:$DM$17</definedName>
    <definedName name="A125231678V_Data">Data3!$DM$11:$DM$17</definedName>
    <definedName name="A125231678V_Latest">Data3!$DM$17</definedName>
    <definedName name="A125231682K">Data3!$AA$1:$AA$10,Data3!$AA$11:$AA$17</definedName>
    <definedName name="A125231682K_Data">Data3!$AA$11:$AA$17</definedName>
    <definedName name="A125231682K_Latest">Data3!$AA$17</definedName>
    <definedName name="A125231686V">Data3!$BT$1:$BT$10,Data3!$BT$11:$BT$17</definedName>
    <definedName name="A125231686V_Data">Data3!$BT$11:$BT$17</definedName>
    <definedName name="A125231686V_Latest">Data3!$BT$17</definedName>
    <definedName name="A125231690K">Data3!$CI$1:$CI$10,Data3!$CI$11:$CI$17</definedName>
    <definedName name="A125231690K_Data">Data3!$CI$11:$CI$17</definedName>
    <definedName name="A125231690K_Latest">Data3!$CI$17</definedName>
    <definedName name="A125231694V">Data3!$CX$1:$CX$10,Data3!$CX$11:$CX$17</definedName>
    <definedName name="A125231694V_Data">Data3!$CX$11:$CX$17</definedName>
    <definedName name="A125231694V_Latest">Data3!$CX$17</definedName>
    <definedName name="A125231698C">Data3!$EQ$1:$EQ$10,Data3!$EQ$11:$EQ$17</definedName>
    <definedName name="A125231698C_Data">Data3!$EQ$11:$EQ$17</definedName>
    <definedName name="A125231698C_Latest">Data3!$EQ$17</definedName>
    <definedName name="A125231702J">Data3!$L$1:$L$10,Data3!$L$11:$L$17</definedName>
    <definedName name="A125231702J_Data">Data3!$L$11:$L$17</definedName>
    <definedName name="A125231702J_Latest">Data3!$L$17</definedName>
    <definedName name="A125231706T">Data3!$AP$1:$AP$10,Data3!$AP$11:$AP$17</definedName>
    <definedName name="A125231706T_Data">Data3!$AP$11:$AP$17</definedName>
    <definedName name="A125231706T_Latest">Data3!$AP$17</definedName>
    <definedName name="A125231710J">Data3!$BE$1:$BE$10,Data3!$BE$11:$BE$17</definedName>
    <definedName name="A125231710J_Data">Data3!$BE$11:$BE$17</definedName>
    <definedName name="A125231710J_Latest">Data3!$BE$17</definedName>
    <definedName name="A125231714T">Data3!$EB$1:$EB$10,Data3!$EB$11:$EB$17</definedName>
    <definedName name="A125231714T_Data">Data3!$EB$11:$EB$17</definedName>
    <definedName name="A125231714T_Latest">Data3!$EB$17</definedName>
    <definedName name="A125231718A">Data2!$IM$1:$IM$10,Data2!$IM$11:$IM$17</definedName>
    <definedName name="A125231718A_Data">Data2!$IM$11:$IM$17</definedName>
    <definedName name="A125231718A_Latest">Data2!$IM$17</definedName>
    <definedName name="A125232074X">Data4!$AF$1:$AF$10,Data4!$AF$11:$AF$17</definedName>
    <definedName name="A125232074X_Data">Data4!$AF$11:$AF$17</definedName>
    <definedName name="A125232074X_Latest">Data4!$AF$17</definedName>
    <definedName name="A125232078J">Data3!$GJ$1:$GJ$10,Data3!$GJ$11:$GJ$17</definedName>
    <definedName name="A125232078J_Data">Data3!$GJ$11:$GJ$17</definedName>
    <definedName name="A125232078J_Latest">Data3!$GJ$17</definedName>
    <definedName name="A125232082X">Data3!$IC$1:$IC$10,Data3!$IC$11:$IC$17</definedName>
    <definedName name="A125232082X_Data">Data3!$IC$11:$IC$17</definedName>
    <definedName name="A125232082X_Latest">Data3!$IC$17</definedName>
    <definedName name="A125232086J">Data4!$B$1:$B$10,Data4!$B$11:$B$17</definedName>
    <definedName name="A125232086J_Data">Data4!$B$11:$B$17</definedName>
    <definedName name="A125232086J_Latest">Data4!$B$17</definedName>
    <definedName name="A125232090X">Data4!$Q$1:$Q$10,Data4!$Q$11:$Q$17</definedName>
    <definedName name="A125232090X_Data">Data4!$Q$11:$Q$17</definedName>
    <definedName name="A125232090X_Latest">Data4!$Q$17</definedName>
    <definedName name="A125232094J">Data4!$BJ$1:$BJ$10,Data4!$BJ$11:$BJ$17</definedName>
    <definedName name="A125232094J_Data">Data4!$BJ$11:$BJ$17</definedName>
    <definedName name="A125232094J_Latest">Data4!$BJ$17</definedName>
    <definedName name="A125232098T">Data3!$FU$1:$FU$10,Data3!$FU$11:$FU$17</definedName>
    <definedName name="A125232098T_Data">Data3!$FU$11:$FU$17</definedName>
    <definedName name="A125232098T_Latest">Data3!$FU$17</definedName>
    <definedName name="A125232102W">Data3!$GY$1:$GY$10,Data3!$GY$11:$GY$17</definedName>
    <definedName name="A125232102W_Data">Data3!$GY$11:$GY$17</definedName>
    <definedName name="A125232102W_Latest">Data3!$GY$17</definedName>
    <definedName name="A125232106F">Data3!$HN$1:$HN$10,Data3!$HN$11:$HN$17</definedName>
    <definedName name="A125232106F_Data">Data3!$HN$11:$HN$17</definedName>
    <definedName name="A125232106F_Latest">Data3!$HN$17</definedName>
    <definedName name="A125232110W">Data4!$AU$1:$AU$10,Data4!$AU$11:$AU$17</definedName>
    <definedName name="A125232110W_Data">Data4!$AU$11:$AU$17</definedName>
    <definedName name="A125232110W_Latest">Data4!$AU$17</definedName>
    <definedName name="A125232114F">Data3!$FF$1:$FF$10,Data3!$FF$11:$FF$17</definedName>
    <definedName name="A125232114F_Data">Data3!$FF$11:$FF$17</definedName>
    <definedName name="A125232114F_Latest">Data3!$FF$17</definedName>
    <definedName name="A125232470A">Data1!$DX$1:$DX$10,Data1!$DX$11:$DX$17</definedName>
    <definedName name="A125232470A_Data">Data1!$DX$11:$DX$17</definedName>
    <definedName name="A125232470A_Latest">Data1!$DX$17</definedName>
    <definedName name="A125232474K">Data1!$AL$1:$AL$10,Data1!$AL$11:$AL$17</definedName>
    <definedName name="A125232474K_Data">Data1!$AL$11:$AL$17</definedName>
    <definedName name="A125232474K_Latest">Data1!$AL$17</definedName>
    <definedName name="A125232478V">Data1!$CE$1:$CE$10,Data1!$CE$11:$CE$17</definedName>
    <definedName name="A125232478V_Data">Data1!$CE$11:$CE$17</definedName>
    <definedName name="A125232478V_Latest">Data1!$CE$17</definedName>
    <definedName name="A125232482K">Data1!$CT$1:$CT$10,Data1!$CT$11:$CT$17</definedName>
    <definedName name="A125232482K_Data">Data1!$CT$11:$CT$17</definedName>
    <definedName name="A125232482K_Latest">Data1!$CT$17</definedName>
    <definedName name="A125232486V">Data1!$DI$1:$DI$10,Data1!$DI$11:$DI$17</definedName>
    <definedName name="A125232486V_Data">Data1!$DI$11:$DI$17</definedName>
    <definedName name="A125232486V_Latest">Data1!$DI$17</definedName>
    <definedName name="A125232490K">Data1!$FB$1:$FB$10,Data1!$FB$11:$FB$17</definedName>
    <definedName name="A125232490K_Data">Data1!$FB$11:$FB$17</definedName>
    <definedName name="A125232490K_Latest">Data1!$FB$17</definedName>
    <definedName name="A125232494V">Data1!$W$1:$W$10,Data1!$W$11:$W$17</definedName>
    <definedName name="A125232494V_Data">Data1!$W$11:$W$17</definedName>
    <definedName name="A125232494V_Latest">Data1!$W$17</definedName>
    <definedName name="A125232498C">Data1!$BA$1:$BA$10,Data1!$BA$11:$BA$17</definedName>
    <definedName name="A125232498C_Data">Data1!$BA$11:$BA$17</definedName>
    <definedName name="A125232498C_Latest">Data1!$BA$17</definedName>
    <definedName name="A125232502J">Data1!$BP$1:$BP$10,Data1!$BP$11:$BP$17</definedName>
    <definedName name="A125232502J_Data">Data1!$BP$11:$BP$17</definedName>
    <definedName name="A125232502J_Latest">Data1!$BP$17</definedName>
    <definedName name="A125232506T">Data1!$EM$1:$EM$10,Data1!$EM$11:$EM$17</definedName>
    <definedName name="A125232506T_Data">Data1!$EM$11:$EM$17</definedName>
    <definedName name="A125232506T_Latest">Data1!$EM$17</definedName>
    <definedName name="A125232510J">Data1!$H$1:$H$10,Data1!$H$11:$H$17</definedName>
    <definedName name="A125232510J_Data">Data1!$H$11:$H$17</definedName>
    <definedName name="A125232510J_Latest">Data1!$H$17</definedName>
    <definedName name="A125232514T">Data10!$W$1:$W$10,Data10!$W$11:$W$17</definedName>
    <definedName name="A125232514T_Data">Data10!$W$11:$W$17</definedName>
    <definedName name="A125232514T_Latest">Data10!$W$17</definedName>
    <definedName name="A125232518A">Data9!$GA$1:$GA$10,Data9!$GA$11:$GA$17</definedName>
    <definedName name="A125232518A_Data">Data9!$GA$11:$GA$17</definedName>
    <definedName name="A125232518A_Latest">Data9!$GA$17</definedName>
    <definedName name="A125232522T">Data9!$HT$1:$HT$10,Data9!$HT$11:$HT$17</definedName>
    <definedName name="A125232522T_Data">Data9!$HT$11:$HT$17</definedName>
    <definedName name="A125232522T_Latest">Data9!$HT$17</definedName>
    <definedName name="A125232526A">Data9!$II$1:$II$10,Data9!$II$11:$II$17</definedName>
    <definedName name="A125232526A_Data">Data9!$II$11:$II$17</definedName>
    <definedName name="A125232526A_Latest">Data9!$II$17</definedName>
    <definedName name="A125232530T">Data10!$H$1:$H$10,Data10!$H$11:$H$17</definedName>
    <definedName name="A125232530T_Data">Data10!$H$11:$H$17</definedName>
    <definedName name="A125232530T_Latest">Data10!$H$17</definedName>
    <definedName name="A125232534A">Data10!$BA$1:$BA$10,Data10!$BA$11:$BA$17</definedName>
    <definedName name="A125232534A_Data">Data10!$BA$11:$BA$17</definedName>
    <definedName name="A125232534A_Latest">Data10!$BA$17</definedName>
    <definedName name="A125232538K">Data9!$FL$1:$FL$10,Data9!$FL$11:$FL$17</definedName>
    <definedName name="A125232538K_Data">Data9!$FL$11:$FL$17</definedName>
    <definedName name="A125232538K_Latest">Data9!$FL$17</definedName>
    <definedName name="A125232542A">Data9!$GP$1:$GP$10,Data9!$GP$11:$GP$17</definedName>
    <definedName name="A125232542A_Data">Data9!$GP$11:$GP$17</definedName>
    <definedName name="A125232542A_Latest">Data9!$GP$17</definedName>
    <definedName name="A125232546K">Data9!$HE$1:$HE$10,Data9!$HE$11:$HE$17</definedName>
    <definedName name="A125232546K_Data">Data9!$HE$11:$HE$17</definedName>
    <definedName name="A125232546K_Latest">Data9!$HE$17</definedName>
    <definedName name="A125232550A">Data10!$AL$1:$AL$10,Data10!$AL$11:$AL$17</definedName>
    <definedName name="A125232550A_Data">Data10!$AL$11:$AL$17</definedName>
    <definedName name="A125232550A_Latest">Data10!$AL$17</definedName>
    <definedName name="A125232554K">Data9!$EW$1:$EW$10,Data9!$EW$11:$EW$17</definedName>
    <definedName name="A125232554K_Data">Data9!$EW$11:$EW$17</definedName>
    <definedName name="A125232554K_Latest">Data9!$EW$17</definedName>
    <definedName name="A125232558V">Data6!$AG$1:$AG$10,Data6!$AG$11:$AG$17</definedName>
    <definedName name="A125232558V_Data">Data6!$AG$11:$AG$17</definedName>
    <definedName name="A125232558V_Latest">Data6!$AG$17</definedName>
    <definedName name="A125232562K">Data5!$GK$1:$GK$10,Data5!$GK$11:$GK$17</definedName>
    <definedName name="A125232562K_Data">Data5!$GK$11:$GK$17</definedName>
    <definedName name="A125232562K_Latest">Data5!$GK$17</definedName>
    <definedName name="A125232566V">Data5!$ID$1:$ID$10,Data5!$ID$11:$ID$17</definedName>
    <definedName name="A125232566V_Data">Data5!$ID$11:$ID$17</definedName>
    <definedName name="A125232566V_Latest">Data5!$ID$17</definedName>
    <definedName name="A125232570K">Data6!$C$1:$C$10,Data6!$C$11:$C$17</definedName>
    <definedName name="A125232570K_Data">Data6!$C$11:$C$17</definedName>
    <definedName name="A125232570K_Latest">Data6!$C$17</definedName>
    <definedName name="A125232574V">Data6!$R$1:$R$10,Data6!$R$11:$R$17</definedName>
    <definedName name="A125232574V_Data">Data6!$R$11:$R$17</definedName>
    <definedName name="A125232574V_Latest">Data6!$R$17</definedName>
    <definedName name="A125232578C">Data6!$BK$1:$BK$10,Data6!$BK$11:$BK$17</definedName>
    <definedName name="A125232578C_Data">Data6!$BK$11:$BK$17</definedName>
    <definedName name="A125232578C_Latest">Data6!$BK$17</definedName>
    <definedName name="A125232582V">Data5!$FV$1:$FV$10,Data5!$FV$11:$FV$17</definedName>
    <definedName name="A125232582V_Data">Data5!$FV$11:$FV$17</definedName>
    <definedName name="A125232582V_Latest">Data5!$FV$17</definedName>
    <definedName name="A125232586C">Data5!$GZ$1:$GZ$10,Data5!$GZ$11:$GZ$17</definedName>
    <definedName name="A125232586C_Data">Data5!$GZ$11:$GZ$17</definedName>
    <definedName name="A125232586C_Latest">Data5!$GZ$17</definedName>
    <definedName name="A125232590V">Data5!$HO$1:$HO$10,Data5!$HO$11:$HO$17</definedName>
    <definedName name="A125232590V_Data">Data5!$HO$11:$HO$17</definedName>
    <definedName name="A125232590V_Latest">Data5!$HO$17</definedName>
    <definedName name="A125232594C">Data6!$AV$1:$AV$10,Data6!$AV$11:$AV$17</definedName>
    <definedName name="A125232594C_Data">Data6!$AV$11:$AV$17</definedName>
    <definedName name="A125232594C_Latest">Data6!$AV$17</definedName>
    <definedName name="A125232598L">Data5!$FG$1:$FG$10,Data5!$FG$11:$FG$17</definedName>
    <definedName name="A125232598L_Data">Data5!$FG$11:$FG$17</definedName>
    <definedName name="A125232598L_Latest">Data5!$FG$17</definedName>
    <definedName name="A125232602T">Data8!$AB$1:$AB$10,Data8!$AB$11:$AB$17</definedName>
    <definedName name="A125232602T_Data">Data8!$AB$11:$AB$17</definedName>
    <definedName name="A125232602T_Latest">Data8!$AB$17</definedName>
    <definedName name="A125232606A">Data7!$GF$1:$GF$10,Data7!$GF$11:$GF$17</definedName>
    <definedName name="A125232606A_Data">Data7!$GF$11:$GF$17</definedName>
    <definedName name="A125232606A_Latest">Data7!$GF$17</definedName>
    <definedName name="A125232610T">Data7!$HY$1:$HY$10,Data7!$HY$11:$HY$17</definedName>
    <definedName name="A125232610T_Data">Data7!$HY$11:$HY$17</definedName>
    <definedName name="A125232610T_Latest">Data7!$HY$17</definedName>
    <definedName name="A125232614A">Data7!$IN$1:$IN$10,Data7!$IN$11:$IN$17</definedName>
    <definedName name="A125232614A_Data">Data7!$IN$11:$IN$17</definedName>
    <definedName name="A125232614A_Latest">Data7!$IN$17</definedName>
    <definedName name="A125232618K">Data8!$M$1:$M$10,Data8!$M$11:$M$17</definedName>
    <definedName name="A125232618K_Data">Data8!$M$11:$M$17</definedName>
    <definedName name="A125232618K_Latest">Data8!$M$17</definedName>
    <definedName name="A125232622A">Data8!$BF$1:$BF$10,Data8!$BF$11:$BF$17</definedName>
    <definedName name="A125232622A_Data">Data8!$BF$11:$BF$17</definedName>
    <definedName name="A125232622A_Latest">Data8!$BF$17</definedName>
    <definedName name="A125232626K">Data7!$FQ$1:$FQ$10,Data7!$FQ$11:$FQ$17</definedName>
    <definedName name="A125232626K_Data">Data7!$FQ$11:$FQ$17</definedName>
    <definedName name="A125232626K_Latest">Data7!$FQ$17</definedName>
    <definedName name="A125232630A">Data7!$GU$1:$GU$10,Data7!$GU$11:$GU$17</definedName>
    <definedName name="A125232630A_Data">Data7!$GU$11:$GU$17</definedName>
    <definedName name="A125232630A_Latest">Data7!$GU$17</definedName>
    <definedName name="A125232634K">Data7!$HJ$1:$HJ$10,Data7!$HJ$11:$HJ$17</definedName>
    <definedName name="A125232634K_Data">Data7!$HJ$11:$HJ$17</definedName>
    <definedName name="A125232634K_Latest">Data7!$HJ$17</definedName>
    <definedName name="A125232638V">Data8!$AQ$1:$AQ$10,Data8!$AQ$11:$AQ$17</definedName>
    <definedName name="A125232638V_Data">Data8!$AQ$11:$AQ$17</definedName>
    <definedName name="A125232638V_Latest">Data8!$AQ$17</definedName>
    <definedName name="A125232642K">Data7!$FB$1:$FB$10,Data7!$FB$11:$FB$17</definedName>
    <definedName name="A125232642K_Data">Data7!$FB$11:$FB$17</definedName>
    <definedName name="A125232642K_Latest">Data7!$FB$17</definedName>
    <definedName name="A125232646V">Data8!$GK$1:$GK$10,Data8!$GK$11:$GK$17</definedName>
    <definedName name="A125232646V_Data">Data8!$GK$11:$GK$17</definedName>
    <definedName name="A125232646V_Latest">Data8!$GK$17</definedName>
    <definedName name="A125232650K">Data8!$CY$1:$CY$10,Data8!$CY$11:$CY$17</definedName>
    <definedName name="A125232650K_Data">Data8!$CY$11:$CY$17</definedName>
    <definedName name="A125232650K_Latest">Data8!$CY$17</definedName>
    <definedName name="A125232654V">Data8!$ER$1:$ER$10,Data8!$ER$11:$ER$17</definedName>
    <definedName name="A125232654V_Data">Data8!$ER$11:$ER$17</definedName>
    <definedName name="A125232654V_Latest">Data8!$ER$17</definedName>
    <definedName name="A125232658C">Data8!$FG$1:$FG$10,Data8!$FG$11:$FG$17</definedName>
    <definedName name="A125232658C_Data">Data8!$FG$11:$FG$17</definedName>
    <definedName name="A125232658C_Latest">Data8!$FG$17</definedName>
    <definedName name="A125232662V">Data8!$FV$1:$FV$10,Data8!$FV$11:$FV$17</definedName>
    <definedName name="A125232662V_Data">Data8!$FV$11:$FV$17</definedName>
    <definedName name="A125232662V_Latest">Data8!$FV$17</definedName>
    <definedName name="A125232666C">Data8!$HO$1:$HO$10,Data8!$HO$11:$HO$17</definedName>
    <definedName name="A125232666C_Data">Data8!$HO$11:$HO$17</definedName>
    <definedName name="A125232666C_Latest">Data8!$HO$17</definedName>
    <definedName name="A125232670V">Data8!$CJ$1:$CJ$10,Data8!$CJ$11:$CJ$17</definedName>
    <definedName name="A125232670V_Data">Data8!$CJ$11:$CJ$17</definedName>
    <definedName name="A125232670V_Latest">Data8!$CJ$17</definedName>
    <definedName name="A125232674C">Data8!$DN$1:$DN$10,Data8!$DN$11:$DN$17</definedName>
    <definedName name="A125232674C_Data">Data8!$DN$11:$DN$17</definedName>
    <definedName name="A125232674C_Latest">Data8!$DN$17</definedName>
    <definedName name="A125232678L">Data8!$EC$1:$EC$10,Data8!$EC$11:$EC$17</definedName>
    <definedName name="A125232678L_Data">Data8!$EC$11:$EC$17</definedName>
    <definedName name="A125232678L_Latest">Data8!$EC$17</definedName>
    <definedName name="A125232682C">Data8!$GZ$1:$GZ$10,Data8!$GZ$11:$GZ$17</definedName>
    <definedName name="A125232682C_Data">Data8!$GZ$11:$GZ$17</definedName>
    <definedName name="A125232682C_Latest">Data8!$GZ$17</definedName>
    <definedName name="A125232686L">Data8!$BU$1:$BU$10,Data8!$BU$11:$BU$17</definedName>
    <definedName name="A125232686L_Data">Data8!$BU$11:$BU$17</definedName>
    <definedName name="A125232686L_Latest">Data8!$BU$17</definedName>
    <definedName name="A125232690C">Data9!$DD$1:$DD$10,Data9!$DD$11:$DD$17</definedName>
    <definedName name="A125232690C_Data">Data9!$DD$11:$DD$17</definedName>
    <definedName name="A125232690C_Latest">Data9!$DD$17</definedName>
    <definedName name="A125232694L">Data9!$R$1:$R$10,Data9!$R$11:$R$17</definedName>
    <definedName name="A125232694L_Data">Data9!$R$11:$R$17</definedName>
    <definedName name="A125232694L_Latest">Data9!$R$17</definedName>
    <definedName name="A125232698W">Data9!$BK$1:$BK$10,Data9!$BK$11:$BK$17</definedName>
    <definedName name="A125232698W_Data">Data9!$BK$11:$BK$17</definedName>
    <definedName name="A125232698W_Latest">Data9!$BK$17</definedName>
    <definedName name="A125232702A">Data9!$BZ$1:$BZ$10,Data9!$BZ$11:$BZ$17</definedName>
    <definedName name="A125232702A_Data">Data9!$BZ$11:$BZ$17</definedName>
    <definedName name="A125232702A_Latest">Data9!$BZ$17</definedName>
    <definedName name="A125232706K">Data9!$CO$1:$CO$10,Data9!$CO$11:$CO$17</definedName>
    <definedName name="A125232706K_Data">Data9!$CO$11:$CO$17</definedName>
    <definedName name="A125232706K_Latest">Data9!$CO$17</definedName>
    <definedName name="A125232710A">Data9!$EH$1:$EH$10,Data9!$EH$11:$EH$17</definedName>
    <definedName name="A125232710A_Data">Data9!$EH$11:$EH$17</definedName>
    <definedName name="A125232710A_Latest">Data9!$EH$17</definedName>
    <definedName name="A125232714K">Data9!$C$1:$C$10,Data9!$C$11:$C$17</definedName>
    <definedName name="A125232714K_Data">Data9!$C$11:$C$17</definedName>
    <definedName name="A125232714K_Latest">Data9!$C$17</definedName>
    <definedName name="A125232718V">Data9!$AG$1:$AG$10,Data9!$AG$11:$AG$17</definedName>
    <definedName name="A125232718V_Data">Data9!$AG$11:$AG$17</definedName>
    <definedName name="A125232718V_Latest">Data9!$AG$17</definedName>
    <definedName name="A125232722K">Data9!$AV$1:$AV$10,Data9!$AV$11:$AV$17</definedName>
    <definedName name="A125232722K_Data">Data9!$AV$11:$AV$17</definedName>
    <definedName name="A125232722K_Latest">Data9!$AV$17</definedName>
    <definedName name="A125232726V">Data9!$DS$1:$DS$10,Data9!$DS$11:$DS$17</definedName>
    <definedName name="A125232726V_Data">Data9!$DS$11:$DS$17</definedName>
    <definedName name="A125232726V_Latest">Data9!$DS$17</definedName>
    <definedName name="A125232730K">Data8!$ID$1:$ID$10,Data8!$ID$11:$ID$17</definedName>
    <definedName name="A125232730K_Data">Data8!$ID$11:$ID$17</definedName>
    <definedName name="A125232730K_Latest">Data8!$ID$17</definedName>
    <definedName name="A125232734V">Data5!$DN$1:$DN$10,Data5!$DN$11:$DN$17</definedName>
    <definedName name="A125232734V_Data">Data5!$DN$11:$DN$17</definedName>
    <definedName name="A125232734V_Latest">Data5!$DN$17</definedName>
    <definedName name="A125232738C">Data5!$AB$1:$AB$10,Data5!$AB$11:$AB$17</definedName>
    <definedName name="A125232738C_Data">Data5!$AB$11:$AB$17</definedName>
    <definedName name="A125232738C_Latest">Data5!$AB$17</definedName>
    <definedName name="A125232742V">Data5!$BU$1:$BU$10,Data5!$BU$11:$BU$17</definedName>
    <definedName name="A125232742V_Data">Data5!$BU$11:$BU$17</definedName>
    <definedName name="A125232742V_Latest">Data5!$BU$17</definedName>
    <definedName name="A125232746C">Data5!$CJ$1:$CJ$10,Data5!$CJ$11:$CJ$17</definedName>
    <definedName name="A125232746C_Data">Data5!$CJ$11:$CJ$17</definedName>
    <definedName name="A125232746C_Latest">Data5!$CJ$17</definedName>
    <definedName name="A125232750V">Data5!$CY$1:$CY$10,Data5!$CY$11:$CY$17</definedName>
    <definedName name="A125232750V_Data">Data5!$CY$11:$CY$17</definedName>
    <definedName name="A125232750V_Latest">Data5!$CY$17</definedName>
    <definedName name="A125232754C">Data5!$ER$1:$ER$10,Data5!$ER$11:$ER$17</definedName>
    <definedName name="A125232754C_Data">Data5!$ER$11:$ER$17</definedName>
    <definedName name="A125232754C_Latest">Data5!$ER$17</definedName>
    <definedName name="A125232758L">Data5!$M$1:$M$10,Data5!$M$11:$M$17</definedName>
    <definedName name="A125232758L_Data">Data5!$M$11:$M$17</definedName>
    <definedName name="A125232758L_Latest">Data5!$M$17</definedName>
    <definedName name="A125232762C">Data5!$AQ$1:$AQ$10,Data5!$AQ$11:$AQ$17</definedName>
    <definedName name="A125232762C_Data">Data5!$AQ$11:$AQ$17</definedName>
    <definedName name="A125232762C_Latest">Data5!$AQ$17</definedName>
    <definedName name="A125232766L">Data5!$BF$1:$BF$10,Data5!$BF$11:$BF$17</definedName>
    <definedName name="A125232766L_Data">Data5!$BF$11:$BF$17</definedName>
    <definedName name="A125232766L_Latest">Data5!$BF$17</definedName>
    <definedName name="A125232770C">Data5!$EC$1:$EC$10,Data5!$EC$11:$EC$17</definedName>
    <definedName name="A125232770C_Data">Data5!$EC$11:$EC$17</definedName>
    <definedName name="A125232770C_Latest">Data5!$EC$17</definedName>
    <definedName name="A125232774L">Data4!$IN$1:$IN$10,Data4!$IN$11:$IN$17</definedName>
    <definedName name="A125232774L_Data">Data4!$IN$11:$IN$17</definedName>
    <definedName name="A125232774L_Latest">Data4!$IN$17</definedName>
    <definedName name="A125232778W">Data6!$GP$1:$GP$10,Data6!$GP$11:$GP$17</definedName>
    <definedName name="A125232778W_Data">Data6!$GP$11:$GP$17</definedName>
    <definedName name="A125232778W_Latest">Data6!$GP$17</definedName>
    <definedName name="A125232782L">Data6!$DD$1:$DD$10,Data6!$DD$11:$DD$17</definedName>
    <definedName name="A125232782L_Data">Data6!$DD$11:$DD$17</definedName>
    <definedName name="A125232782L_Latest">Data6!$DD$17</definedName>
    <definedName name="A125232786W">Data6!$EW$1:$EW$10,Data6!$EW$11:$EW$17</definedName>
    <definedName name="A125232786W_Data">Data6!$EW$11:$EW$17</definedName>
    <definedName name="A125232786W_Latest">Data6!$EW$17</definedName>
    <definedName name="A125232790L">Data6!$FL$1:$FL$10,Data6!$FL$11:$FL$17</definedName>
    <definedName name="A125232790L_Data">Data6!$FL$11:$FL$17</definedName>
    <definedName name="A125232790L_Latest">Data6!$FL$17</definedName>
    <definedName name="A125232794W">Data6!$GA$1:$GA$10,Data6!$GA$11:$GA$17</definedName>
    <definedName name="A125232794W_Data">Data6!$GA$11:$GA$17</definedName>
    <definedName name="A125232794W_Latest">Data6!$GA$17</definedName>
    <definedName name="A125232798F">Data6!$HT$1:$HT$10,Data6!$HT$11:$HT$17</definedName>
    <definedName name="A125232798F_Data">Data6!$HT$11:$HT$17</definedName>
    <definedName name="A125232798F_Latest">Data6!$HT$17</definedName>
    <definedName name="A125232802K">Data6!$CO$1:$CO$10,Data6!$CO$11:$CO$17</definedName>
    <definedName name="A125232802K_Data">Data6!$CO$11:$CO$17</definedName>
    <definedName name="A125232802K_Latest">Data6!$CO$17</definedName>
    <definedName name="A125232806V">Data6!$DS$1:$DS$10,Data6!$DS$11:$DS$17</definedName>
    <definedName name="A125232806V_Data">Data6!$DS$11:$DS$17</definedName>
    <definedName name="A125232806V_Latest">Data6!$DS$17</definedName>
    <definedName name="A125232810K">Data6!$EH$1:$EH$10,Data6!$EH$11:$EH$17</definedName>
    <definedName name="A125232810K_Data">Data6!$EH$11:$EH$17</definedName>
    <definedName name="A125232810K_Latest">Data6!$EH$17</definedName>
    <definedName name="A125232814V">Data6!$HE$1:$HE$10,Data6!$HE$11:$HE$17</definedName>
    <definedName name="A125232814V_Data">Data6!$HE$11:$HE$17</definedName>
    <definedName name="A125232814V_Latest">Data6!$HE$17</definedName>
    <definedName name="A125232818C">Data6!$BZ$1:$BZ$10,Data6!$BZ$11:$BZ$17</definedName>
    <definedName name="A125232818C_Data">Data6!$BZ$11:$BZ$17</definedName>
    <definedName name="A125232818C_Latest">Data6!$BZ$17</definedName>
    <definedName name="A125232822V">Data7!$DI$1:$DI$10,Data7!$DI$11:$DI$17</definedName>
    <definedName name="A125232822V_Data">Data7!$DI$11:$DI$17</definedName>
    <definedName name="A125232822V_Latest">Data7!$DI$17</definedName>
    <definedName name="A125232826C">Data7!$W$1:$W$10,Data7!$W$11:$W$17</definedName>
    <definedName name="A125232826C_Data">Data7!$W$11:$W$17</definedName>
    <definedName name="A125232826C_Latest">Data7!$W$17</definedName>
    <definedName name="A125232830V">Data7!$BP$1:$BP$10,Data7!$BP$11:$BP$17</definedName>
    <definedName name="A125232830V_Data">Data7!$BP$11:$BP$17</definedName>
    <definedName name="A125232830V_Latest">Data7!$BP$17</definedName>
    <definedName name="A125232834C">Data7!$CE$1:$CE$10,Data7!$CE$11:$CE$17</definedName>
    <definedName name="A125232834C_Data">Data7!$CE$11:$CE$17</definedName>
    <definedName name="A125232834C_Latest">Data7!$CE$17</definedName>
    <definedName name="A125232838L">Data7!$CT$1:$CT$10,Data7!$CT$11:$CT$17</definedName>
    <definedName name="A125232838L_Data">Data7!$CT$11:$CT$17</definedName>
    <definedName name="A125232838L_Latest">Data7!$CT$17</definedName>
    <definedName name="A125232842C">Data7!$EM$1:$EM$10,Data7!$EM$11:$EM$17</definedName>
    <definedName name="A125232842C_Data">Data7!$EM$11:$EM$17</definedName>
    <definedName name="A125232842C_Latest">Data7!$EM$17</definedName>
    <definedName name="A125232846L">Data7!$H$1:$H$10,Data7!$H$11:$H$17</definedName>
    <definedName name="A125232846L_Data">Data7!$H$11:$H$17</definedName>
    <definedName name="A125232846L_Latest">Data7!$H$17</definedName>
    <definedName name="A125232850C">Data7!$AL$1:$AL$10,Data7!$AL$11:$AL$17</definedName>
    <definedName name="A125232850C_Data">Data7!$AL$11:$AL$17</definedName>
    <definedName name="A125232850C_Latest">Data7!$AL$17</definedName>
    <definedName name="A125232854L">Data7!$BA$1:$BA$10,Data7!$BA$11:$BA$17</definedName>
    <definedName name="A125232854L_Data">Data7!$BA$11:$BA$17</definedName>
    <definedName name="A125232854L_Latest">Data7!$BA$17</definedName>
    <definedName name="A125232858W">Data7!$DX$1:$DX$10,Data7!$DX$11:$DX$17</definedName>
    <definedName name="A125232858W_Data">Data7!$DX$11:$DX$17</definedName>
    <definedName name="A125232858W_Latest">Data7!$DX$17</definedName>
    <definedName name="A125232862L">Data6!$II$1:$II$10,Data6!$II$11:$II$17</definedName>
    <definedName name="A125232862L_Data">Data6!$II$11:$II$17</definedName>
    <definedName name="A125232862L_Latest">Data6!$II$17</definedName>
    <definedName name="A125232866W">Data2!$GZ$1:$GZ$10,Data2!$GZ$11:$GZ$17</definedName>
    <definedName name="A125232866W_Data">Data2!$GZ$11:$GZ$17</definedName>
    <definedName name="A125232866W_Latest">Data2!$GZ$17</definedName>
    <definedName name="A125232870L">Data2!$DN$1:$DN$10,Data2!$DN$11:$DN$17</definedName>
    <definedName name="A125232870L_Data">Data2!$DN$11:$DN$17</definedName>
    <definedName name="A125232870L_Latest">Data2!$DN$17</definedName>
    <definedName name="A125232874W">Data2!$FG$1:$FG$10,Data2!$FG$11:$FG$17</definedName>
    <definedName name="A125232874W_Data">Data2!$FG$11:$FG$17</definedName>
    <definedName name="A125232874W_Latest">Data2!$FG$17</definedName>
    <definedName name="A125232878F">Data2!$FV$1:$FV$10,Data2!$FV$11:$FV$17</definedName>
    <definedName name="A125232878F_Data">Data2!$FV$11:$FV$17</definedName>
    <definedName name="A125232878F_Latest">Data2!$FV$17</definedName>
    <definedName name="A125232882W">Data2!$GK$1:$GK$10,Data2!$GK$11:$GK$17</definedName>
    <definedName name="A125232882W_Data">Data2!$GK$11:$GK$17</definedName>
    <definedName name="A125232882W_Latest">Data2!$GK$17</definedName>
    <definedName name="A125232886F">Data2!$ID$1:$ID$10,Data2!$ID$11:$ID$17</definedName>
    <definedName name="A125232886F_Data">Data2!$ID$11:$ID$17</definedName>
    <definedName name="A125232886F_Latest">Data2!$ID$17</definedName>
    <definedName name="A125232890W">Data2!$CY$1:$CY$10,Data2!$CY$11:$CY$17</definedName>
    <definedName name="A125232890W_Data">Data2!$CY$11:$CY$17</definedName>
    <definedName name="A125232890W_Latest">Data2!$CY$17</definedName>
    <definedName name="A125232894F">Data2!$EC$1:$EC$10,Data2!$EC$11:$EC$17</definedName>
    <definedName name="A125232894F_Data">Data2!$EC$11:$EC$17</definedName>
    <definedName name="A125232894F_Latest">Data2!$EC$17</definedName>
    <definedName name="A125232898R">Data2!$ER$1:$ER$10,Data2!$ER$11:$ER$17</definedName>
    <definedName name="A125232898R_Data">Data2!$ER$11:$ER$17</definedName>
    <definedName name="A125232898R_Latest">Data2!$ER$17</definedName>
    <definedName name="A125232902V">Data2!$HO$1:$HO$10,Data2!$HO$11:$HO$17</definedName>
    <definedName name="A125232902V_Data">Data2!$HO$11:$HO$17</definedName>
    <definedName name="A125232902V_Latest">Data2!$HO$17</definedName>
    <definedName name="A125232906C">Data2!$CJ$1:$CJ$10,Data2!$CJ$11:$CJ$17</definedName>
    <definedName name="A125232906C_Data">Data2!$CJ$11:$CJ$17</definedName>
    <definedName name="A125232906C_Latest">Data2!$CJ$17</definedName>
    <definedName name="A125233262A">Data4!$GU$1:$GU$10,Data4!$GU$11:$GU$17</definedName>
    <definedName name="A125233262A_Data">Data4!$GU$11:$GU$17</definedName>
    <definedName name="A125233262A_Latest">Data4!$GU$17</definedName>
    <definedName name="A125233266K">Data4!$DI$1:$DI$10,Data4!$DI$11:$DI$17</definedName>
    <definedName name="A125233266K_Data">Data4!$DI$11:$DI$17</definedName>
    <definedName name="A125233266K_Latest">Data4!$DI$17</definedName>
    <definedName name="A125233270A">Data4!$FB$1:$FB$10,Data4!$FB$11:$FB$17</definedName>
    <definedName name="A125233270A_Data">Data4!$FB$11:$FB$17</definedName>
    <definedName name="A125233270A_Latest">Data4!$FB$17</definedName>
    <definedName name="A125233274K">Data4!$FQ$1:$FQ$10,Data4!$FQ$11:$FQ$17</definedName>
    <definedName name="A125233274K_Data">Data4!$FQ$11:$FQ$17</definedName>
    <definedName name="A125233274K_Latest">Data4!$FQ$17</definedName>
    <definedName name="A125233278V">Data4!$GF$1:$GF$10,Data4!$GF$11:$GF$17</definedName>
    <definedName name="A125233278V_Data">Data4!$GF$11:$GF$17</definedName>
    <definedName name="A125233278V_Latest">Data4!$GF$17</definedName>
    <definedName name="A125233282K">Data4!$HY$1:$HY$10,Data4!$HY$11:$HY$17</definedName>
    <definedName name="A125233282K_Data">Data4!$HY$11:$HY$17</definedName>
    <definedName name="A125233282K_Latest">Data4!$HY$17</definedName>
    <definedName name="A125233286V">Data4!$CT$1:$CT$10,Data4!$CT$11:$CT$17</definedName>
    <definedName name="A125233286V_Data">Data4!$CT$11:$CT$17</definedName>
    <definedName name="A125233286V_Latest">Data4!$CT$17</definedName>
    <definedName name="A125233290K">Data4!$DX$1:$DX$10,Data4!$DX$11:$DX$17</definedName>
    <definedName name="A125233290K_Data">Data4!$DX$11:$DX$17</definedName>
    <definedName name="A125233290K_Latest">Data4!$DX$17</definedName>
    <definedName name="A125233294V">Data4!$EM$1:$EM$10,Data4!$EM$11:$EM$17</definedName>
    <definedName name="A125233294V_Data">Data4!$EM$11:$EM$17</definedName>
    <definedName name="A125233294V_Latest">Data4!$EM$17</definedName>
    <definedName name="A125233298C">Data4!$HJ$1:$HJ$10,Data4!$HJ$11:$HJ$17</definedName>
    <definedName name="A125233298C_Data">Data4!$HJ$11:$HJ$17</definedName>
    <definedName name="A125233298C_Latest">Data4!$HJ$17</definedName>
    <definedName name="A125233302J">Data4!$CE$1:$CE$10,Data4!$CE$11:$CE$17</definedName>
    <definedName name="A125233302J_Data">Data4!$CE$11:$CE$17</definedName>
    <definedName name="A125233302J_Latest">Data4!$CE$17</definedName>
    <definedName name="A125233658W">Data2!$AQ$1:$AQ$10,Data2!$AQ$11:$AQ$17</definedName>
    <definedName name="A125233658W_Data">Data2!$AQ$11:$AQ$17</definedName>
    <definedName name="A125233658W_Latest">Data2!$AQ$17</definedName>
    <definedName name="A125233662L">Data1!$GU$1:$GU$10,Data1!$GU$11:$GU$17</definedName>
    <definedName name="A125233662L_Data">Data1!$GU$11:$GU$17</definedName>
    <definedName name="A125233662L_Latest">Data1!$GU$17</definedName>
    <definedName name="A125233666W">Data1!$IN$1:$IN$10,Data1!$IN$11:$IN$17</definedName>
    <definedName name="A125233666W_Data">Data1!$IN$11:$IN$17</definedName>
    <definedName name="A125233666W_Latest">Data1!$IN$17</definedName>
    <definedName name="A125233670L">Data2!$M$1:$M$10,Data2!$M$11:$M$17</definedName>
    <definedName name="A125233670L_Data">Data2!$M$11:$M$17</definedName>
    <definedName name="A125233670L_Latest">Data2!$M$17</definedName>
    <definedName name="A125233674W">Data2!$AB$1:$AB$10,Data2!$AB$11:$AB$17</definedName>
    <definedName name="A125233674W_Data">Data2!$AB$11:$AB$17</definedName>
    <definedName name="A125233674W_Latest">Data2!$AB$17</definedName>
    <definedName name="A125233678F">Data2!$BU$1:$BU$10,Data2!$BU$11:$BU$17</definedName>
    <definedName name="A125233678F_Data">Data2!$BU$11:$BU$17</definedName>
    <definedName name="A125233678F_Latest">Data2!$BU$17</definedName>
    <definedName name="A125233682W">Data1!$GF$1:$GF$10,Data1!$GF$11:$GF$17</definedName>
    <definedName name="A125233682W_Data">Data1!$GF$11:$GF$17</definedName>
    <definedName name="A125233682W_Latest">Data1!$GF$17</definedName>
    <definedName name="A125233686F">Data1!$HJ$1:$HJ$10,Data1!$HJ$11:$HJ$17</definedName>
    <definedName name="A125233686F_Data">Data1!$HJ$11:$HJ$17</definedName>
    <definedName name="A125233686F_Latest">Data1!$HJ$17</definedName>
    <definedName name="A125233690W">Data1!$HY$1:$HY$10,Data1!$HY$11:$HY$17</definedName>
    <definedName name="A125233690W_Data">Data1!$HY$11:$HY$17</definedName>
    <definedName name="A125233690W_Latest">Data1!$HY$17</definedName>
    <definedName name="A125233694F">Data2!$BF$1:$BF$10,Data2!$BF$11:$BF$17</definedName>
    <definedName name="A125233694F_Data">Data2!$BF$11:$BF$17</definedName>
    <definedName name="A125233694F_Latest">Data2!$BF$17</definedName>
    <definedName name="A125233698R">Data1!$FQ$1:$FQ$10,Data1!$FQ$11:$FQ$17</definedName>
    <definedName name="A125233698R_Data">Data1!$FQ$11:$FQ$17</definedName>
    <definedName name="A125233698R_Latest">Data1!$FQ$17</definedName>
    <definedName name="A125234054A">Data3!$DS$1:$DS$10,Data3!$DS$11:$DS$17</definedName>
    <definedName name="A125234054A_Data">Data3!$DS$11:$DS$17</definedName>
    <definedName name="A125234054A_Latest">Data3!$DS$17</definedName>
    <definedName name="A125234058K">Data3!$AG$1:$AG$10,Data3!$AG$11:$AG$17</definedName>
    <definedName name="A125234058K_Data">Data3!$AG$11:$AG$17</definedName>
    <definedName name="A125234058K_Latest">Data3!$AG$17</definedName>
    <definedName name="A125234062A">Data3!$BZ$1:$BZ$10,Data3!$BZ$11:$BZ$17</definedName>
    <definedName name="A125234062A_Data">Data3!$BZ$11:$BZ$17</definedName>
    <definedName name="A125234062A_Latest">Data3!$BZ$17</definedName>
    <definedName name="A125234066K">Data3!$CO$1:$CO$10,Data3!$CO$11:$CO$17</definedName>
    <definedName name="A125234066K_Data">Data3!$CO$11:$CO$17</definedName>
    <definedName name="A125234066K_Latest">Data3!$CO$17</definedName>
    <definedName name="A125234070A">Data3!$DD$1:$DD$10,Data3!$DD$11:$DD$17</definedName>
    <definedName name="A125234070A_Data">Data3!$DD$11:$DD$17</definedName>
    <definedName name="A125234070A_Latest">Data3!$DD$17</definedName>
    <definedName name="A125234074K">Data3!$EW$1:$EW$10,Data3!$EW$11:$EW$17</definedName>
    <definedName name="A125234074K_Data">Data3!$EW$11:$EW$17</definedName>
    <definedName name="A125234074K_Latest">Data3!$EW$17</definedName>
    <definedName name="A125234078V">Data3!$R$1:$R$10,Data3!$R$11:$R$17</definedName>
    <definedName name="A125234078V_Data">Data3!$R$11:$R$17</definedName>
    <definedName name="A125234078V_Latest">Data3!$R$17</definedName>
    <definedName name="A125234082K">Data3!$AV$1:$AV$10,Data3!$AV$11:$AV$17</definedName>
    <definedName name="A125234082K_Data">Data3!$AV$11:$AV$17</definedName>
    <definedName name="A125234082K_Latest">Data3!$AV$17</definedName>
    <definedName name="A125234086V">Data3!$BK$1:$BK$10,Data3!$BK$11:$BK$17</definedName>
    <definedName name="A125234086V_Data">Data3!$BK$11:$BK$17</definedName>
    <definedName name="A125234086V_Latest">Data3!$BK$17</definedName>
    <definedName name="A125234090K">Data3!$EH$1:$EH$10,Data3!$EH$11:$EH$17</definedName>
    <definedName name="A125234090K_Data">Data3!$EH$11:$EH$17</definedName>
    <definedName name="A125234090K_Latest">Data3!$EH$17</definedName>
    <definedName name="A125234094V">Data3!$C$1:$C$10,Data3!$C$11:$C$17</definedName>
    <definedName name="A125234094V_Data">Data3!$C$11:$C$17</definedName>
    <definedName name="A125234094V_Latest">Data3!$C$17</definedName>
    <definedName name="A125234450C">Data4!$AL$1:$AL$10,Data4!$AL$11:$AL$17</definedName>
    <definedName name="A125234450C_Data">Data4!$AL$11:$AL$17</definedName>
    <definedName name="A125234450C_Latest">Data4!$AL$17</definedName>
    <definedName name="A125234454L">Data3!$GP$1:$GP$10,Data3!$GP$11:$GP$17</definedName>
    <definedName name="A125234454L_Data">Data3!$GP$11:$GP$17</definedName>
    <definedName name="A125234454L_Latest">Data3!$GP$17</definedName>
    <definedName name="A125234458W">Data3!$II$1:$II$10,Data3!$II$11:$II$17</definedName>
    <definedName name="A125234458W_Data">Data3!$II$11:$II$17</definedName>
    <definedName name="A125234458W_Latest">Data3!$II$17</definedName>
    <definedName name="A125234462L">Data4!$H$1:$H$10,Data4!$H$11:$H$17</definedName>
    <definedName name="A125234462L_Data">Data4!$H$11:$H$17</definedName>
    <definedName name="A125234462L_Latest">Data4!$H$17</definedName>
    <definedName name="A125234466W">Data4!$W$1:$W$10,Data4!$W$11:$W$17</definedName>
    <definedName name="A125234466W_Data">Data4!$W$11:$W$17</definedName>
    <definedName name="A125234466W_Latest">Data4!$W$17</definedName>
    <definedName name="A125234470L">Data4!$BP$1:$BP$10,Data4!$BP$11:$BP$17</definedName>
    <definedName name="A125234470L_Data">Data4!$BP$11:$BP$17</definedName>
    <definedName name="A125234470L_Latest">Data4!$BP$17</definedName>
    <definedName name="A125234474W">Data3!$GA$1:$GA$10,Data3!$GA$11:$GA$17</definedName>
    <definedName name="A125234474W_Data">Data3!$GA$11:$GA$17</definedName>
    <definedName name="A125234474W_Latest">Data3!$GA$17</definedName>
    <definedName name="A125234478F">Data3!$HE$1:$HE$10,Data3!$HE$11:$HE$17</definedName>
    <definedName name="A125234478F_Data">Data3!$HE$11:$HE$17</definedName>
    <definedName name="A125234478F_Latest">Data3!$HE$17</definedName>
    <definedName name="A125234482W">Data3!$HT$1:$HT$10,Data3!$HT$11:$HT$17</definedName>
    <definedName name="A125234482W_Data">Data3!$HT$11:$HT$17</definedName>
    <definedName name="A125234482W_Latest">Data3!$HT$17</definedName>
    <definedName name="A125234486F">Data4!$BA$1:$BA$10,Data4!$BA$11:$BA$17</definedName>
    <definedName name="A125234486F_Data">Data4!$BA$11:$BA$17</definedName>
    <definedName name="A125234486F_Latest">Data4!$BA$17</definedName>
    <definedName name="A125234490W">Data3!$FL$1:$FL$10,Data3!$FL$11:$FL$17</definedName>
    <definedName name="A125234490W_Data">Data3!$FL$11:$FL$17</definedName>
    <definedName name="A125234490W_Latest">Data3!$FL$17</definedName>
    <definedName name="A125234846X">Data1!$DU$1:$DU$10,Data1!$DU$11:$DU$17</definedName>
    <definedName name="A125234846X_Data">Data1!$DU$11:$DU$17</definedName>
    <definedName name="A125234846X_Latest">Data1!$DU$17</definedName>
    <definedName name="A125234850R">Data1!$AI$1:$AI$10,Data1!$AI$11:$AI$17</definedName>
    <definedName name="A125234850R_Data">Data1!$AI$11:$AI$17</definedName>
    <definedName name="A125234850R_Latest">Data1!$AI$17</definedName>
    <definedName name="A125234854X">Data1!$CB$1:$CB$10,Data1!$CB$11:$CB$17</definedName>
    <definedName name="A125234854X_Data">Data1!$CB$11:$CB$17</definedName>
    <definedName name="A125234854X_Latest">Data1!$CB$17</definedName>
    <definedName name="A125234858J">Data1!$CQ$1:$CQ$10,Data1!$CQ$11:$CQ$17</definedName>
    <definedName name="A125234858J_Data">Data1!$CQ$11:$CQ$17</definedName>
    <definedName name="A125234858J_Latest">Data1!$CQ$17</definedName>
    <definedName name="A125234862X">Data1!$DF$1:$DF$10,Data1!$DF$11:$DF$17</definedName>
    <definedName name="A125234862X_Data">Data1!$DF$11:$DF$17</definedName>
    <definedName name="A125234862X_Latest">Data1!$DF$17</definedName>
    <definedName name="A125234866J">Data1!$EY$1:$EY$10,Data1!$EY$11:$EY$17</definedName>
    <definedName name="A125234866J_Data">Data1!$EY$11:$EY$17</definedName>
    <definedName name="A125234866J_Latest">Data1!$EY$17</definedName>
    <definedName name="A125234870X">Data1!$T$1:$T$10,Data1!$T$11:$T$17</definedName>
    <definedName name="A125234870X_Data">Data1!$T$11:$T$17</definedName>
    <definedName name="A125234870X_Latest">Data1!$T$17</definedName>
    <definedName name="A125234874J">Data1!$AX$1:$AX$10,Data1!$AX$11:$AX$17</definedName>
    <definedName name="A125234874J_Data">Data1!$AX$11:$AX$17</definedName>
    <definedName name="A125234874J_Latest">Data1!$AX$17</definedName>
    <definedName name="A125234878T">Data1!$BM$1:$BM$10,Data1!$BM$11:$BM$17</definedName>
    <definedName name="A125234878T_Data">Data1!$BM$11:$BM$17</definedName>
    <definedName name="A125234878T_Latest">Data1!$BM$17</definedName>
    <definedName name="A125234882J">Data1!$EJ$1:$EJ$10,Data1!$EJ$11:$EJ$17</definedName>
    <definedName name="A125234882J_Data">Data1!$EJ$11:$EJ$17</definedName>
    <definedName name="A125234882J_Latest">Data1!$EJ$17</definedName>
    <definedName name="A125234886T">Data1!$E$1:$E$10,Data1!$E$11:$E$17</definedName>
    <definedName name="A125234886T_Data">Data1!$E$11:$E$17</definedName>
    <definedName name="A125234886T_Latest">Data1!$E$17</definedName>
    <definedName name="A125234890J">Data10!$T$1:$T$10,Data10!$T$11:$T$17</definedName>
    <definedName name="A125234890J_Data">Data10!$T$11:$T$17</definedName>
    <definedName name="A125234890J_Latest">Data10!$T$17</definedName>
    <definedName name="A125234894T">Data9!$FX$1:$FX$10,Data9!$FX$11:$FX$17</definedName>
    <definedName name="A125234894T_Data">Data9!$FX$11:$FX$17</definedName>
    <definedName name="A125234894T_Latest">Data9!$FX$17</definedName>
    <definedName name="A125234898A">Data9!$HQ$1:$HQ$10,Data9!$HQ$11:$HQ$17</definedName>
    <definedName name="A125234898A_Data">Data9!$HQ$11:$HQ$17</definedName>
    <definedName name="A125234898A_Latest">Data9!$HQ$17</definedName>
    <definedName name="A125234902F">Data9!$IF$1:$IF$10,Data9!$IF$11:$IF$17</definedName>
    <definedName name="A125234902F_Data">Data9!$IF$11:$IF$17</definedName>
    <definedName name="A125234902F_Latest">Data9!$IF$17</definedName>
    <definedName name="A125234906R">Data10!$E$1:$E$10,Data10!$E$11:$E$17</definedName>
    <definedName name="A125234906R_Data">Data10!$E$11:$E$17</definedName>
    <definedName name="A125234906R_Latest">Data10!$E$17</definedName>
    <definedName name="A125234910F">Data10!$AX$1:$AX$10,Data10!$AX$11:$AX$17</definedName>
    <definedName name="A125234910F_Data">Data10!$AX$11:$AX$17</definedName>
    <definedName name="A125234910F_Latest">Data10!$AX$17</definedName>
    <definedName name="A125234914R">Data9!$FI$1:$FI$10,Data9!$FI$11:$FI$17</definedName>
    <definedName name="A125234914R_Data">Data9!$FI$11:$FI$17</definedName>
    <definedName name="A125234914R_Latest">Data9!$FI$17</definedName>
    <definedName name="A125234918X">Data9!$GM$1:$GM$10,Data9!$GM$11:$GM$17</definedName>
    <definedName name="A125234918X_Data">Data9!$GM$11:$GM$17</definedName>
    <definedName name="A125234918X_Latest">Data9!$GM$17</definedName>
    <definedName name="A125234922R">Data9!$HB$1:$HB$10,Data9!$HB$11:$HB$17</definedName>
    <definedName name="A125234922R_Data">Data9!$HB$11:$HB$17</definedName>
    <definedName name="A125234922R_Latest">Data9!$HB$17</definedName>
    <definedName name="A125234926X">Data10!$AI$1:$AI$10,Data10!$AI$11:$AI$17</definedName>
    <definedName name="A125234926X_Data">Data10!$AI$11:$AI$17</definedName>
    <definedName name="A125234926X_Latest">Data10!$AI$17</definedName>
    <definedName name="A125234930R">Data9!$ET$1:$ET$10,Data9!$ET$11:$ET$17</definedName>
    <definedName name="A125234930R_Data">Data9!$ET$11:$ET$17</definedName>
    <definedName name="A125234930R_Latest">Data9!$ET$17</definedName>
    <definedName name="A125234934X">Data6!$AD$1:$AD$10,Data6!$AD$11:$AD$17</definedName>
    <definedName name="A125234934X_Data">Data6!$AD$11:$AD$17</definedName>
    <definedName name="A125234934X_Latest">Data6!$AD$17</definedName>
    <definedName name="A125234938J">Data5!$GH$1:$GH$10,Data5!$GH$11:$GH$17</definedName>
    <definedName name="A125234938J_Data">Data5!$GH$11:$GH$17</definedName>
    <definedName name="A125234938J_Latest">Data5!$GH$17</definedName>
    <definedName name="A125234942X">Data5!$IA$1:$IA$10,Data5!$IA$11:$IA$17</definedName>
    <definedName name="A125234942X_Data">Data5!$IA$11:$IA$17</definedName>
    <definedName name="A125234942X_Latest">Data5!$IA$17</definedName>
    <definedName name="A125234946J">Data5!$IP$1:$IP$10,Data5!$IP$11:$IP$17</definedName>
    <definedName name="A125234946J_Data">Data5!$IP$11:$IP$17</definedName>
    <definedName name="A125234946J_Latest">Data5!$IP$17</definedName>
    <definedName name="A125234950X">Data6!$O$1:$O$10,Data6!$O$11:$O$17</definedName>
    <definedName name="A125234950X_Data">Data6!$O$11:$O$17</definedName>
    <definedName name="A125234950X_Latest">Data6!$O$17</definedName>
    <definedName name="A125234954J">Data6!$BH$1:$BH$10,Data6!$BH$11:$BH$17</definedName>
    <definedName name="A125234954J_Data">Data6!$BH$11:$BH$17</definedName>
    <definedName name="A125234954J_Latest">Data6!$BH$17</definedName>
    <definedName name="A125234958T">Data5!$FS$1:$FS$10,Data5!$FS$11:$FS$17</definedName>
    <definedName name="A125234958T_Data">Data5!$FS$11:$FS$17</definedName>
    <definedName name="A125234958T_Latest">Data5!$FS$17</definedName>
    <definedName name="A125234962J">Data5!$GW$1:$GW$10,Data5!$GW$11:$GW$17</definedName>
    <definedName name="A125234962J_Data">Data5!$GW$11:$GW$17</definedName>
    <definedName name="A125234962J_Latest">Data5!$GW$17</definedName>
    <definedName name="A125234966T">Data5!$HL$1:$HL$10,Data5!$HL$11:$HL$17</definedName>
    <definedName name="A125234966T_Data">Data5!$HL$11:$HL$17</definedName>
    <definedName name="A125234966T_Latest">Data5!$HL$17</definedName>
    <definedName name="A125234970J">Data6!$AS$1:$AS$10,Data6!$AS$11:$AS$17</definedName>
    <definedName name="A125234970J_Data">Data6!$AS$11:$AS$17</definedName>
    <definedName name="A125234970J_Latest">Data6!$AS$17</definedName>
    <definedName name="A125234974T">Data5!$FD$1:$FD$10,Data5!$FD$11:$FD$17</definedName>
    <definedName name="A125234974T_Data">Data5!$FD$11:$FD$17</definedName>
    <definedName name="A125234974T_Latest">Data5!$FD$17</definedName>
    <definedName name="A125234978A">Data8!$Y$1:$Y$10,Data8!$Y$11:$Y$17</definedName>
    <definedName name="A125234978A_Data">Data8!$Y$11:$Y$17</definedName>
    <definedName name="A125234978A_Latest">Data8!$Y$17</definedName>
    <definedName name="A125234982T">Data7!$GC$1:$GC$10,Data7!$GC$11:$GC$17</definedName>
    <definedName name="A125234982T_Data">Data7!$GC$11:$GC$17</definedName>
    <definedName name="A125234982T_Latest">Data7!$GC$17</definedName>
    <definedName name="A125234986A">Data7!$HV$1:$HV$10,Data7!$HV$11:$HV$17</definedName>
    <definedName name="A125234986A_Data">Data7!$HV$11:$HV$17</definedName>
    <definedName name="A125234986A_Latest">Data7!$HV$17</definedName>
    <definedName name="A125234990T">Data7!$IK$1:$IK$10,Data7!$IK$11:$IK$17</definedName>
    <definedName name="A125234990T_Data">Data7!$IK$11:$IK$17</definedName>
    <definedName name="A125234990T_Latest">Data7!$IK$17</definedName>
    <definedName name="A125234994A">Data8!$J$1:$J$10,Data8!$J$11:$J$17</definedName>
    <definedName name="A125234994A_Data">Data8!$J$11:$J$17</definedName>
    <definedName name="A125234994A_Latest">Data8!$J$17</definedName>
    <definedName name="A125234998K">Data8!$BC$1:$BC$10,Data8!$BC$11:$BC$17</definedName>
    <definedName name="A125234998K_Data">Data8!$BC$11:$BC$17</definedName>
    <definedName name="A125234998K_Latest">Data8!$BC$17</definedName>
    <definedName name="A125235002T">Data7!$FN$1:$FN$10,Data7!$FN$11:$FN$17</definedName>
    <definedName name="A125235002T_Data">Data7!$FN$11:$FN$17</definedName>
    <definedName name="A125235002T_Latest">Data7!$FN$17</definedName>
    <definedName name="A125235006A">Data7!$GR$1:$GR$10,Data7!$GR$11:$GR$17</definedName>
    <definedName name="A125235006A_Data">Data7!$GR$11:$GR$17</definedName>
    <definedName name="A125235006A_Latest">Data7!$GR$17</definedName>
    <definedName name="A125235010T">Data7!$HG$1:$HG$10,Data7!$HG$11:$HG$17</definedName>
    <definedName name="A125235010T_Data">Data7!$HG$11:$HG$17</definedName>
    <definedName name="A125235010T_Latest">Data7!$HG$17</definedName>
    <definedName name="A125235014A">Data8!$AN$1:$AN$10,Data8!$AN$11:$AN$17</definedName>
    <definedName name="A125235014A_Data">Data8!$AN$11:$AN$17</definedName>
    <definedName name="A125235014A_Latest">Data8!$AN$17</definedName>
    <definedName name="A125235018K">Data7!$EY$1:$EY$10,Data7!$EY$11:$EY$17</definedName>
    <definedName name="A125235018K_Data">Data7!$EY$11:$EY$17</definedName>
    <definedName name="A125235018K_Latest">Data7!$EY$17</definedName>
    <definedName name="A125235022A">Data8!$GH$1:$GH$10,Data8!$GH$11:$GH$17</definedName>
    <definedName name="A125235022A_Data">Data8!$GH$11:$GH$17</definedName>
    <definedName name="A125235022A_Latest">Data8!$GH$17</definedName>
    <definedName name="A125235026K">Data8!$CV$1:$CV$10,Data8!$CV$11:$CV$17</definedName>
    <definedName name="A125235026K_Data">Data8!$CV$11:$CV$17</definedName>
    <definedName name="A125235026K_Latest">Data8!$CV$17</definedName>
    <definedName name="A125235030A">Data8!$EO$1:$EO$10,Data8!$EO$11:$EO$17</definedName>
    <definedName name="A125235030A_Data">Data8!$EO$11:$EO$17</definedName>
    <definedName name="A125235030A_Latest">Data8!$EO$17</definedName>
    <definedName name="A125235034K">Data8!$FD$1:$FD$10,Data8!$FD$11:$FD$17</definedName>
    <definedName name="A125235034K_Data">Data8!$FD$11:$FD$17</definedName>
    <definedName name="A125235034K_Latest">Data8!$FD$17</definedName>
    <definedName name="A125235038V">Data8!$FS$1:$FS$10,Data8!$FS$11:$FS$17</definedName>
    <definedName name="A125235038V_Data">Data8!$FS$11:$FS$17</definedName>
    <definedName name="A125235038V_Latest">Data8!$FS$17</definedName>
    <definedName name="A125235042K">Data8!$HL$1:$HL$10,Data8!$HL$11:$HL$17</definedName>
    <definedName name="A125235042K_Data">Data8!$HL$11:$HL$17</definedName>
    <definedName name="A125235042K_Latest">Data8!$HL$17</definedName>
    <definedName name="A125235046V">Data8!$CG$1:$CG$10,Data8!$CG$11:$CG$17</definedName>
    <definedName name="A125235046V_Data">Data8!$CG$11:$CG$17</definedName>
    <definedName name="A125235046V_Latest">Data8!$CG$17</definedName>
    <definedName name="A125235050K">Data8!$DK$1:$DK$10,Data8!$DK$11:$DK$17</definedName>
    <definedName name="A125235050K_Data">Data8!$DK$11:$DK$17</definedName>
    <definedName name="A125235050K_Latest">Data8!$DK$17</definedName>
    <definedName name="A125235054V">Data8!$DZ$1:$DZ$10,Data8!$DZ$11:$DZ$17</definedName>
    <definedName name="A125235054V_Data">Data8!$DZ$11:$DZ$17</definedName>
    <definedName name="A125235054V_Latest">Data8!$DZ$17</definedName>
    <definedName name="A125235058C">Data8!$GW$1:$GW$10,Data8!$GW$11:$GW$17</definedName>
    <definedName name="A125235058C_Data">Data8!$GW$11:$GW$17</definedName>
    <definedName name="A125235058C_Latest">Data8!$GW$17</definedName>
    <definedName name="A125235062V">Data8!$BR$1:$BR$10,Data8!$BR$11:$BR$17</definedName>
    <definedName name="A125235062V_Data">Data8!$BR$11:$BR$17</definedName>
    <definedName name="A125235062V_Latest">Data8!$BR$17</definedName>
    <definedName name="A125235066C">Data9!$DA$1:$DA$10,Data9!$DA$11:$DA$17</definedName>
    <definedName name="A125235066C_Data">Data9!$DA$11:$DA$17</definedName>
    <definedName name="A125235066C_Latest">Data9!$DA$17</definedName>
    <definedName name="A125235070V">Data9!$O$1:$O$10,Data9!$O$11:$O$17</definedName>
    <definedName name="A125235070V_Data">Data9!$O$11:$O$17</definedName>
    <definedName name="A125235070V_Latest">Data9!$O$17</definedName>
    <definedName name="A125235074C">Data9!$BH$1:$BH$10,Data9!$BH$11:$BH$17</definedName>
    <definedName name="A125235074C_Data">Data9!$BH$11:$BH$17</definedName>
    <definedName name="A125235074C_Latest">Data9!$BH$17</definedName>
    <definedName name="A125235078L">Data9!$BW$1:$BW$10,Data9!$BW$11:$BW$17</definedName>
    <definedName name="A125235078L_Data">Data9!$BW$11:$BW$17</definedName>
    <definedName name="A125235078L_Latest">Data9!$BW$17</definedName>
    <definedName name="A125235082C">Data9!$CL$1:$CL$10,Data9!$CL$11:$CL$17</definedName>
    <definedName name="A125235082C_Data">Data9!$CL$11:$CL$17</definedName>
    <definedName name="A125235082C_Latest">Data9!$CL$17</definedName>
    <definedName name="A125235086L">Data9!$EE$1:$EE$10,Data9!$EE$11:$EE$17</definedName>
    <definedName name="A125235086L_Data">Data9!$EE$11:$EE$17</definedName>
    <definedName name="A125235086L_Latest">Data9!$EE$17</definedName>
    <definedName name="A125235090C">Data8!$IP$1:$IP$10,Data8!$IP$11:$IP$17</definedName>
    <definedName name="A125235090C_Data">Data8!$IP$11:$IP$17</definedName>
    <definedName name="A125235090C_Latest">Data8!$IP$17</definedName>
    <definedName name="A125235094L">Data9!$AD$1:$AD$10,Data9!$AD$11:$AD$17</definedName>
    <definedName name="A125235094L_Data">Data9!$AD$11:$AD$17</definedName>
    <definedName name="A125235094L_Latest">Data9!$AD$17</definedName>
    <definedName name="A125235098W">Data9!$AS$1:$AS$10,Data9!$AS$11:$AS$17</definedName>
    <definedName name="A125235098W_Data">Data9!$AS$11:$AS$17</definedName>
    <definedName name="A125235098W_Latest">Data9!$AS$17</definedName>
    <definedName name="A125235102A">Data9!$DP$1:$DP$10,Data9!$DP$11:$DP$17</definedName>
    <definedName name="A125235102A_Data">Data9!$DP$11:$DP$17</definedName>
    <definedName name="A125235102A_Latest">Data9!$DP$17</definedName>
    <definedName name="A125235106K">Data8!$IA$1:$IA$10,Data8!$IA$11:$IA$17</definedName>
    <definedName name="A125235106K_Data">Data8!$IA$11:$IA$17</definedName>
    <definedName name="A125235106K_Latest">Data8!$IA$17</definedName>
    <definedName name="A125235110A">Data5!$DK$1:$DK$10,Data5!$DK$11:$DK$17</definedName>
    <definedName name="A125235110A_Data">Data5!$DK$11:$DK$17</definedName>
    <definedName name="A125235110A_Latest">Data5!$DK$17</definedName>
    <definedName name="A125235114K">Data5!$Y$1:$Y$10,Data5!$Y$11:$Y$17</definedName>
    <definedName name="A125235114K_Data">Data5!$Y$11:$Y$17</definedName>
    <definedName name="A125235114K_Latest">Data5!$Y$17</definedName>
    <definedName name="A125235118V">Data5!$BR$1:$BR$10,Data5!$BR$11:$BR$17</definedName>
    <definedName name="A125235118V_Data">Data5!$BR$11:$BR$17</definedName>
    <definedName name="A125235118V_Latest">Data5!$BR$17</definedName>
    <definedName name="A125235122K">Data5!$CG$1:$CG$10,Data5!$CG$11:$CG$17</definedName>
    <definedName name="A125235122K_Data">Data5!$CG$11:$CG$17</definedName>
    <definedName name="A125235122K_Latest">Data5!$CG$17</definedName>
    <definedName name="A125235126V">Data5!$CV$1:$CV$10,Data5!$CV$11:$CV$17</definedName>
    <definedName name="A125235126V_Data">Data5!$CV$11:$CV$17</definedName>
    <definedName name="A125235126V_Latest">Data5!$CV$17</definedName>
    <definedName name="A125235130K">Data5!$EO$1:$EO$10,Data5!$EO$11:$EO$17</definedName>
    <definedName name="A125235130K_Data">Data5!$EO$11:$EO$17</definedName>
    <definedName name="A125235130K_Latest">Data5!$EO$17</definedName>
    <definedName name="A125235134V">Data5!$J$1:$J$10,Data5!$J$11:$J$17</definedName>
    <definedName name="A125235134V_Data">Data5!$J$11:$J$17</definedName>
    <definedName name="A125235134V_Latest">Data5!$J$17</definedName>
    <definedName name="A125235138C">Data5!$AN$1:$AN$10,Data5!$AN$11:$AN$17</definedName>
    <definedName name="A125235138C_Data">Data5!$AN$11:$AN$17</definedName>
    <definedName name="A125235138C_Latest">Data5!$AN$17</definedName>
    <definedName name="A125235142V">Data5!$BC$1:$BC$10,Data5!$BC$11:$BC$17</definedName>
    <definedName name="A125235142V_Data">Data5!$BC$11:$BC$17</definedName>
    <definedName name="A125235142V_Latest">Data5!$BC$17</definedName>
    <definedName name="A125235146C">Data5!$DZ$1:$DZ$10,Data5!$DZ$11:$DZ$17</definedName>
    <definedName name="A125235146C_Data">Data5!$DZ$11:$DZ$17</definedName>
    <definedName name="A125235146C_Latest">Data5!$DZ$17</definedName>
    <definedName name="A125235150V">Data4!$IK$1:$IK$10,Data4!$IK$11:$IK$17</definedName>
    <definedName name="A125235150V_Data">Data4!$IK$11:$IK$17</definedName>
    <definedName name="A125235150V_Latest">Data4!$IK$17</definedName>
    <definedName name="A125235154C">Data6!$GM$1:$GM$10,Data6!$GM$11:$GM$17</definedName>
    <definedName name="A125235154C_Data">Data6!$GM$11:$GM$17</definedName>
    <definedName name="A125235154C_Latest">Data6!$GM$17</definedName>
    <definedName name="A125235158L">Data6!$DA$1:$DA$10,Data6!$DA$11:$DA$17</definedName>
    <definedName name="A125235158L_Data">Data6!$DA$11:$DA$17</definedName>
    <definedName name="A125235158L_Latest">Data6!$DA$17</definedName>
    <definedName name="A125235162C">Data6!$ET$1:$ET$10,Data6!$ET$11:$ET$17</definedName>
    <definedName name="A125235162C_Data">Data6!$ET$11:$ET$17</definedName>
    <definedName name="A125235162C_Latest">Data6!$ET$17</definedName>
    <definedName name="A125235166L">Data6!$FI$1:$FI$10,Data6!$FI$11:$FI$17</definedName>
    <definedName name="A125235166L_Data">Data6!$FI$11:$FI$17</definedName>
    <definedName name="A125235166L_Latest">Data6!$FI$17</definedName>
    <definedName name="A125235170C">Data6!$FX$1:$FX$10,Data6!$FX$11:$FX$17</definedName>
    <definedName name="A125235170C_Data">Data6!$FX$11:$FX$17</definedName>
    <definedName name="A125235170C_Latest">Data6!$FX$17</definedName>
    <definedName name="A125235174L">Data6!$HQ$1:$HQ$10,Data6!$HQ$11:$HQ$17</definedName>
    <definedName name="A125235174L_Data">Data6!$HQ$11:$HQ$17</definedName>
    <definedName name="A125235174L_Latest">Data6!$HQ$17</definedName>
    <definedName name="A125235178W">Data6!$CL$1:$CL$10,Data6!$CL$11:$CL$17</definedName>
    <definedName name="A125235178W_Data">Data6!$CL$11:$CL$17</definedName>
    <definedName name="A125235178W_Latest">Data6!$CL$17</definedName>
    <definedName name="A125235182L">Data6!$DP$1:$DP$10,Data6!$DP$11:$DP$17</definedName>
    <definedName name="A125235182L_Data">Data6!$DP$11:$DP$17</definedName>
    <definedName name="A125235182L_Latest">Data6!$DP$17</definedName>
    <definedName name="A125235186W">Data6!$EE$1:$EE$10,Data6!$EE$11:$EE$17</definedName>
    <definedName name="A125235186W_Data">Data6!$EE$11:$EE$17</definedName>
    <definedName name="A125235186W_Latest">Data6!$EE$17</definedName>
    <definedName name="A125235190L">Data6!$HB$1:$HB$10,Data6!$HB$11:$HB$17</definedName>
    <definedName name="A125235190L_Data">Data6!$HB$11:$HB$17</definedName>
    <definedName name="A125235190L_Latest">Data6!$HB$17</definedName>
    <definedName name="A125235194W">Data6!$BW$1:$BW$10,Data6!$BW$11:$BW$17</definedName>
    <definedName name="A125235194W_Data">Data6!$BW$11:$BW$17</definedName>
    <definedName name="A125235194W_Latest">Data6!$BW$17</definedName>
    <definedName name="A125235198F">Data7!$DF$1:$DF$10,Data7!$DF$11:$DF$17</definedName>
    <definedName name="A125235198F_Data">Data7!$DF$11:$DF$17</definedName>
    <definedName name="A125235198F_Latest">Data7!$DF$17</definedName>
    <definedName name="A125235202K">Data7!$T$1:$T$10,Data7!$T$11:$T$17</definedName>
    <definedName name="A125235202K_Data">Data7!$T$11:$T$17</definedName>
    <definedName name="A125235202K_Latest">Data7!$T$17</definedName>
    <definedName name="A125235206V">Data7!$BM$1:$BM$10,Data7!$BM$11:$BM$17</definedName>
    <definedName name="A125235206V_Data">Data7!$BM$11:$BM$17</definedName>
    <definedName name="A125235206V_Latest">Data7!$BM$17</definedName>
    <definedName name="A125235210K">Data7!$CB$1:$CB$10,Data7!$CB$11:$CB$17</definedName>
    <definedName name="A125235210K_Data">Data7!$CB$11:$CB$17</definedName>
    <definedName name="A125235210K_Latest">Data7!$CB$17</definedName>
    <definedName name="A125235214V">Data7!$CQ$1:$CQ$10,Data7!$CQ$11:$CQ$17</definedName>
    <definedName name="A125235214V_Data">Data7!$CQ$11:$CQ$17</definedName>
    <definedName name="A125235214V_Latest">Data7!$CQ$17</definedName>
    <definedName name="A125235218C">Data7!$EJ$1:$EJ$10,Data7!$EJ$11:$EJ$17</definedName>
    <definedName name="A125235218C_Data">Data7!$EJ$11:$EJ$17</definedName>
    <definedName name="A125235218C_Latest">Data7!$EJ$17</definedName>
    <definedName name="A125235222V">Data7!$E$1:$E$10,Data7!$E$11:$E$17</definedName>
    <definedName name="A125235222V_Data">Data7!$E$11:$E$17</definedName>
    <definedName name="A125235222V_Latest">Data7!$E$17</definedName>
    <definedName name="A125235226C">Data7!$AI$1:$AI$10,Data7!$AI$11:$AI$17</definedName>
    <definedName name="A125235226C_Data">Data7!$AI$11:$AI$17</definedName>
    <definedName name="A125235226C_Latest">Data7!$AI$17</definedName>
    <definedName name="A125235230V">Data7!$AX$1:$AX$10,Data7!$AX$11:$AX$17</definedName>
    <definedName name="A125235230V_Data">Data7!$AX$11:$AX$17</definedName>
    <definedName name="A125235230V_Latest">Data7!$AX$17</definedName>
    <definedName name="A125235234C">Data7!$DU$1:$DU$10,Data7!$DU$11:$DU$17</definedName>
    <definedName name="A125235234C_Data">Data7!$DU$11:$DU$17</definedName>
    <definedName name="A125235234C_Latest">Data7!$DU$17</definedName>
    <definedName name="A125235238L">Data6!$IF$1:$IF$10,Data6!$IF$11:$IF$17</definedName>
    <definedName name="A125235238L_Data">Data6!$IF$11:$IF$17</definedName>
    <definedName name="A125235238L_Latest">Data6!$IF$17</definedName>
    <definedName name="A125235242C">Data2!$GW$1:$GW$10,Data2!$GW$11:$GW$17</definedName>
    <definedName name="A125235242C_Data">Data2!$GW$11:$GW$17</definedName>
    <definedName name="A125235242C_Latest">Data2!$GW$17</definedName>
    <definedName name="A125235246L">Data2!$DK$1:$DK$10,Data2!$DK$11:$DK$17</definedName>
    <definedName name="A125235246L_Data">Data2!$DK$11:$DK$17</definedName>
    <definedName name="A125235246L_Latest">Data2!$DK$17</definedName>
    <definedName name="A125235250C">Data2!$FD$1:$FD$10,Data2!$FD$11:$FD$17</definedName>
    <definedName name="A125235250C_Data">Data2!$FD$11:$FD$17</definedName>
    <definedName name="A125235250C_Latest">Data2!$FD$17</definedName>
    <definedName name="A125235254L">Data2!$FS$1:$FS$10,Data2!$FS$11:$FS$17</definedName>
    <definedName name="A125235254L_Data">Data2!$FS$11:$FS$17</definedName>
    <definedName name="A125235254L_Latest">Data2!$FS$17</definedName>
    <definedName name="A125235258W">Data2!$GH$1:$GH$10,Data2!$GH$11:$GH$17</definedName>
    <definedName name="A125235258W_Data">Data2!$GH$11:$GH$17</definedName>
    <definedName name="A125235258W_Latest">Data2!$GH$17</definedName>
    <definedName name="A125235262L">Data2!$IA$1:$IA$10,Data2!$IA$11:$IA$17</definedName>
    <definedName name="A125235262L_Data">Data2!$IA$11:$IA$17</definedName>
    <definedName name="A125235262L_Latest">Data2!$IA$17</definedName>
    <definedName name="A125235266W">Data2!$CV$1:$CV$10,Data2!$CV$11:$CV$17</definedName>
    <definedName name="A125235266W_Data">Data2!$CV$11:$CV$17</definedName>
    <definedName name="A125235266W_Latest">Data2!$CV$17</definedName>
    <definedName name="A125235270L">Data2!$DZ$1:$DZ$10,Data2!$DZ$11:$DZ$17</definedName>
    <definedName name="A125235270L_Data">Data2!$DZ$11:$DZ$17</definedName>
    <definedName name="A125235270L_Latest">Data2!$DZ$17</definedName>
    <definedName name="A125235274W">Data2!$EO$1:$EO$10,Data2!$EO$11:$EO$17</definedName>
    <definedName name="A125235274W_Data">Data2!$EO$11:$EO$17</definedName>
    <definedName name="A125235274W_Latest">Data2!$EO$17</definedName>
    <definedName name="A125235278F">Data2!$HL$1:$HL$10,Data2!$HL$11:$HL$17</definedName>
    <definedName name="A125235278F_Data">Data2!$HL$11:$HL$17</definedName>
    <definedName name="A125235278F_Latest">Data2!$HL$17</definedName>
    <definedName name="A125235282W">Data2!$CG$1:$CG$10,Data2!$CG$11:$CG$17</definedName>
    <definedName name="A125235282W_Data">Data2!$CG$11:$CG$17</definedName>
    <definedName name="A125235282W_Latest">Data2!$CG$17</definedName>
    <definedName name="A125235638X">Data4!$GR$1:$GR$10,Data4!$GR$11:$GR$17</definedName>
    <definedName name="A125235638X_Data">Data4!$GR$11:$GR$17</definedName>
    <definedName name="A125235638X_Latest">Data4!$GR$17</definedName>
    <definedName name="A125235642R">Data4!$DF$1:$DF$10,Data4!$DF$11:$DF$17</definedName>
    <definedName name="A125235642R_Data">Data4!$DF$11:$DF$17</definedName>
    <definedName name="A125235642R_Latest">Data4!$DF$17</definedName>
    <definedName name="A125235646X">Data4!$EY$1:$EY$10,Data4!$EY$11:$EY$17</definedName>
    <definedName name="A125235646X_Data">Data4!$EY$11:$EY$17</definedName>
    <definedName name="A125235646X_Latest">Data4!$EY$17</definedName>
    <definedName name="A125235650R">Data4!$FN$1:$FN$10,Data4!$FN$11:$FN$17</definedName>
    <definedName name="A125235650R_Data">Data4!$FN$11:$FN$17</definedName>
    <definedName name="A125235650R_Latest">Data4!$FN$17</definedName>
    <definedName name="A125235654X">Data4!$GC$1:$GC$10,Data4!$GC$11:$GC$17</definedName>
    <definedName name="A125235654X_Data">Data4!$GC$11:$GC$17</definedName>
    <definedName name="A125235654X_Latest">Data4!$GC$17</definedName>
    <definedName name="A125235658J">Data4!$HV$1:$HV$10,Data4!$HV$11:$HV$17</definedName>
    <definedName name="A125235658J_Data">Data4!$HV$11:$HV$17</definedName>
    <definedName name="A125235658J_Latest">Data4!$HV$17</definedName>
    <definedName name="A125235662X">Data4!$CQ$1:$CQ$10,Data4!$CQ$11:$CQ$17</definedName>
    <definedName name="A125235662X_Data">Data4!$CQ$11:$CQ$17</definedName>
    <definedName name="A125235662X_Latest">Data4!$CQ$17</definedName>
    <definedName name="A125235666J">Data4!$DU$1:$DU$10,Data4!$DU$11:$DU$17</definedName>
    <definedName name="A125235666J_Data">Data4!$DU$11:$DU$17</definedName>
    <definedName name="A125235666J_Latest">Data4!$DU$17</definedName>
    <definedName name="A125235670X">Data4!$EJ$1:$EJ$10,Data4!$EJ$11:$EJ$17</definedName>
    <definedName name="A125235670X_Data">Data4!$EJ$11:$EJ$17</definedName>
    <definedName name="A125235670X_Latest">Data4!$EJ$17</definedName>
    <definedName name="A125235674J">Data4!$HG$1:$HG$10,Data4!$HG$11:$HG$17</definedName>
    <definedName name="A125235674J_Data">Data4!$HG$11:$HG$17</definedName>
    <definedName name="A125235674J_Latest">Data4!$HG$17</definedName>
    <definedName name="A125235678T">Data4!$CB$1:$CB$10,Data4!$CB$11:$CB$17</definedName>
    <definedName name="A125235678T_Data">Data4!$CB$11:$CB$17</definedName>
    <definedName name="A125235678T_Latest">Data4!$CB$17</definedName>
    <definedName name="A125236034C">Data2!$AN$1:$AN$10,Data2!$AN$11:$AN$17</definedName>
    <definedName name="A125236034C_Data">Data2!$AN$11:$AN$17</definedName>
    <definedName name="A125236034C_Latest">Data2!$AN$17</definedName>
    <definedName name="A125236038L">Data1!$GR$1:$GR$10,Data1!$GR$11:$GR$17</definedName>
    <definedName name="A125236038L_Data">Data1!$GR$11:$GR$17</definedName>
    <definedName name="A125236038L_Latest">Data1!$GR$17</definedName>
    <definedName name="A125236042C">Data1!$IK$1:$IK$10,Data1!$IK$11:$IK$17</definedName>
    <definedName name="A125236042C_Data">Data1!$IK$11:$IK$17</definedName>
    <definedName name="A125236042C_Latest">Data1!$IK$17</definedName>
    <definedName name="A125236046L">Data2!$J$1:$J$10,Data2!$J$11:$J$17</definedName>
    <definedName name="A125236046L_Data">Data2!$J$11:$J$17</definedName>
    <definedName name="A125236046L_Latest">Data2!$J$17</definedName>
    <definedName name="A125236050C">Data2!$Y$1:$Y$10,Data2!$Y$11:$Y$17</definedName>
    <definedName name="A125236050C_Data">Data2!$Y$11:$Y$17</definedName>
    <definedName name="A125236050C_Latest">Data2!$Y$17</definedName>
    <definedName name="A125236054L">Data2!$BR$1:$BR$10,Data2!$BR$11:$BR$17</definedName>
    <definedName name="A125236054L_Data">Data2!$BR$11:$BR$17</definedName>
    <definedName name="A125236054L_Latest">Data2!$BR$17</definedName>
    <definedName name="A125236058W">Data1!$GC$1:$GC$10,Data1!$GC$11:$GC$17</definedName>
    <definedName name="A125236058W_Data">Data1!$GC$11:$GC$17</definedName>
    <definedName name="A125236058W_Latest">Data1!$GC$17</definedName>
    <definedName name="A125236062L">Data1!$HG$1:$HG$10,Data1!$HG$11:$HG$17</definedName>
    <definedName name="A125236062L_Data">Data1!$HG$11:$HG$17</definedName>
    <definedName name="A125236062L_Latest">Data1!$HG$17</definedName>
    <definedName name="A125236066W">Data1!$HV$1:$HV$10,Data1!$HV$11:$HV$17</definedName>
    <definedName name="A125236066W_Data">Data1!$HV$11:$HV$17</definedName>
    <definedName name="A125236066W_Latest">Data1!$HV$17</definedName>
    <definedName name="A125236070L">Data2!$BC$1:$BC$10,Data2!$BC$11:$BC$17</definedName>
    <definedName name="A125236070L_Data">Data2!$BC$11:$BC$17</definedName>
    <definedName name="A125236070L_Latest">Data2!$BC$17</definedName>
    <definedName name="A125236074W">Data1!$FN$1:$FN$10,Data1!$FN$11:$FN$17</definedName>
    <definedName name="A125236074W_Data">Data1!$FN$11:$FN$17</definedName>
    <definedName name="A125236074W_Latest">Data1!$FN$17</definedName>
    <definedName name="A125236430F">Data3!$DP$1:$DP$10,Data3!$DP$11:$DP$17</definedName>
    <definedName name="A125236430F_Data">Data3!$DP$11:$DP$17</definedName>
    <definedName name="A125236430F_Latest">Data3!$DP$17</definedName>
    <definedName name="A125236434R">Data3!$AD$1:$AD$10,Data3!$AD$11:$AD$17</definedName>
    <definedName name="A125236434R_Data">Data3!$AD$11:$AD$17</definedName>
    <definedName name="A125236434R_Latest">Data3!$AD$17</definedName>
    <definedName name="A125236438X">Data3!$BW$1:$BW$10,Data3!$BW$11:$BW$17</definedName>
    <definedName name="A125236438X_Data">Data3!$BW$11:$BW$17</definedName>
    <definedName name="A125236438X_Latest">Data3!$BW$17</definedName>
    <definedName name="A125236442R">Data3!$CL$1:$CL$10,Data3!$CL$11:$CL$17</definedName>
    <definedName name="A125236442R_Data">Data3!$CL$11:$CL$17</definedName>
    <definedName name="A125236442R_Latest">Data3!$CL$17</definedName>
    <definedName name="A125236446X">Data3!$DA$1:$DA$10,Data3!$DA$11:$DA$17</definedName>
    <definedName name="A125236446X_Data">Data3!$DA$11:$DA$17</definedName>
    <definedName name="A125236446X_Latest">Data3!$DA$17</definedName>
    <definedName name="A125236450R">Data3!$ET$1:$ET$10,Data3!$ET$11:$ET$17</definedName>
    <definedName name="A125236450R_Data">Data3!$ET$11:$ET$17</definedName>
    <definedName name="A125236450R_Latest">Data3!$ET$17</definedName>
    <definedName name="A125236454X">Data3!$O$1:$O$10,Data3!$O$11:$O$17</definedName>
    <definedName name="A125236454X_Data">Data3!$O$11:$O$17</definedName>
    <definedName name="A125236454X_Latest">Data3!$O$17</definedName>
    <definedName name="A125236458J">Data3!$AS$1:$AS$10,Data3!$AS$11:$AS$17</definedName>
    <definedName name="A125236458J_Data">Data3!$AS$11:$AS$17</definedName>
    <definedName name="A125236458J_Latest">Data3!$AS$17</definedName>
    <definedName name="A125236462X">Data3!$BH$1:$BH$10,Data3!$BH$11:$BH$17</definedName>
    <definedName name="A125236462X_Data">Data3!$BH$11:$BH$17</definedName>
    <definedName name="A125236462X_Latest">Data3!$BH$17</definedName>
    <definedName name="A125236466J">Data3!$EE$1:$EE$10,Data3!$EE$11:$EE$17</definedName>
    <definedName name="A125236466J_Data">Data3!$EE$11:$EE$17</definedName>
    <definedName name="A125236466J_Latest">Data3!$EE$17</definedName>
    <definedName name="A125236470X">Data2!$IP$1:$IP$10,Data2!$IP$11:$IP$17</definedName>
    <definedName name="A125236470X_Data">Data2!$IP$11:$IP$17</definedName>
    <definedName name="A125236470X_Latest">Data2!$IP$17</definedName>
    <definedName name="A125236826A">Data4!$AI$1:$AI$10,Data4!$AI$11:$AI$17</definedName>
    <definedName name="A125236826A_Data">Data4!$AI$11:$AI$17</definedName>
    <definedName name="A125236826A_Latest">Data4!$AI$17</definedName>
    <definedName name="A125236830T">Data3!$GM$1:$GM$10,Data3!$GM$11:$GM$17</definedName>
    <definedName name="A125236830T_Data">Data3!$GM$11:$GM$17</definedName>
    <definedName name="A125236830T_Latest">Data3!$GM$17</definedName>
    <definedName name="A125236834A">Data3!$IF$1:$IF$10,Data3!$IF$11:$IF$17</definedName>
    <definedName name="A125236834A_Data">Data3!$IF$11:$IF$17</definedName>
    <definedName name="A125236834A_Latest">Data3!$IF$17</definedName>
    <definedName name="A125236838K">Data4!$E$1:$E$10,Data4!$E$11:$E$17</definedName>
    <definedName name="A125236838K_Data">Data4!$E$11:$E$17</definedName>
    <definedName name="A125236838K_Latest">Data4!$E$17</definedName>
    <definedName name="A125236842A">Data4!$T$1:$T$10,Data4!$T$11:$T$17</definedName>
    <definedName name="A125236842A_Data">Data4!$T$11:$T$17</definedName>
    <definedName name="A125236842A_Latest">Data4!$T$17</definedName>
    <definedName name="A125236846K">Data4!$BM$1:$BM$10,Data4!$BM$11:$BM$17</definedName>
    <definedName name="A125236846K_Data">Data4!$BM$11:$BM$17</definedName>
    <definedName name="A125236846K_Latest">Data4!$BM$17</definedName>
    <definedName name="A125236850A">Data3!$FX$1:$FX$10,Data3!$FX$11:$FX$17</definedName>
    <definedName name="A125236850A_Data">Data3!$FX$11:$FX$17</definedName>
    <definedName name="A125236850A_Latest">Data3!$FX$17</definedName>
    <definedName name="A125236854K">Data3!$HB$1:$HB$10,Data3!$HB$11:$HB$17</definedName>
    <definedName name="A125236854K_Data">Data3!$HB$11:$HB$17</definedName>
    <definedName name="A125236854K_Latest">Data3!$HB$17</definedName>
    <definedName name="A125236858V">Data3!$HQ$1:$HQ$10,Data3!$HQ$11:$HQ$17</definedName>
    <definedName name="A125236858V_Data">Data3!$HQ$11:$HQ$17</definedName>
    <definedName name="A125236858V_Latest">Data3!$HQ$17</definedName>
    <definedName name="A125236862K">Data4!$AX$1:$AX$10,Data4!$AX$11:$AX$17</definedName>
    <definedName name="A125236862K_Data">Data4!$AX$11:$AX$17</definedName>
    <definedName name="A125236862K_Latest">Data4!$AX$17</definedName>
    <definedName name="A125236866V">Data3!$FI$1:$FI$10,Data3!$FI$11:$FI$17</definedName>
    <definedName name="A125236866V_Data">Data3!$FI$11:$FI$17</definedName>
    <definedName name="A125236866V_Latest">Data3!$FI$17</definedName>
    <definedName name="A125237222F">Data1!$ED$1:$ED$10,Data1!$ED$11:$ED$17</definedName>
    <definedName name="A125237222F_Data">Data1!$ED$11:$ED$17</definedName>
    <definedName name="A125237222F_Latest">Data1!$ED$17</definedName>
    <definedName name="A125237226R">Data1!$AR$1:$AR$10,Data1!$AR$11:$AR$17</definedName>
    <definedName name="A125237226R_Data">Data1!$AR$11:$AR$17</definedName>
    <definedName name="A125237226R_Latest">Data1!$AR$17</definedName>
    <definedName name="A125237230F">Data1!$CK$1:$CK$10,Data1!$CK$11:$CK$17</definedName>
    <definedName name="A125237230F_Data">Data1!$CK$11:$CK$17</definedName>
    <definedName name="A125237230F_Latest">Data1!$CK$17</definedName>
    <definedName name="A125237234R">Data1!$CZ$1:$CZ$10,Data1!$CZ$11:$CZ$17</definedName>
    <definedName name="A125237234R_Data">Data1!$CZ$11:$CZ$17</definedName>
    <definedName name="A125237234R_Latest">Data1!$CZ$17</definedName>
    <definedName name="A125237238X">Data1!$DO$1:$DO$10,Data1!$DO$11:$DO$17</definedName>
    <definedName name="A125237238X_Data">Data1!$DO$11:$DO$17</definedName>
    <definedName name="A125237238X_Latest">Data1!$DO$17</definedName>
    <definedName name="A125237242R">Data1!$FH$1:$FH$10,Data1!$FH$11:$FH$17</definedName>
    <definedName name="A125237242R_Data">Data1!$FH$11:$FH$17</definedName>
    <definedName name="A125237242R_Latest">Data1!$FH$17</definedName>
    <definedName name="A125237246X">Data1!$AC$1:$AC$10,Data1!$AC$11:$AC$17</definedName>
    <definedName name="A125237246X_Data">Data1!$AC$11:$AC$17</definedName>
    <definedName name="A125237246X_Latest">Data1!$AC$17</definedName>
    <definedName name="A125237250R">Data1!$BG$1:$BG$10,Data1!$BG$11:$BG$17</definedName>
    <definedName name="A125237250R_Data">Data1!$BG$11:$BG$17</definedName>
    <definedName name="A125237250R_Latest">Data1!$BG$17</definedName>
    <definedName name="A125237254X">Data1!$BV$1:$BV$10,Data1!$BV$11:$BV$17</definedName>
    <definedName name="A125237254X_Data">Data1!$BV$11:$BV$17</definedName>
    <definedName name="A125237254X_Latest">Data1!$BV$17</definedName>
    <definedName name="A125237258J">Data1!$ES$1:$ES$10,Data1!$ES$11:$ES$17</definedName>
    <definedName name="A125237258J_Data">Data1!$ES$11:$ES$17</definedName>
    <definedName name="A125237258J_Latest">Data1!$ES$17</definedName>
    <definedName name="A125237262X">Data1!$N$1:$N$10,Data1!$N$11:$N$17</definedName>
    <definedName name="A125237262X_Data">Data1!$N$11:$N$17</definedName>
    <definedName name="A125237262X_Latest">Data1!$N$17</definedName>
    <definedName name="A125237266J">Data10!$AC$1:$AC$10,Data10!$AC$11:$AC$17</definedName>
    <definedName name="A125237266J_Data">Data10!$AC$11:$AC$17</definedName>
    <definedName name="A125237266J_Latest">Data10!$AC$17</definedName>
    <definedName name="A125237270X">Data9!$GG$1:$GG$10,Data9!$GG$11:$GG$17</definedName>
    <definedName name="A125237270X_Data">Data9!$GG$11:$GG$17</definedName>
    <definedName name="A125237270X_Latest">Data9!$GG$17</definedName>
    <definedName name="A125237274J">Data9!$HZ$1:$HZ$10,Data9!$HZ$11:$HZ$17</definedName>
    <definedName name="A125237274J_Data">Data9!$HZ$11:$HZ$17</definedName>
    <definedName name="A125237274J_Latest">Data9!$HZ$17</definedName>
    <definedName name="A125237278T">Data9!$IO$1:$IO$10,Data9!$IO$11:$IO$17</definedName>
    <definedName name="A125237278T_Data">Data9!$IO$11:$IO$17</definedName>
    <definedName name="A125237278T_Latest">Data9!$IO$17</definedName>
    <definedName name="A125237282J">Data10!$N$1:$N$10,Data10!$N$11:$N$17</definedName>
    <definedName name="A125237282J_Data">Data10!$N$11:$N$17</definedName>
    <definedName name="A125237282J_Latest">Data10!$N$17</definedName>
    <definedName name="A125237286T">Data10!$BG$1:$BG$10,Data10!$BG$11:$BG$17</definedName>
    <definedName name="A125237286T_Data">Data10!$BG$11:$BG$17</definedName>
    <definedName name="A125237286T_Latest">Data10!$BG$17</definedName>
    <definedName name="A125237290J">Data9!$FR$1:$FR$10,Data9!$FR$11:$FR$17</definedName>
    <definedName name="A125237290J_Data">Data9!$FR$11:$FR$17</definedName>
    <definedName name="A125237290J_Latest">Data9!$FR$17</definedName>
    <definedName name="A125237294T">Data9!$GV$1:$GV$10,Data9!$GV$11:$GV$17</definedName>
    <definedName name="A125237294T_Data">Data9!$GV$11:$GV$17</definedName>
    <definedName name="A125237294T_Latest">Data9!$GV$17</definedName>
    <definedName name="A125237298A">Data9!$HK$1:$HK$10,Data9!$HK$11:$HK$17</definedName>
    <definedName name="A125237298A_Data">Data9!$HK$11:$HK$17</definedName>
    <definedName name="A125237298A_Latest">Data9!$HK$17</definedName>
    <definedName name="A125237302F">Data10!$AR$1:$AR$10,Data10!$AR$11:$AR$17</definedName>
    <definedName name="A125237302F_Data">Data10!$AR$11:$AR$17</definedName>
    <definedName name="A125237302F_Latest">Data10!$AR$17</definedName>
    <definedName name="A125237306R">Data9!$FC$1:$FC$10,Data9!$FC$11:$FC$17</definedName>
    <definedName name="A125237306R_Data">Data9!$FC$11:$FC$17</definedName>
    <definedName name="A125237306R_Latest">Data9!$FC$17</definedName>
    <definedName name="A125237310F">Data6!$AM$1:$AM$10,Data6!$AM$11:$AM$17</definedName>
    <definedName name="A125237310F_Data">Data6!$AM$11:$AM$17</definedName>
    <definedName name="A125237310F_Latest">Data6!$AM$17</definedName>
    <definedName name="A125237314R">Data5!$GQ$1:$GQ$10,Data5!$GQ$11:$GQ$17</definedName>
    <definedName name="A125237314R_Data">Data5!$GQ$11:$GQ$17</definedName>
    <definedName name="A125237314R_Latest">Data5!$GQ$17</definedName>
    <definedName name="A125237318X">Data5!$IJ$1:$IJ$10,Data5!$IJ$11:$IJ$17</definedName>
    <definedName name="A125237318X_Data">Data5!$IJ$11:$IJ$17</definedName>
    <definedName name="A125237318X_Latest">Data5!$IJ$17</definedName>
    <definedName name="A125237322R">Data6!$I$1:$I$10,Data6!$I$11:$I$17</definedName>
    <definedName name="A125237322R_Data">Data6!$I$11:$I$17</definedName>
    <definedName name="A125237322R_Latest">Data6!$I$17</definedName>
    <definedName name="A125237326X">Data6!$X$1:$X$10,Data6!$X$11:$X$17</definedName>
    <definedName name="A125237326X_Data">Data6!$X$11:$X$17</definedName>
    <definedName name="A125237326X_Latest">Data6!$X$17</definedName>
    <definedName name="A125237330R">Data6!$BQ$1:$BQ$10,Data6!$BQ$11:$BQ$17</definedName>
    <definedName name="A125237330R_Data">Data6!$BQ$11:$BQ$17</definedName>
    <definedName name="A125237330R_Latest">Data6!$BQ$17</definedName>
    <definedName name="A125237334X">Data5!$GB$1:$GB$10,Data5!$GB$11:$GB$17</definedName>
    <definedName name="A125237334X_Data">Data5!$GB$11:$GB$17</definedName>
    <definedName name="A125237334X_Latest">Data5!$GB$17</definedName>
    <definedName name="A125237338J">Data5!$HF$1:$HF$10,Data5!$HF$11:$HF$17</definedName>
    <definedName name="A125237338J_Data">Data5!$HF$11:$HF$17</definedName>
    <definedName name="A125237338J_Latest">Data5!$HF$17</definedName>
    <definedName name="A125237342X">Data5!$HU$1:$HU$10,Data5!$HU$11:$HU$17</definedName>
    <definedName name="A125237342X_Data">Data5!$HU$11:$HU$17</definedName>
    <definedName name="A125237342X_Latest">Data5!$HU$17</definedName>
    <definedName name="A125237346J">Data6!$BB$1:$BB$10,Data6!$BB$11:$BB$17</definedName>
    <definedName name="A125237346J_Data">Data6!$BB$11:$BB$17</definedName>
    <definedName name="A125237346J_Latest">Data6!$BB$17</definedName>
    <definedName name="A125237350X">Data5!$FM$1:$FM$10,Data5!$FM$11:$FM$17</definedName>
    <definedName name="A125237350X_Data">Data5!$FM$11:$FM$17</definedName>
    <definedName name="A125237350X_Latest">Data5!$FM$17</definedName>
    <definedName name="A125237354J">Data8!$AH$1:$AH$10,Data8!$AH$11:$AH$17</definedName>
    <definedName name="A125237354J_Data">Data8!$AH$11:$AH$17</definedName>
    <definedName name="A125237354J_Latest">Data8!$AH$17</definedName>
    <definedName name="A125237358T">Data7!$GL$1:$GL$10,Data7!$GL$11:$GL$17</definedName>
    <definedName name="A125237358T_Data">Data7!$GL$11:$GL$17</definedName>
    <definedName name="A125237358T_Latest">Data7!$GL$17</definedName>
    <definedName name="A125237362J">Data7!$IE$1:$IE$10,Data7!$IE$11:$IE$17</definedName>
    <definedName name="A125237362J_Data">Data7!$IE$11:$IE$17</definedName>
    <definedName name="A125237362J_Latest">Data7!$IE$17</definedName>
    <definedName name="A125237366T">Data8!$D$1:$D$10,Data8!$D$11:$D$17</definedName>
    <definedName name="A125237366T_Data">Data8!$D$11:$D$17</definedName>
    <definedName name="A125237366T_Latest">Data8!$D$17</definedName>
    <definedName name="A125237370J">Data8!$S$1:$S$10,Data8!$S$11:$S$17</definedName>
    <definedName name="A125237370J_Data">Data8!$S$11:$S$17</definedName>
    <definedName name="A125237370J_Latest">Data8!$S$17</definedName>
    <definedName name="A125237374T">Data8!$BL$1:$BL$10,Data8!$BL$11:$BL$17</definedName>
    <definedName name="A125237374T_Data">Data8!$BL$11:$BL$17</definedName>
    <definedName name="A125237374T_Latest">Data8!$BL$17</definedName>
    <definedName name="A125237378A">Data7!$FW$1:$FW$10,Data7!$FW$11:$FW$17</definedName>
    <definedName name="A125237378A_Data">Data7!$FW$11:$FW$17</definedName>
    <definedName name="A125237378A_Latest">Data7!$FW$17</definedName>
    <definedName name="A125237382T">Data7!$HA$1:$HA$10,Data7!$HA$11:$HA$17</definedName>
    <definedName name="A125237382T_Data">Data7!$HA$11:$HA$17</definedName>
    <definedName name="A125237382T_Latest">Data7!$HA$17</definedName>
    <definedName name="A125237386A">Data7!$HP$1:$HP$10,Data7!$HP$11:$HP$17</definedName>
    <definedName name="A125237386A_Data">Data7!$HP$11:$HP$17</definedName>
    <definedName name="A125237386A_Latest">Data7!$HP$17</definedName>
    <definedName name="A125237390T">Data8!$AW$1:$AW$10,Data8!$AW$11:$AW$17</definedName>
    <definedName name="A125237390T_Data">Data8!$AW$11:$AW$17</definedName>
    <definedName name="A125237390T_Latest">Data8!$AW$17</definedName>
    <definedName name="A125237394A">Data7!$FH$1:$FH$10,Data7!$FH$11:$FH$17</definedName>
    <definedName name="A125237394A_Data">Data7!$FH$11:$FH$17</definedName>
    <definedName name="A125237394A_Latest">Data7!$FH$17</definedName>
    <definedName name="A125237398K">Data8!$GQ$1:$GQ$10,Data8!$GQ$11:$GQ$17</definedName>
    <definedName name="A125237398K_Data">Data8!$GQ$11:$GQ$17</definedName>
    <definedName name="A125237398K_Latest">Data8!$GQ$17</definedName>
    <definedName name="A125237402R">Data8!$DE$1:$DE$10,Data8!$DE$11:$DE$17</definedName>
    <definedName name="A125237402R_Data">Data8!$DE$11:$DE$17</definedName>
    <definedName name="A125237402R_Latest">Data8!$DE$17</definedName>
    <definedName name="A125237406X">Data8!$EX$1:$EX$10,Data8!$EX$11:$EX$17</definedName>
    <definedName name="A125237406X_Data">Data8!$EX$11:$EX$17</definedName>
    <definedName name="A125237406X_Latest">Data8!$EX$17</definedName>
    <definedName name="A125237410R">Data8!$FM$1:$FM$10,Data8!$FM$11:$FM$17</definedName>
    <definedName name="A125237410R_Data">Data8!$FM$11:$FM$17</definedName>
    <definedName name="A125237410R_Latest">Data8!$FM$17</definedName>
    <definedName name="A125237414X">Data8!$GB$1:$GB$10,Data8!$GB$11:$GB$17</definedName>
    <definedName name="A125237414X_Data">Data8!$GB$11:$GB$17</definedName>
    <definedName name="A125237414X_Latest">Data8!$GB$17</definedName>
    <definedName name="A125237418J">Data8!$HU$1:$HU$10,Data8!$HU$11:$HU$17</definedName>
    <definedName name="A125237418J_Data">Data8!$HU$11:$HU$17</definedName>
    <definedName name="A125237418J_Latest">Data8!$HU$17</definedName>
    <definedName name="A125237422X">Data8!$CP$1:$CP$10,Data8!$CP$11:$CP$17</definedName>
    <definedName name="A125237422X_Data">Data8!$CP$11:$CP$17</definedName>
    <definedName name="A125237422X_Latest">Data8!$CP$17</definedName>
    <definedName name="A125237426J">Data8!$DT$1:$DT$10,Data8!$DT$11:$DT$17</definedName>
    <definedName name="A125237426J_Data">Data8!$DT$11:$DT$17</definedName>
    <definedName name="A125237426J_Latest">Data8!$DT$17</definedName>
    <definedName name="A125237430X">Data8!$EI$1:$EI$10,Data8!$EI$11:$EI$17</definedName>
    <definedName name="A125237430X_Data">Data8!$EI$11:$EI$17</definedName>
    <definedName name="A125237430X_Latest">Data8!$EI$17</definedName>
    <definedName name="A125237434J">Data8!$HF$1:$HF$10,Data8!$HF$11:$HF$17</definedName>
    <definedName name="A125237434J_Data">Data8!$HF$11:$HF$17</definedName>
    <definedName name="A125237434J_Latest">Data8!$HF$17</definedName>
    <definedName name="A125237438T">Data8!$CA$1:$CA$10,Data8!$CA$11:$CA$17</definedName>
    <definedName name="A125237438T_Data">Data8!$CA$11:$CA$17</definedName>
    <definedName name="A125237438T_Latest">Data8!$CA$17</definedName>
    <definedName name="A125237442J">Data9!$DJ$1:$DJ$10,Data9!$DJ$11:$DJ$17</definedName>
    <definedName name="A125237442J_Data">Data9!$DJ$11:$DJ$17</definedName>
    <definedName name="A125237442J_Latest">Data9!$DJ$17</definedName>
    <definedName name="A125237446T">Data9!$X$1:$X$10,Data9!$X$11:$X$17</definedName>
    <definedName name="A125237446T_Data">Data9!$X$11:$X$17</definedName>
    <definedName name="A125237446T_Latest">Data9!$X$17</definedName>
    <definedName name="A125237450J">Data9!$BQ$1:$BQ$10,Data9!$BQ$11:$BQ$17</definedName>
    <definedName name="A125237450J_Data">Data9!$BQ$11:$BQ$17</definedName>
    <definedName name="A125237450J_Latest">Data9!$BQ$17</definedName>
    <definedName name="A125237454T">Data9!$CF$1:$CF$10,Data9!$CF$11:$CF$17</definedName>
    <definedName name="A125237454T_Data">Data9!$CF$11:$CF$17</definedName>
    <definedName name="A125237454T_Latest">Data9!$CF$17</definedName>
    <definedName name="A125237458A">Data9!$CU$1:$CU$10,Data9!$CU$11:$CU$17</definedName>
    <definedName name="A125237458A_Data">Data9!$CU$11:$CU$17</definedName>
    <definedName name="A125237458A_Latest">Data9!$CU$17</definedName>
    <definedName name="A125237462T">Data9!$EN$1:$EN$10,Data9!$EN$11:$EN$17</definedName>
    <definedName name="A125237462T_Data">Data9!$EN$11:$EN$17</definedName>
    <definedName name="A125237462T_Latest">Data9!$EN$17</definedName>
    <definedName name="A125237466A">Data9!$I$1:$I$10,Data9!$I$11:$I$17</definedName>
    <definedName name="A125237466A_Data">Data9!$I$11:$I$17</definedName>
    <definedName name="A125237466A_Latest">Data9!$I$17</definedName>
    <definedName name="A125237470T">Data9!$AM$1:$AM$10,Data9!$AM$11:$AM$17</definedName>
    <definedName name="A125237470T_Data">Data9!$AM$11:$AM$17</definedName>
    <definedName name="A125237470T_Latest">Data9!$AM$17</definedName>
    <definedName name="A125237474A">Data9!$BB$1:$BB$10,Data9!$BB$11:$BB$17</definedName>
    <definedName name="A125237474A_Data">Data9!$BB$11:$BB$17</definedName>
    <definedName name="A125237474A_Latest">Data9!$BB$17</definedName>
    <definedName name="A125237478K">Data9!$DY$1:$DY$10,Data9!$DY$11:$DY$17</definedName>
    <definedName name="A125237478K_Data">Data9!$DY$11:$DY$17</definedName>
    <definedName name="A125237478K_Latest">Data9!$DY$17</definedName>
    <definedName name="A125237482A">Data8!$IJ$1:$IJ$10,Data8!$IJ$11:$IJ$17</definedName>
    <definedName name="A125237482A_Data">Data8!$IJ$11:$IJ$17</definedName>
    <definedName name="A125237482A_Latest">Data8!$IJ$17</definedName>
    <definedName name="A125237486K">Data5!$DT$1:$DT$10,Data5!$DT$11:$DT$17</definedName>
    <definedName name="A125237486K_Data">Data5!$DT$11:$DT$17</definedName>
    <definedName name="A125237486K_Latest">Data5!$DT$17</definedName>
    <definedName name="A125237490A">Data5!$AH$1:$AH$10,Data5!$AH$11:$AH$17</definedName>
    <definedName name="A125237490A_Data">Data5!$AH$11:$AH$17</definedName>
    <definedName name="A125237490A_Latest">Data5!$AH$17</definedName>
    <definedName name="A125237494K">Data5!$CA$1:$CA$10,Data5!$CA$11:$CA$17</definedName>
    <definedName name="A125237494K_Data">Data5!$CA$11:$CA$17</definedName>
    <definedName name="A125237494K_Latest">Data5!$CA$17</definedName>
    <definedName name="A125237498V">Data5!$CP$1:$CP$10,Data5!$CP$11:$CP$17</definedName>
    <definedName name="A125237498V_Data">Data5!$CP$11:$CP$17</definedName>
    <definedName name="A125237498V_Latest">Data5!$CP$17</definedName>
    <definedName name="A125237502X">Data5!$DE$1:$DE$10,Data5!$DE$11:$DE$17</definedName>
    <definedName name="A125237502X_Data">Data5!$DE$11:$DE$17</definedName>
    <definedName name="A125237502X_Latest">Data5!$DE$17</definedName>
    <definedName name="A125237506J">Data5!$EX$1:$EX$10,Data5!$EX$11:$EX$17</definedName>
    <definedName name="A125237506J_Data">Data5!$EX$11:$EX$17</definedName>
    <definedName name="A125237506J_Latest">Data5!$EX$17</definedName>
    <definedName name="A125237510X">Data5!$S$1:$S$10,Data5!$S$11:$S$17</definedName>
    <definedName name="A125237510X_Data">Data5!$S$11:$S$17</definedName>
    <definedName name="A125237510X_Latest">Data5!$S$17</definedName>
    <definedName name="A125237514J">Data5!$AW$1:$AW$10,Data5!$AW$11:$AW$17</definedName>
    <definedName name="A125237514J_Data">Data5!$AW$11:$AW$17</definedName>
    <definedName name="A125237514J_Latest">Data5!$AW$17</definedName>
    <definedName name="A125237518T">Data5!$BL$1:$BL$10,Data5!$BL$11:$BL$17</definedName>
    <definedName name="A125237518T_Data">Data5!$BL$11:$BL$17</definedName>
    <definedName name="A125237518T_Latest">Data5!$BL$17</definedName>
    <definedName name="A125237522J">Data5!$EI$1:$EI$10,Data5!$EI$11:$EI$17</definedName>
    <definedName name="A125237522J_Data">Data5!$EI$11:$EI$17</definedName>
    <definedName name="A125237522J_Latest">Data5!$EI$17</definedName>
    <definedName name="A125237526T">Data5!$D$1:$D$10,Data5!$D$11:$D$17</definedName>
    <definedName name="A125237526T_Data">Data5!$D$11:$D$17</definedName>
    <definedName name="A125237526T_Latest">Data5!$D$17</definedName>
    <definedName name="A125237530J">Data6!$GV$1:$GV$10,Data6!$GV$11:$GV$17</definedName>
    <definedName name="A125237530J_Data">Data6!$GV$11:$GV$17</definedName>
    <definedName name="A125237530J_Latest">Data6!$GV$17</definedName>
    <definedName name="A125237534T">Data6!$DJ$1:$DJ$10,Data6!$DJ$11:$DJ$17</definedName>
    <definedName name="A125237534T_Data">Data6!$DJ$11:$DJ$17</definedName>
    <definedName name="A125237534T_Latest">Data6!$DJ$17</definedName>
    <definedName name="A125237538A">Data6!$FC$1:$FC$10,Data6!$FC$11:$FC$17</definedName>
    <definedName name="A125237538A_Data">Data6!$FC$11:$FC$17</definedName>
    <definedName name="A125237538A_Latest">Data6!$FC$17</definedName>
    <definedName name="A125237542T">Data6!$FR$1:$FR$10,Data6!$FR$11:$FR$17</definedName>
    <definedName name="A125237542T_Data">Data6!$FR$11:$FR$17</definedName>
    <definedName name="A125237542T_Latest">Data6!$FR$17</definedName>
    <definedName name="A125237546A">Data6!$GG$1:$GG$10,Data6!$GG$11:$GG$17</definedName>
    <definedName name="A125237546A_Data">Data6!$GG$11:$GG$17</definedName>
    <definedName name="A125237546A_Latest">Data6!$GG$17</definedName>
    <definedName name="A125237550T">Data6!$HZ$1:$HZ$10,Data6!$HZ$11:$HZ$17</definedName>
    <definedName name="A125237550T_Data">Data6!$HZ$11:$HZ$17</definedName>
    <definedName name="A125237550T_Latest">Data6!$HZ$17</definedName>
    <definedName name="A125237554A">Data6!$CU$1:$CU$10,Data6!$CU$11:$CU$17</definedName>
    <definedName name="A125237554A_Data">Data6!$CU$11:$CU$17</definedName>
    <definedName name="A125237554A_Latest">Data6!$CU$17</definedName>
    <definedName name="A125237558K">Data6!$DY$1:$DY$10,Data6!$DY$11:$DY$17</definedName>
    <definedName name="A125237558K_Data">Data6!$DY$11:$DY$17</definedName>
    <definedName name="A125237558K_Latest">Data6!$DY$17</definedName>
    <definedName name="A125237562A">Data6!$EN$1:$EN$10,Data6!$EN$11:$EN$17</definedName>
    <definedName name="A125237562A_Data">Data6!$EN$11:$EN$17</definedName>
    <definedName name="A125237562A_Latest">Data6!$EN$17</definedName>
    <definedName name="A125237566K">Data6!$HK$1:$HK$10,Data6!$HK$11:$HK$17</definedName>
    <definedName name="A125237566K_Data">Data6!$HK$11:$HK$17</definedName>
    <definedName name="A125237566K_Latest">Data6!$HK$17</definedName>
    <definedName name="A125237570A">Data6!$CF$1:$CF$10,Data6!$CF$11:$CF$17</definedName>
    <definedName name="A125237570A_Data">Data6!$CF$11:$CF$17</definedName>
    <definedName name="A125237570A_Latest">Data6!$CF$17</definedName>
    <definedName name="A125237574K">Data7!$DO$1:$DO$10,Data7!$DO$11:$DO$17</definedName>
    <definedName name="A125237574K_Data">Data7!$DO$11:$DO$17</definedName>
    <definedName name="A125237574K_Latest">Data7!$DO$17</definedName>
    <definedName name="A125237578V">Data7!$AC$1:$AC$10,Data7!$AC$11:$AC$17</definedName>
    <definedName name="A125237578V_Data">Data7!$AC$11:$AC$17</definedName>
    <definedName name="A125237578V_Latest">Data7!$AC$17</definedName>
    <definedName name="A125237582K">Data7!$BV$1:$BV$10,Data7!$BV$11:$BV$17</definedName>
    <definedName name="A125237582K_Data">Data7!$BV$11:$BV$17</definedName>
    <definedName name="A125237582K_Latest">Data7!$BV$17</definedName>
    <definedName name="A125237586V">Data7!$CK$1:$CK$10,Data7!$CK$11:$CK$17</definedName>
    <definedName name="A125237586V_Data">Data7!$CK$11:$CK$17</definedName>
    <definedName name="A125237586V_Latest">Data7!$CK$17</definedName>
    <definedName name="A125237590K">Data7!$CZ$1:$CZ$10,Data7!$CZ$11:$CZ$17</definedName>
    <definedName name="A125237590K_Data">Data7!$CZ$11:$CZ$17</definedName>
    <definedName name="A125237590K_Latest">Data7!$CZ$17</definedName>
    <definedName name="A125237594V">Data7!$ES$1:$ES$10,Data7!$ES$11:$ES$17</definedName>
    <definedName name="A125237594V_Data">Data7!$ES$11:$ES$17</definedName>
    <definedName name="A125237594V_Latest">Data7!$ES$17</definedName>
    <definedName name="A125237598C">Data7!$N$1:$N$10,Data7!$N$11:$N$17</definedName>
    <definedName name="A125237598C_Data">Data7!$N$11:$N$17</definedName>
    <definedName name="A125237598C_Latest">Data7!$N$17</definedName>
    <definedName name="A125237602J">Data7!$AR$1:$AR$10,Data7!$AR$11:$AR$17</definedName>
    <definedName name="A125237602J_Data">Data7!$AR$11:$AR$17</definedName>
    <definedName name="A125237602J_Latest">Data7!$AR$17</definedName>
    <definedName name="A125237606T">Data7!$BG$1:$BG$10,Data7!$BG$11:$BG$17</definedName>
    <definedName name="A125237606T_Data">Data7!$BG$11:$BG$17</definedName>
    <definedName name="A125237606T_Latest">Data7!$BG$17</definedName>
    <definedName name="A125237610J">Data7!$ED$1:$ED$10,Data7!$ED$11:$ED$17</definedName>
    <definedName name="A125237610J_Data">Data7!$ED$11:$ED$17</definedName>
    <definedName name="A125237610J_Latest">Data7!$ED$17</definedName>
    <definedName name="A125237614T">Data6!$IO$1:$IO$10,Data6!$IO$11:$IO$17</definedName>
    <definedName name="A125237614T_Data">Data6!$IO$11:$IO$17</definedName>
    <definedName name="A125237614T_Latest">Data6!$IO$17</definedName>
    <definedName name="A125237618A">Data2!$HF$1:$HF$10,Data2!$HF$11:$HF$17</definedName>
    <definedName name="A125237618A_Data">Data2!$HF$11:$HF$17</definedName>
    <definedName name="A125237618A_Latest">Data2!$HF$17</definedName>
    <definedName name="A125237622T">Data2!$DT$1:$DT$10,Data2!$DT$11:$DT$17</definedName>
    <definedName name="A125237622T_Data">Data2!$DT$11:$DT$17</definedName>
    <definedName name="A125237622T_Latest">Data2!$DT$17</definedName>
    <definedName name="A125237626A">Data2!$FM$1:$FM$10,Data2!$FM$11:$FM$17</definedName>
    <definedName name="A125237626A_Data">Data2!$FM$11:$FM$17</definedName>
    <definedName name="A125237626A_Latest">Data2!$FM$17</definedName>
    <definedName name="A125237630T">Data2!$GB$1:$GB$10,Data2!$GB$11:$GB$17</definedName>
    <definedName name="A125237630T_Data">Data2!$GB$11:$GB$17</definedName>
    <definedName name="A125237630T_Latest">Data2!$GB$17</definedName>
    <definedName name="A125237634A">Data2!$GQ$1:$GQ$10,Data2!$GQ$11:$GQ$17</definedName>
    <definedName name="A125237634A_Data">Data2!$GQ$11:$GQ$17</definedName>
    <definedName name="A125237634A_Latest">Data2!$GQ$17</definedName>
    <definedName name="A125237638K">Data2!$IJ$1:$IJ$10,Data2!$IJ$11:$IJ$17</definedName>
    <definedName name="A125237638K_Data">Data2!$IJ$11:$IJ$17</definedName>
    <definedName name="A125237638K_Latest">Data2!$IJ$17</definedName>
    <definedName name="A125237642A">Data2!$DE$1:$DE$10,Data2!$DE$11:$DE$17</definedName>
    <definedName name="A125237642A_Data">Data2!$DE$11:$DE$17</definedName>
    <definedName name="A125237642A_Latest">Data2!$DE$17</definedName>
    <definedName name="A125237646K">Data2!$EI$1:$EI$10,Data2!$EI$11:$EI$17</definedName>
    <definedName name="A125237646K_Data">Data2!$EI$11:$EI$17</definedName>
    <definedName name="A125237646K_Latest">Data2!$EI$17</definedName>
    <definedName name="A125237650A">Data2!$EX$1:$EX$10,Data2!$EX$11:$EX$17</definedName>
    <definedName name="A125237650A_Data">Data2!$EX$11:$EX$17</definedName>
    <definedName name="A125237650A_Latest">Data2!$EX$17</definedName>
    <definedName name="A125237654K">Data2!$HU$1:$HU$10,Data2!$HU$11:$HU$17</definedName>
    <definedName name="A125237654K_Data">Data2!$HU$11:$HU$17</definedName>
    <definedName name="A125237654K_Latest">Data2!$HU$17</definedName>
    <definedName name="A125237658V">Data2!$CP$1:$CP$10,Data2!$CP$11:$CP$17</definedName>
    <definedName name="A125237658V_Data">Data2!$CP$11:$CP$17</definedName>
    <definedName name="A125237658V_Latest">Data2!$CP$17</definedName>
    <definedName name="A125238014F">Data4!$HA$1:$HA$10,Data4!$HA$11:$HA$17</definedName>
    <definedName name="A125238014F_Data">Data4!$HA$11:$HA$17</definedName>
    <definedName name="A125238014F_Latest">Data4!$HA$17</definedName>
    <definedName name="A125238018R">Data4!$DO$1:$DO$10,Data4!$DO$11:$DO$17</definedName>
    <definedName name="A125238018R_Data">Data4!$DO$11:$DO$17</definedName>
    <definedName name="A125238018R_Latest">Data4!$DO$17</definedName>
    <definedName name="A125238022F">Data4!$FH$1:$FH$10,Data4!$FH$11:$FH$17</definedName>
    <definedName name="A125238022F_Data">Data4!$FH$11:$FH$17</definedName>
    <definedName name="A125238022F_Latest">Data4!$FH$17</definedName>
    <definedName name="A125238026R">Data4!$FW$1:$FW$10,Data4!$FW$11:$FW$17</definedName>
    <definedName name="A125238026R_Data">Data4!$FW$11:$FW$17</definedName>
    <definedName name="A125238026R_Latest">Data4!$FW$17</definedName>
    <definedName name="A125238030F">Data4!$GL$1:$GL$10,Data4!$GL$11:$GL$17</definedName>
    <definedName name="A125238030F_Data">Data4!$GL$11:$GL$17</definedName>
    <definedName name="A125238030F_Latest">Data4!$GL$17</definedName>
    <definedName name="A125238034R">Data4!$IE$1:$IE$10,Data4!$IE$11:$IE$17</definedName>
    <definedName name="A125238034R_Data">Data4!$IE$11:$IE$17</definedName>
    <definedName name="A125238034R_Latest">Data4!$IE$17</definedName>
    <definedName name="A125238038X">Data4!$CZ$1:$CZ$10,Data4!$CZ$11:$CZ$17</definedName>
    <definedName name="A125238038X_Data">Data4!$CZ$11:$CZ$17</definedName>
    <definedName name="A125238038X_Latest">Data4!$CZ$17</definedName>
    <definedName name="A125238042R">Data4!$ED$1:$ED$10,Data4!$ED$11:$ED$17</definedName>
    <definedName name="A125238042R_Data">Data4!$ED$11:$ED$17</definedName>
    <definedName name="A125238042R_Latest">Data4!$ED$17</definedName>
    <definedName name="A125238046X">Data4!$ES$1:$ES$10,Data4!$ES$11:$ES$17</definedName>
    <definedName name="A125238046X_Data">Data4!$ES$11:$ES$17</definedName>
    <definedName name="A125238046X_Latest">Data4!$ES$17</definedName>
    <definedName name="A125238050R">Data4!$HP$1:$HP$10,Data4!$HP$11:$HP$17</definedName>
    <definedName name="A125238050R_Data">Data4!$HP$11:$HP$17</definedName>
    <definedName name="A125238050R_Latest">Data4!$HP$17</definedName>
    <definedName name="A125238054X">Data4!$CK$1:$CK$10,Data4!$CK$11:$CK$17</definedName>
    <definedName name="A125238054X_Data">Data4!$CK$11:$CK$17</definedName>
    <definedName name="A125238054X_Latest">Data4!$CK$17</definedName>
    <definedName name="A125238410J">Data2!$AW$1:$AW$10,Data2!$AW$11:$AW$17</definedName>
    <definedName name="A125238410J_Data">Data2!$AW$11:$AW$17</definedName>
    <definedName name="A125238410J_Latest">Data2!$AW$17</definedName>
    <definedName name="A125238414T">Data1!$HA$1:$HA$10,Data1!$HA$11:$HA$17</definedName>
    <definedName name="A125238414T_Data">Data1!$HA$11:$HA$17</definedName>
    <definedName name="A125238414T_Latest">Data1!$HA$17</definedName>
    <definedName name="A125238418A">Data2!$D$1:$D$10,Data2!$D$11:$D$17</definedName>
    <definedName name="A125238418A_Data">Data2!$D$11:$D$17</definedName>
    <definedName name="A125238418A_Latest">Data2!$D$17</definedName>
    <definedName name="A125238422T">Data2!$S$1:$S$10,Data2!$S$11:$S$17</definedName>
    <definedName name="A125238422T_Data">Data2!$S$11:$S$17</definedName>
    <definedName name="A125238422T_Latest">Data2!$S$17</definedName>
    <definedName name="A125238426A">Data2!$AH$1:$AH$10,Data2!$AH$11:$AH$17</definedName>
    <definedName name="A125238426A_Data">Data2!$AH$11:$AH$17</definedName>
    <definedName name="A125238426A_Latest">Data2!$AH$17</definedName>
    <definedName name="A125238430T">Data2!$CA$1:$CA$10,Data2!$CA$11:$CA$17</definedName>
    <definedName name="A125238430T_Data">Data2!$CA$11:$CA$17</definedName>
    <definedName name="A125238430T_Latest">Data2!$CA$17</definedName>
    <definedName name="A125238434A">Data1!$GL$1:$GL$10,Data1!$GL$11:$GL$17</definedName>
    <definedName name="A125238434A_Data">Data1!$GL$11:$GL$17</definedName>
    <definedName name="A125238434A_Latest">Data1!$GL$17</definedName>
    <definedName name="A125238438K">Data1!$HP$1:$HP$10,Data1!$HP$11:$HP$17</definedName>
    <definedName name="A125238438K_Data">Data1!$HP$11:$HP$17</definedName>
    <definedName name="A125238438K_Latest">Data1!$HP$17</definedName>
    <definedName name="A125238442A">Data1!$IE$1:$IE$10,Data1!$IE$11:$IE$17</definedName>
    <definedName name="A125238442A_Data">Data1!$IE$11:$IE$17</definedName>
    <definedName name="A125238442A_Latest">Data1!$IE$17</definedName>
    <definedName name="A125238446K">Data2!$BL$1:$BL$10,Data2!$BL$11:$BL$17</definedName>
    <definedName name="A125238446K_Data">Data2!$BL$11:$BL$17</definedName>
    <definedName name="A125238446K_Latest">Data2!$BL$17</definedName>
    <definedName name="A125238450A">Data1!$FW$1:$FW$10,Data1!$FW$11:$FW$17</definedName>
    <definedName name="A125238450A_Data">Data1!$FW$11:$FW$17</definedName>
    <definedName name="A125238450A_Latest">Data1!$FW$17</definedName>
    <definedName name="A125238806C">Data3!$DY$1:$DY$10,Data3!$DY$11:$DY$17</definedName>
    <definedName name="A125238806C_Data">Data3!$DY$11:$DY$17</definedName>
    <definedName name="A125238806C_Latest">Data3!$DY$17</definedName>
    <definedName name="A125238810V">Data3!$AM$1:$AM$10,Data3!$AM$11:$AM$17</definedName>
    <definedName name="A125238810V_Data">Data3!$AM$11:$AM$17</definedName>
    <definedName name="A125238810V_Latest">Data3!$AM$17</definedName>
    <definedName name="A125238814C">Data3!$CF$1:$CF$10,Data3!$CF$11:$CF$17</definedName>
    <definedName name="A125238814C_Data">Data3!$CF$11:$CF$17</definedName>
    <definedName name="A125238814C_Latest">Data3!$CF$17</definedName>
    <definedName name="A125238818L">Data3!$CU$1:$CU$10,Data3!$CU$11:$CU$17</definedName>
    <definedName name="A125238818L_Data">Data3!$CU$11:$CU$17</definedName>
    <definedName name="A125238818L_Latest">Data3!$CU$17</definedName>
    <definedName name="A125238822C">Data3!$DJ$1:$DJ$10,Data3!$DJ$11:$DJ$17</definedName>
    <definedName name="A125238822C_Data">Data3!$DJ$11:$DJ$17</definedName>
    <definedName name="A125238822C_Latest">Data3!$DJ$17</definedName>
    <definedName name="A125238826L">Data3!$FC$1:$FC$10,Data3!$FC$11:$FC$17</definedName>
    <definedName name="A125238826L_Data">Data3!$FC$11:$FC$17</definedName>
    <definedName name="A125238826L_Latest">Data3!$FC$17</definedName>
    <definedName name="A125238830C">Data3!$X$1:$X$10,Data3!$X$11:$X$17</definedName>
    <definedName name="A125238830C_Data">Data3!$X$11:$X$17</definedName>
    <definedName name="A125238830C_Latest">Data3!$X$17</definedName>
    <definedName name="A125238834L">Data3!$BB$1:$BB$10,Data3!$BB$11:$BB$17</definedName>
    <definedName name="A125238834L_Data">Data3!$BB$11:$BB$17</definedName>
    <definedName name="A125238834L_Latest">Data3!$BB$17</definedName>
    <definedName name="A125238838W">Data3!$BQ$1:$BQ$10,Data3!$BQ$11:$BQ$17</definedName>
    <definedName name="A125238838W_Data">Data3!$BQ$11:$BQ$17</definedName>
    <definedName name="A125238838W_Latest">Data3!$BQ$17</definedName>
    <definedName name="A125238842L">Data3!$EN$1:$EN$10,Data3!$EN$11:$EN$17</definedName>
    <definedName name="A125238842L_Data">Data3!$EN$11:$EN$17</definedName>
    <definedName name="A125238842L_Latest">Data3!$EN$17</definedName>
    <definedName name="A125238846W">Data3!$I$1:$I$10,Data3!$I$11:$I$17</definedName>
    <definedName name="A125238846W_Data">Data3!$I$11:$I$17</definedName>
    <definedName name="A125238846W_Latest">Data3!$I$17</definedName>
    <definedName name="A125239202J">Data4!$AR$1:$AR$10,Data4!$AR$11:$AR$17</definedName>
    <definedName name="A125239202J_Data">Data4!$AR$11:$AR$17</definedName>
    <definedName name="A125239202J_Latest">Data4!$AR$17</definedName>
    <definedName name="A125239206T">Data3!$GV$1:$GV$10,Data3!$GV$11:$GV$17</definedName>
    <definedName name="A125239206T_Data">Data3!$GV$11:$GV$17</definedName>
    <definedName name="A125239206T_Latest">Data3!$GV$17</definedName>
    <definedName name="A125239210J">Data3!$IO$1:$IO$10,Data3!$IO$11:$IO$17</definedName>
    <definedName name="A125239210J_Data">Data3!$IO$11:$IO$17</definedName>
    <definedName name="A125239210J_Latest">Data3!$IO$17</definedName>
    <definedName name="A125239214T">Data4!$N$1:$N$10,Data4!$N$11:$N$17</definedName>
    <definedName name="A125239214T_Data">Data4!$N$11:$N$17</definedName>
    <definedName name="A125239214T_Latest">Data4!$N$17</definedName>
    <definedName name="A125239218A">Data4!$AC$1:$AC$10,Data4!$AC$11:$AC$17</definedName>
    <definedName name="A125239218A_Data">Data4!$AC$11:$AC$17</definedName>
    <definedName name="A125239218A_Latest">Data4!$AC$17</definedName>
    <definedName name="A125239222T">Data4!$BV$1:$BV$10,Data4!$BV$11:$BV$17</definedName>
    <definedName name="A125239222T_Data">Data4!$BV$11:$BV$17</definedName>
    <definedName name="A125239222T_Latest">Data4!$BV$17</definedName>
    <definedName name="A125239226A">Data3!$GG$1:$GG$10,Data3!$GG$11:$GG$17</definedName>
    <definedName name="A125239226A_Data">Data3!$GG$11:$GG$17</definedName>
    <definedName name="A125239226A_Latest">Data3!$GG$17</definedName>
    <definedName name="A125239230T">Data3!$HK$1:$HK$10,Data3!$HK$11:$HK$17</definedName>
    <definedName name="A125239230T_Data">Data3!$HK$11:$HK$17</definedName>
    <definedName name="A125239230T_Latest">Data3!$HK$17</definedName>
    <definedName name="A125239234A">Data3!$HZ$1:$HZ$10,Data3!$HZ$11:$HZ$17</definedName>
    <definedName name="A125239234A_Data">Data3!$HZ$11:$HZ$17</definedName>
    <definedName name="A125239234A_Latest">Data3!$HZ$17</definedName>
    <definedName name="A125239238K">Data4!$BG$1:$BG$10,Data4!$BG$11:$BG$17</definedName>
    <definedName name="A125239238K_Data">Data4!$BG$11:$BG$17</definedName>
    <definedName name="A125239238K_Latest">Data4!$BG$17</definedName>
    <definedName name="A125239242A">Data3!$FR$1:$FR$10,Data3!$FR$11:$FR$17</definedName>
    <definedName name="A125239242A_Data">Data3!$FR$11:$FR$17</definedName>
    <definedName name="A125239242A_Latest">Data3!$FR$17</definedName>
    <definedName name="A125239598R">Data1!$EC$1:$EC$10,Data1!$EC$11:$EC$17</definedName>
    <definedName name="A125239598R_Data">Data1!$EC$11:$EC$17</definedName>
    <definedName name="A125239598R_Latest">Data1!$EC$17</definedName>
    <definedName name="A125239602V">Data1!$AQ$1:$AQ$10,Data1!$AQ$11:$AQ$17</definedName>
    <definedName name="A125239602V_Data">Data1!$AQ$11:$AQ$17</definedName>
    <definedName name="A125239602V_Latest">Data1!$AQ$17</definedName>
    <definedName name="A125239606C">Data1!$CJ$1:$CJ$10,Data1!$CJ$11:$CJ$17</definedName>
    <definedName name="A125239606C_Data">Data1!$CJ$11:$CJ$17</definedName>
    <definedName name="A125239606C_Latest">Data1!$CJ$17</definedName>
    <definedName name="A125239610V">Data1!$CY$1:$CY$10,Data1!$CY$11:$CY$17</definedName>
    <definedName name="A125239610V_Data">Data1!$CY$11:$CY$17</definedName>
    <definedName name="A125239610V_Latest">Data1!$CY$17</definedName>
    <definedName name="A125239614C">Data1!$DN$1:$DN$10,Data1!$DN$11:$DN$17</definedName>
    <definedName name="A125239614C_Data">Data1!$DN$11:$DN$17</definedName>
    <definedName name="A125239614C_Latest">Data1!$DN$17</definedName>
    <definedName name="A125239618L">Data1!$FG$1:$FG$10,Data1!$FG$11:$FG$17</definedName>
    <definedName name="A125239618L_Data">Data1!$FG$11:$FG$17</definedName>
    <definedName name="A125239618L_Latest">Data1!$FG$17</definedName>
    <definedName name="A125239622C">Data1!$AB$1:$AB$10,Data1!$AB$11:$AB$17</definedName>
    <definedName name="A125239622C_Data">Data1!$AB$11:$AB$17</definedName>
    <definedName name="A125239622C_Latest">Data1!$AB$17</definedName>
    <definedName name="A125239626L">Data1!$BF$1:$BF$10,Data1!$BF$11:$BF$17</definedName>
    <definedName name="A125239626L_Data">Data1!$BF$11:$BF$17</definedName>
    <definedName name="A125239626L_Latest">Data1!$BF$17</definedName>
    <definedName name="A125239630C">Data1!$BU$1:$BU$10,Data1!$BU$11:$BU$17</definedName>
    <definedName name="A125239630C_Data">Data1!$BU$11:$BU$17</definedName>
    <definedName name="A125239630C_Latest">Data1!$BU$17</definedName>
    <definedName name="A125239634L">Data1!$ER$1:$ER$10,Data1!$ER$11:$ER$17</definedName>
    <definedName name="A125239634L_Data">Data1!$ER$11:$ER$17</definedName>
    <definedName name="A125239634L_Latest">Data1!$ER$17</definedName>
    <definedName name="A125239638W">Data1!$M$1:$M$10,Data1!$M$11:$M$17</definedName>
    <definedName name="A125239638W_Data">Data1!$M$11:$M$17</definedName>
    <definedName name="A125239638W_Latest">Data1!$M$17</definedName>
    <definedName name="A125239642L">Data10!$AB$1:$AB$10,Data10!$AB$11:$AB$17</definedName>
    <definedName name="A125239642L_Data">Data10!$AB$11:$AB$17</definedName>
    <definedName name="A125239642L_Latest">Data10!$AB$17</definedName>
    <definedName name="A125239646W">Data9!$GF$1:$GF$10,Data9!$GF$11:$GF$17</definedName>
    <definedName name="A125239646W_Data">Data9!$GF$11:$GF$17</definedName>
    <definedName name="A125239646W_Latest">Data9!$GF$17</definedName>
    <definedName name="A125239650L">Data9!$HY$1:$HY$10,Data9!$HY$11:$HY$17</definedName>
    <definedName name="A125239650L_Data">Data9!$HY$11:$HY$17</definedName>
    <definedName name="A125239650L_Latest">Data9!$HY$17</definedName>
    <definedName name="A125239654W">Data9!$IN$1:$IN$10,Data9!$IN$11:$IN$17</definedName>
    <definedName name="A125239654W_Data">Data9!$IN$11:$IN$17</definedName>
    <definedName name="A125239654W_Latest">Data9!$IN$17</definedName>
    <definedName name="A125239658F">Data10!$M$1:$M$10,Data10!$M$11:$M$17</definedName>
    <definedName name="A125239658F_Data">Data10!$M$11:$M$17</definedName>
    <definedName name="A125239658F_Latest">Data10!$M$17</definedName>
    <definedName name="A125239662W">Data10!$BF$1:$BF$10,Data10!$BF$11:$BF$17</definedName>
    <definedName name="A125239662W_Data">Data10!$BF$11:$BF$17</definedName>
    <definedName name="A125239662W_Latest">Data10!$BF$17</definedName>
    <definedName name="A125239666F">Data9!$FQ$1:$FQ$10,Data9!$FQ$11:$FQ$17</definedName>
    <definedName name="A125239666F_Data">Data9!$FQ$11:$FQ$17</definedName>
    <definedName name="A125239666F_Latest">Data9!$FQ$17</definedName>
    <definedName name="A125239670W">Data9!$GU$1:$GU$10,Data9!$GU$11:$GU$17</definedName>
    <definedName name="A125239670W_Data">Data9!$GU$11:$GU$17</definedName>
    <definedName name="A125239670W_Latest">Data9!$GU$17</definedName>
    <definedName name="A125239674F">Data9!$HJ$1:$HJ$10,Data9!$HJ$11:$HJ$17</definedName>
    <definedName name="A125239674F_Data">Data9!$HJ$11:$HJ$17</definedName>
    <definedName name="A125239674F_Latest">Data9!$HJ$17</definedName>
    <definedName name="A125239678R">Data10!$AQ$1:$AQ$10,Data10!$AQ$11:$AQ$17</definedName>
    <definedName name="A125239678R_Data">Data10!$AQ$11:$AQ$17</definedName>
    <definedName name="A125239678R_Latest">Data10!$AQ$17</definedName>
    <definedName name="A125239682F">Data9!$FB$1:$FB$10,Data9!$FB$11:$FB$17</definedName>
    <definedName name="A125239682F_Data">Data9!$FB$11:$FB$17</definedName>
    <definedName name="A125239682F_Latest">Data9!$FB$17</definedName>
    <definedName name="A125239686R">Data6!$AL$1:$AL$10,Data6!$AL$11:$AL$17</definedName>
    <definedName name="A125239686R_Data">Data6!$AL$11:$AL$17</definedName>
    <definedName name="A125239686R_Latest">Data6!$AL$17</definedName>
    <definedName name="A125239690F">Data5!$GP$1:$GP$10,Data5!$GP$11:$GP$17</definedName>
    <definedName name="A125239690F_Data">Data5!$GP$11:$GP$17</definedName>
    <definedName name="A125239690F_Latest">Data5!$GP$17</definedName>
    <definedName name="A125239694R">Data5!$II$1:$II$10,Data5!$II$11:$II$17</definedName>
    <definedName name="A125239694R_Data">Data5!$II$11:$II$17</definedName>
    <definedName name="A125239694R_Latest">Data5!$II$17</definedName>
    <definedName name="A125239698X">Data6!$H$1:$H$10,Data6!$H$11:$H$17</definedName>
    <definedName name="A125239698X_Data">Data6!$H$11:$H$17</definedName>
    <definedName name="A125239698X_Latest">Data6!$H$17</definedName>
    <definedName name="A125239702C">Data6!$W$1:$W$10,Data6!$W$11:$W$17</definedName>
    <definedName name="A125239702C_Data">Data6!$W$11:$W$17</definedName>
    <definedName name="A125239702C_Latest">Data6!$W$17</definedName>
    <definedName name="A125239706L">Data6!$BP$1:$BP$10,Data6!$BP$11:$BP$17</definedName>
    <definedName name="A125239706L_Data">Data6!$BP$11:$BP$17</definedName>
    <definedName name="A125239706L_Latest">Data6!$BP$17</definedName>
    <definedName name="A125239710C">Data5!$GA$1:$GA$10,Data5!$GA$11:$GA$17</definedName>
    <definedName name="A125239710C_Data">Data5!$GA$11:$GA$17</definedName>
    <definedName name="A125239710C_Latest">Data5!$GA$17</definedName>
    <definedName name="A125239714L">Data5!$HE$1:$HE$10,Data5!$HE$11:$HE$17</definedName>
    <definedName name="A125239714L_Data">Data5!$HE$11:$HE$17</definedName>
    <definedName name="A125239714L_Latest">Data5!$HE$17</definedName>
    <definedName name="A125239718W">Data5!$HT$1:$HT$10,Data5!$HT$11:$HT$17</definedName>
    <definedName name="A125239718W_Data">Data5!$HT$11:$HT$17</definedName>
    <definedName name="A125239718W_Latest">Data5!$HT$17</definedName>
    <definedName name="A125239722L">Data6!$BA$1:$BA$10,Data6!$BA$11:$BA$17</definedName>
    <definedName name="A125239722L_Data">Data6!$BA$11:$BA$17</definedName>
    <definedName name="A125239722L_Latest">Data6!$BA$17</definedName>
    <definedName name="A125239726W">Data5!$FL$1:$FL$10,Data5!$FL$11:$FL$17</definedName>
    <definedName name="A125239726W_Data">Data5!$FL$11:$FL$17</definedName>
    <definedName name="A125239726W_Latest">Data5!$FL$17</definedName>
    <definedName name="A125239730L">Data8!$AG$1:$AG$10,Data8!$AG$11:$AG$17</definedName>
    <definedName name="A125239730L_Data">Data8!$AG$11:$AG$17</definedName>
    <definedName name="A125239730L_Latest">Data8!$AG$17</definedName>
    <definedName name="A125239734W">Data7!$GK$1:$GK$10,Data7!$GK$11:$GK$17</definedName>
    <definedName name="A125239734W_Data">Data7!$GK$11:$GK$17</definedName>
    <definedName name="A125239734W_Latest">Data7!$GK$17</definedName>
    <definedName name="A125239738F">Data7!$ID$1:$ID$10,Data7!$ID$11:$ID$17</definedName>
    <definedName name="A125239738F_Data">Data7!$ID$11:$ID$17</definedName>
    <definedName name="A125239738F_Latest">Data7!$ID$17</definedName>
    <definedName name="A125239742W">Data8!$C$1:$C$10,Data8!$C$11:$C$17</definedName>
    <definedName name="A125239742W_Data">Data8!$C$11:$C$17</definedName>
    <definedName name="A125239742W_Latest">Data8!$C$17</definedName>
    <definedName name="A125239746F">Data8!$R$1:$R$10,Data8!$R$11:$R$17</definedName>
    <definedName name="A125239746F_Data">Data8!$R$11:$R$17</definedName>
    <definedName name="A125239746F_Latest">Data8!$R$17</definedName>
    <definedName name="A125239750W">Data8!$BK$1:$BK$10,Data8!$BK$11:$BK$17</definedName>
    <definedName name="A125239750W_Data">Data8!$BK$11:$BK$17</definedName>
    <definedName name="A125239750W_Latest">Data8!$BK$17</definedName>
    <definedName name="A125239754F">Data7!$FV$1:$FV$10,Data7!$FV$11:$FV$17</definedName>
    <definedName name="A125239754F_Data">Data7!$FV$11:$FV$17</definedName>
    <definedName name="A125239754F_Latest">Data7!$FV$17</definedName>
    <definedName name="A125239758R">Data7!$GZ$1:$GZ$10,Data7!$GZ$11:$GZ$17</definedName>
    <definedName name="A125239758R_Data">Data7!$GZ$11:$GZ$17</definedName>
    <definedName name="A125239758R_Latest">Data7!$GZ$17</definedName>
    <definedName name="A125239762F">Data7!$HO$1:$HO$10,Data7!$HO$11:$HO$17</definedName>
    <definedName name="A125239762F_Data">Data7!$HO$11:$HO$17</definedName>
    <definedName name="A125239762F_Latest">Data7!$HO$17</definedName>
    <definedName name="A125239766R">Data8!$AV$1:$AV$10,Data8!$AV$11:$AV$17</definedName>
    <definedName name="A125239766R_Data">Data8!$AV$11:$AV$17</definedName>
    <definedName name="A125239766R_Latest">Data8!$AV$17</definedName>
    <definedName name="A125239770F">Data7!$FG$1:$FG$10,Data7!$FG$11:$FG$17</definedName>
    <definedName name="A125239770F_Data">Data7!$FG$11:$FG$17</definedName>
    <definedName name="A125239770F_Latest">Data7!$FG$17</definedName>
    <definedName name="A125239774R">Data8!$GP$1:$GP$10,Data8!$GP$11:$GP$17</definedName>
    <definedName name="A125239774R_Data">Data8!$GP$11:$GP$17</definedName>
    <definedName name="A125239774R_Latest">Data8!$GP$17</definedName>
    <definedName name="A125239778X">Data8!$DD$1:$DD$10,Data8!$DD$11:$DD$17</definedName>
    <definedName name="A125239778X_Data">Data8!$DD$11:$DD$17</definedName>
    <definedName name="A125239778X_Latest">Data8!$DD$17</definedName>
    <definedName name="A125239782R">Data8!$EW$1:$EW$10,Data8!$EW$11:$EW$17</definedName>
    <definedName name="A125239782R_Data">Data8!$EW$11:$EW$17</definedName>
    <definedName name="A125239782R_Latest">Data8!$EW$17</definedName>
    <definedName name="A125239786X">Data8!$FL$1:$FL$10,Data8!$FL$11:$FL$17</definedName>
    <definedName name="A125239786X_Data">Data8!$FL$11:$FL$17</definedName>
    <definedName name="A125239786X_Latest">Data8!$FL$17</definedName>
    <definedName name="A125239790R">Data8!$GA$1:$GA$10,Data8!$GA$11:$GA$17</definedName>
    <definedName name="A125239790R_Data">Data8!$GA$11:$GA$17</definedName>
    <definedName name="A125239790R_Latest">Data8!$GA$17</definedName>
    <definedName name="A125239794X">Data8!$HT$1:$HT$10,Data8!$HT$11:$HT$17</definedName>
    <definedName name="A125239794X_Data">Data8!$HT$11:$HT$17</definedName>
    <definedName name="A125239794X_Latest">Data8!$HT$17</definedName>
    <definedName name="A125239798J">Data8!$CO$1:$CO$10,Data8!$CO$11:$CO$17</definedName>
    <definedName name="A125239798J_Data">Data8!$CO$11:$CO$17</definedName>
    <definedName name="A125239798J_Latest">Data8!$CO$17</definedName>
    <definedName name="A125239802L">Data8!$DS$1:$DS$10,Data8!$DS$11:$DS$17</definedName>
    <definedName name="A125239802L_Data">Data8!$DS$11:$DS$17</definedName>
    <definedName name="A125239802L_Latest">Data8!$DS$17</definedName>
    <definedName name="A125239806W">Data8!$EH$1:$EH$10,Data8!$EH$11:$EH$17</definedName>
    <definedName name="A125239806W_Data">Data8!$EH$11:$EH$17</definedName>
    <definedName name="A125239806W_Latest">Data8!$EH$17</definedName>
    <definedName name="A125239810L">Data8!$HE$1:$HE$10,Data8!$HE$11:$HE$17</definedName>
    <definedName name="A125239810L_Data">Data8!$HE$11:$HE$17</definedName>
    <definedName name="A125239810L_Latest">Data8!$HE$17</definedName>
    <definedName name="A125239814W">Data8!$BZ$1:$BZ$10,Data8!$BZ$11:$BZ$17</definedName>
    <definedName name="A125239814W_Data">Data8!$BZ$11:$BZ$17</definedName>
    <definedName name="A125239814W_Latest">Data8!$BZ$17</definedName>
    <definedName name="A125239818F">Data9!$DI$1:$DI$10,Data9!$DI$11:$DI$17</definedName>
    <definedName name="A125239818F_Data">Data9!$DI$11:$DI$17</definedName>
    <definedName name="A125239818F_Latest">Data9!$DI$17</definedName>
    <definedName name="A125239822W">Data9!$W$1:$W$10,Data9!$W$11:$W$17</definedName>
    <definedName name="A125239822W_Data">Data9!$W$11:$W$17</definedName>
    <definedName name="A125239822W_Latest">Data9!$W$17</definedName>
    <definedName name="A125239826F">Data9!$BP$1:$BP$10,Data9!$BP$11:$BP$17</definedName>
    <definedName name="A125239826F_Data">Data9!$BP$11:$BP$17</definedName>
    <definedName name="A125239826F_Latest">Data9!$BP$17</definedName>
    <definedName name="A125239830W">Data9!$CE$1:$CE$10,Data9!$CE$11:$CE$17</definedName>
    <definedName name="A125239830W_Data">Data9!$CE$11:$CE$17</definedName>
    <definedName name="A125239830W_Latest">Data9!$CE$17</definedName>
    <definedName name="A125239834F">Data9!$CT$1:$CT$10,Data9!$CT$11:$CT$17</definedName>
    <definedName name="A125239834F_Data">Data9!$CT$11:$CT$17</definedName>
    <definedName name="A125239834F_Latest">Data9!$CT$17</definedName>
    <definedName name="A125239838R">Data9!$EM$1:$EM$10,Data9!$EM$11:$EM$17</definedName>
    <definedName name="A125239838R_Data">Data9!$EM$11:$EM$17</definedName>
    <definedName name="A125239838R_Latest">Data9!$EM$17</definedName>
    <definedName name="A125239842F">Data9!$H$1:$H$10,Data9!$H$11:$H$17</definedName>
    <definedName name="A125239842F_Data">Data9!$H$11:$H$17</definedName>
    <definedName name="A125239842F_Latest">Data9!$H$17</definedName>
    <definedName name="A125239846R">Data9!$AL$1:$AL$10,Data9!$AL$11:$AL$17</definedName>
    <definedName name="A125239846R_Data">Data9!$AL$11:$AL$17</definedName>
    <definedName name="A125239846R_Latest">Data9!$AL$17</definedName>
    <definedName name="A125239850F">Data9!$BA$1:$BA$10,Data9!$BA$11:$BA$17</definedName>
    <definedName name="A125239850F_Data">Data9!$BA$11:$BA$17</definedName>
    <definedName name="A125239850F_Latest">Data9!$BA$17</definedName>
    <definedName name="A125239854R">Data9!$DX$1:$DX$10,Data9!$DX$11:$DX$17</definedName>
    <definedName name="A125239854R_Data">Data9!$DX$11:$DX$17</definedName>
    <definedName name="A125239854R_Latest">Data9!$DX$17</definedName>
    <definedName name="A125239858X">Data8!$II$1:$II$10,Data8!$II$11:$II$17</definedName>
    <definedName name="A125239858X_Data">Data8!$II$11:$II$17</definedName>
    <definedName name="A125239858X_Latest">Data8!$II$17</definedName>
    <definedName name="A125239862R">Data5!$DS$1:$DS$10,Data5!$DS$11:$DS$17</definedName>
    <definedName name="A125239862R_Data">Data5!$DS$11:$DS$17</definedName>
    <definedName name="A125239862R_Latest">Data5!$DS$17</definedName>
    <definedName name="A125239866X">Data5!$AG$1:$AG$10,Data5!$AG$11:$AG$17</definedName>
    <definedName name="A125239866X_Data">Data5!$AG$11:$AG$17</definedName>
    <definedName name="A125239866X_Latest">Data5!$AG$17</definedName>
    <definedName name="A125239870R">Data5!$BZ$1:$BZ$10,Data5!$BZ$11:$BZ$17</definedName>
    <definedName name="A125239870R_Data">Data5!$BZ$11:$BZ$17</definedName>
    <definedName name="A125239870R_Latest">Data5!$BZ$17</definedName>
    <definedName name="A125239874X">Data5!$CO$1:$CO$10,Data5!$CO$11:$CO$17</definedName>
    <definedName name="A125239874X_Data">Data5!$CO$11:$CO$17</definedName>
    <definedName name="A125239874X_Latest">Data5!$CO$17</definedName>
    <definedName name="A125239878J">Data5!$DD$1:$DD$10,Data5!$DD$11:$DD$17</definedName>
    <definedName name="A125239878J_Data">Data5!$DD$11:$DD$17</definedName>
    <definedName name="A125239878J_Latest">Data5!$DD$17</definedName>
    <definedName name="A125239882X">Data5!$EW$1:$EW$10,Data5!$EW$11:$EW$17</definedName>
    <definedName name="A125239882X_Data">Data5!$EW$11:$EW$17</definedName>
    <definedName name="A125239882X_Latest">Data5!$EW$17</definedName>
    <definedName name="A125239886J">Data5!$R$1:$R$10,Data5!$R$11:$R$17</definedName>
    <definedName name="A125239886J_Data">Data5!$R$11:$R$17</definedName>
    <definedName name="A125239886J_Latest">Data5!$R$17</definedName>
    <definedName name="A125239890X">Data5!$AV$1:$AV$10,Data5!$AV$11:$AV$17</definedName>
    <definedName name="A125239890X_Data">Data5!$AV$11:$AV$17</definedName>
    <definedName name="A125239890X_Latest">Data5!$AV$17</definedName>
    <definedName name="A125239894J">Data5!$BK$1:$BK$10,Data5!$BK$11:$BK$17</definedName>
    <definedName name="A125239894J_Data">Data5!$BK$11:$BK$17</definedName>
    <definedName name="A125239894J_Latest">Data5!$BK$17</definedName>
    <definedName name="A125239898T">Data5!$EH$1:$EH$10,Data5!$EH$11:$EH$17</definedName>
    <definedName name="A125239898T_Data">Data5!$EH$11:$EH$17</definedName>
    <definedName name="A125239898T_Latest">Data5!$EH$17</definedName>
    <definedName name="A125239902W">Data5!$C$1:$C$10,Data5!$C$11:$C$17</definedName>
    <definedName name="A125239902W_Data">Data5!$C$11:$C$17</definedName>
    <definedName name="A125239902W_Latest">Data5!$C$17</definedName>
    <definedName name="A125239906F">Data6!$GU$1:$GU$10,Data6!$GU$11:$GU$17</definedName>
    <definedName name="A125239906F_Data">Data6!$GU$11:$GU$17</definedName>
    <definedName name="A125239906F_Latest">Data6!$GU$17</definedName>
    <definedName name="A125239910W">Data6!$DI$1:$DI$10,Data6!$DI$11:$DI$17</definedName>
    <definedName name="A125239910W_Data">Data6!$DI$11:$DI$17</definedName>
    <definedName name="A125239910W_Latest">Data6!$DI$17</definedName>
    <definedName name="A125239914F">Data6!$FB$1:$FB$10,Data6!$FB$11:$FB$17</definedName>
    <definedName name="A125239914F_Data">Data6!$FB$11:$FB$17</definedName>
    <definedName name="A125239914F_Latest">Data6!$FB$17</definedName>
    <definedName name="A125239918R">Data6!$FQ$1:$FQ$10,Data6!$FQ$11:$FQ$17</definedName>
    <definedName name="A125239918R_Data">Data6!$FQ$11:$FQ$17</definedName>
    <definedName name="A125239918R_Latest">Data6!$FQ$17</definedName>
    <definedName name="A125239922F">Data6!$GF$1:$GF$10,Data6!$GF$11:$GF$17</definedName>
    <definedName name="A125239922F_Data">Data6!$GF$11:$GF$17</definedName>
    <definedName name="A125239922F_Latest">Data6!$GF$17</definedName>
    <definedName name="A125239926R">Data6!$HY$1:$HY$10,Data6!$HY$11:$HY$17</definedName>
    <definedName name="A125239926R_Data">Data6!$HY$11:$HY$17</definedName>
    <definedName name="A125239926R_Latest">Data6!$HY$17</definedName>
    <definedName name="A125239930F">Data6!$CT$1:$CT$10,Data6!$CT$11:$CT$17</definedName>
    <definedName name="A125239930F_Data">Data6!$CT$11:$CT$17</definedName>
    <definedName name="A125239930F_Latest">Data6!$CT$17</definedName>
    <definedName name="A125239934R">Data6!$DX$1:$DX$10,Data6!$DX$11:$DX$17</definedName>
    <definedName name="A125239934R_Data">Data6!$DX$11:$DX$17</definedName>
    <definedName name="A125239934R_Latest">Data6!$DX$17</definedName>
    <definedName name="A125239938X">Data6!$EM$1:$EM$10,Data6!$EM$11:$EM$17</definedName>
    <definedName name="A125239938X_Data">Data6!$EM$11:$EM$17</definedName>
    <definedName name="A125239938X_Latest">Data6!$EM$17</definedName>
    <definedName name="A125239942R">Data6!$HJ$1:$HJ$10,Data6!$HJ$11:$HJ$17</definedName>
    <definedName name="A125239942R_Data">Data6!$HJ$11:$HJ$17</definedName>
    <definedName name="A125239942R_Latest">Data6!$HJ$17</definedName>
    <definedName name="A125239946X">Data6!$CE$1:$CE$10,Data6!$CE$11:$CE$17</definedName>
    <definedName name="A125239946X_Data">Data6!$CE$11:$CE$17</definedName>
    <definedName name="A125239946X_Latest">Data6!$CE$17</definedName>
    <definedName name="A125239950R">Data7!$DN$1:$DN$10,Data7!$DN$11:$DN$17</definedName>
    <definedName name="A125239950R_Data">Data7!$DN$11:$DN$17</definedName>
    <definedName name="A125239950R_Latest">Data7!$DN$17</definedName>
    <definedName name="A125239954X">Data7!$AB$1:$AB$10,Data7!$AB$11:$AB$17</definedName>
    <definedName name="A125239954X_Data">Data7!$AB$11:$AB$17</definedName>
    <definedName name="A125239954X_Latest">Data7!$AB$17</definedName>
    <definedName name="A125239958J">Data7!$BU$1:$BU$10,Data7!$BU$11:$BU$17</definedName>
    <definedName name="A125239958J_Data">Data7!$BU$11:$BU$17</definedName>
    <definedName name="A125239958J_Latest">Data7!$BU$17</definedName>
    <definedName name="A125239962X">Data7!$CJ$1:$CJ$10,Data7!$CJ$11:$CJ$17</definedName>
    <definedName name="A125239962X_Data">Data7!$CJ$11:$CJ$17</definedName>
    <definedName name="A125239962X_Latest">Data7!$CJ$17</definedName>
    <definedName name="A125239966J">Data7!$CY$1:$CY$10,Data7!$CY$11:$CY$17</definedName>
    <definedName name="A125239966J_Data">Data7!$CY$11:$CY$17</definedName>
    <definedName name="A125239966J_Latest">Data7!$CY$17</definedName>
    <definedName name="A125239970X">Data7!$ER$1:$ER$10,Data7!$ER$11:$ER$17</definedName>
    <definedName name="A125239970X_Data">Data7!$ER$11:$ER$17</definedName>
    <definedName name="A125239970X_Latest">Data7!$ER$17</definedName>
    <definedName name="A125239974J">Data7!$M$1:$M$10,Data7!$M$11:$M$17</definedName>
    <definedName name="A125239974J_Data">Data7!$M$11:$M$17</definedName>
    <definedName name="A125239974J_Latest">Data7!$M$17</definedName>
    <definedName name="A125239978T">Data7!$AQ$1:$AQ$10,Data7!$AQ$11:$AQ$17</definedName>
    <definedName name="A125239978T_Data">Data7!$AQ$11:$AQ$17</definedName>
    <definedName name="A125239978T_Latest">Data7!$AQ$17</definedName>
    <definedName name="A125239982J">Data7!$BF$1:$BF$10,Data7!$BF$11:$BF$17</definedName>
    <definedName name="A125239982J_Data">Data7!$BF$11:$BF$17</definedName>
    <definedName name="A125239982J_Latest">Data7!$BF$17</definedName>
    <definedName name="A125239986T">Data7!$EC$1:$EC$10,Data7!$EC$11:$EC$17</definedName>
    <definedName name="A125239986T_Data">Data7!$EC$11:$EC$17</definedName>
    <definedName name="A125239986T_Latest">Data7!$EC$17</definedName>
    <definedName name="A125239990J">Data6!$IN$1:$IN$10,Data6!$IN$11:$IN$17</definedName>
    <definedName name="A125239990J_Data">Data6!$IN$11:$IN$17</definedName>
    <definedName name="A125239990J_Latest">Data6!$IN$17</definedName>
    <definedName name="A125239994T">Data2!$HE$1:$HE$10,Data2!$HE$11:$HE$17</definedName>
    <definedName name="A125239994T_Data">Data2!$HE$11:$HE$17</definedName>
    <definedName name="A125239994T_Latest">Data2!$HE$17</definedName>
    <definedName name="A125239998A">Data2!$DS$1:$DS$10,Data2!$DS$11:$DS$17</definedName>
    <definedName name="A125239998A_Data">Data2!$DS$11:$DS$17</definedName>
    <definedName name="A125239998A_Latest">Data2!$DS$17</definedName>
    <definedName name="A125240002L">Data2!$FL$1:$FL$10,Data2!$FL$11:$FL$17</definedName>
    <definedName name="A125240002L_Data">Data2!$FL$11:$FL$17</definedName>
    <definedName name="A125240002L_Latest">Data2!$FL$17</definedName>
    <definedName name="A125240006W">Data2!$GA$1:$GA$10,Data2!$GA$11:$GA$17</definedName>
    <definedName name="A125240006W_Data">Data2!$GA$11:$GA$17</definedName>
    <definedName name="A125240006W_Latest">Data2!$GA$17</definedName>
    <definedName name="A125240010L">Data2!$GP$1:$GP$10,Data2!$GP$11:$GP$17</definedName>
    <definedName name="A125240010L_Data">Data2!$GP$11:$GP$17</definedName>
    <definedName name="A125240010L_Latest">Data2!$GP$17</definedName>
    <definedName name="A125240014W">Data2!$II$1:$II$10,Data2!$II$11:$II$17</definedName>
    <definedName name="A125240014W_Data">Data2!$II$11:$II$17</definedName>
    <definedName name="A125240014W_Latest">Data2!$II$17</definedName>
    <definedName name="A125240018F">Data2!$DD$1:$DD$10,Data2!$DD$11:$DD$17</definedName>
    <definedName name="A125240018F_Data">Data2!$DD$11:$DD$17</definedName>
    <definedName name="A125240018F_Latest">Data2!$DD$17</definedName>
    <definedName name="A125240022W">Data2!$EH$1:$EH$10,Data2!$EH$11:$EH$17</definedName>
    <definedName name="A125240022W_Data">Data2!$EH$11:$EH$17</definedName>
    <definedName name="A125240022W_Latest">Data2!$EH$17</definedName>
    <definedName name="A125240026F">Data2!$EW$1:$EW$10,Data2!$EW$11:$EW$17</definedName>
    <definedName name="A125240026F_Data">Data2!$EW$11:$EW$17</definedName>
    <definedName name="A125240026F_Latest">Data2!$EW$17</definedName>
    <definedName name="A125240030W">Data2!$HT$1:$HT$10,Data2!$HT$11:$HT$17</definedName>
    <definedName name="A125240030W_Data">Data2!$HT$11:$HT$17</definedName>
    <definedName name="A125240030W_Latest">Data2!$HT$17</definedName>
    <definedName name="A125240034F">Data2!$CO$1:$CO$10,Data2!$CO$11:$CO$17</definedName>
    <definedName name="A125240034F_Data">Data2!$CO$11:$CO$17</definedName>
    <definedName name="A125240034F_Latest">Data2!$CO$17</definedName>
    <definedName name="A125240390A">Data4!$GZ$1:$GZ$10,Data4!$GZ$11:$GZ$17</definedName>
    <definedName name="A125240390A_Data">Data4!$GZ$11:$GZ$17</definedName>
    <definedName name="A125240390A_Latest">Data4!$GZ$17</definedName>
    <definedName name="A125240394K">Data4!$DN$1:$DN$10,Data4!$DN$11:$DN$17</definedName>
    <definedName name="A125240394K_Data">Data4!$DN$11:$DN$17</definedName>
    <definedName name="A125240394K_Latest">Data4!$DN$17</definedName>
    <definedName name="A125240398V">Data4!$FG$1:$FG$10,Data4!$FG$11:$FG$17</definedName>
    <definedName name="A125240398V_Data">Data4!$FG$11:$FG$17</definedName>
    <definedName name="A125240398V_Latest">Data4!$FG$17</definedName>
    <definedName name="A125240402X">Data4!$FV$1:$FV$10,Data4!$FV$11:$FV$17</definedName>
    <definedName name="A125240402X_Data">Data4!$FV$11:$FV$17</definedName>
    <definedName name="A125240402X_Latest">Data4!$FV$17</definedName>
    <definedName name="A125240406J">Data4!$GK$1:$GK$10,Data4!$GK$11:$GK$17</definedName>
    <definedName name="A125240406J_Data">Data4!$GK$11:$GK$17</definedName>
    <definedName name="A125240406J_Latest">Data4!$GK$17</definedName>
    <definedName name="A125240410X">Data4!$ID$1:$ID$10,Data4!$ID$11:$ID$17</definedName>
    <definedName name="A125240410X_Data">Data4!$ID$11:$ID$17</definedName>
    <definedName name="A125240410X_Latest">Data4!$ID$17</definedName>
    <definedName name="A125240414J">Data4!$CY$1:$CY$10,Data4!$CY$11:$CY$17</definedName>
    <definedName name="A125240414J_Data">Data4!$CY$11:$CY$17</definedName>
    <definedName name="A125240414J_Latest">Data4!$CY$17</definedName>
    <definedName name="A125240418T">Data4!$EC$1:$EC$10,Data4!$EC$11:$EC$17</definedName>
    <definedName name="A125240418T_Data">Data4!$EC$11:$EC$17</definedName>
    <definedName name="A125240418T_Latest">Data4!$EC$17</definedName>
    <definedName name="A125240422J">Data4!$ER$1:$ER$10,Data4!$ER$11:$ER$17</definedName>
    <definedName name="A125240422J_Data">Data4!$ER$11:$ER$17</definedName>
    <definedName name="A125240422J_Latest">Data4!$ER$17</definedName>
    <definedName name="A125240426T">Data4!$HO$1:$HO$10,Data4!$HO$11:$HO$17</definedName>
    <definedName name="A125240426T_Data">Data4!$HO$11:$HO$17</definedName>
    <definedName name="A125240426T_Latest">Data4!$HO$17</definedName>
    <definedName name="A125240430J">Data4!$CJ$1:$CJ$10,Data4!$CJ$11:$CJ$17</definedName>
    <definedName name="A125240430J_Data">Data4!$CJ$11:$CJ$17</definedName>
    <definedName name="A125240430J_Latest">Data4!$CJ$17</definedName>
    <definedName name="A125240786W">Data2!$AV$1:$AV$10,Data2!$AV$11:$AV$17</definedName>
    <definedName name="A125240786W_Data">Data2!$AV$11:$AV$17</definedName>
    <definedName name="A125240786W_Latest">Data2!$AV$17</definedName>
    <definedName name="A125240790L">Data1!$GZ$1:$GZ$10,Data1!$GZ$11:$GZ$17</definedName>
    <definedName name="A125240790L_Data">Data1!$GZ$11:$GZ$17</definedName>
    <definedName name="A125240790L_Latest">Data1!$GZ$17</definedName>
    <definedName name="A125240794W">Data2!$C$1:$C$10,Data2!$C$11:$C$17</definedName>
    <definedName name="A125240794W_Data">Data2!$C$11:$C$17</definedName>
    <definedName name="A125240794W_Latest">Data2!$C$17</definedName>
    <definedName name="A125240798F">Data2!$R$1:$R$10,Data2!$R$11:$R$17</definedName>
    <definedName name="A125240798F_Data">Data2!$R$11:$R$17</definedName>
    <definedName name="A125240798F_Latest">Data2!$R$17</definedName>
    <definedName name="A125240802K">Data2!$AG$1:$AG$10,Data2!$AG$11:$AG$17</definedName>
    <definedName name="A125240802K_Data">Data2!$AG$11:$AG$17</definedName>
    <definedName name="A125240802K_Latest">Data2!$AG$17</definedName>
    <definedName name="A125240806V">Data2!$BZ$1:$BZ$10,Data2!$BZ$11:$BZ$17</definedName>
    <definedName name="A125240806V_Data">Data2!$BZ$11:$BZ$17</definedName>
    <definedName name="A125240806V_Latest">Data2!$BZ$17</definedName>
    <definedName name="A125240810K">Data1!$GK$1:$GK$10,Data1!$GK$11:$GK$17</definedName>
    <definedName name="A125240810K_Data">Data1!$GK$11:$GK$17</definedName>
    <definedName name="A125240810K_Latest">Data1!$GK$17</definedName>
    <definedName name="A125240814V">Data1!$HO$1:$HO$10,Data1!$HO$11:$HO$17</definedName>
    <definedName name="A125240814V_Data">Data1!$HO$11:$HO$17</definedName>
    <definedName name="A125240814V_Latest">Data1!$HO$17</definedName>
    <definedName name="A125240818C">Data1!$ID$1:$ID$10,Data1!$ID$11:$ID$17</definedName>
    <definedName name="A125240818C_Data">Data1!$ID$11:$ID$17</definedName>
    <definedName name="A125240818C_Latest">Data1!$ID$17</definedName>
    <definedName name="A125240822V">Data2!$BK$1:$BK$10,Data2!$BK$11:$BK$17</definedName>
    <definedName name="A125240822V_Data">Data2!$BK$11:$BK$17</definedName>
    <definedName name="A125240822V_Latest">Data2!$BK$17</definedName>
    <definedName name="A125240826C">Data1!$FV$1:$FV$10,Data1!$FV$11:$FV$17</definedName>
    <definedName name="A125240826C_Data">Data1!$FV$11:$FV$17</definedName>
    <definedName name="A125240826C_Latest">Data1!$FV$17</definedName>
    <definedName name="A125241182A">Data3!$DX$1:$DX$10,Data3!$DX$11:$DX$17</definedName>
    <definedName name="A125241182A_Data">Data3!$DX$11:$DX$17</definedName>
    <definedName name="A125241182A_Latest">Data3!$DX$17</definedName>
    <definedName name="A125241186K">Data3!$AL$1:$AL$10,Data3!$AL$11:$AL$17</definedName>
    <definedName name="A125241186K_Data">Data3!$AL$11:$AL$17</definedName>
    <definedName name="A125241186K_Latest">Data3!$AL$17</definedName>
    <definedName name="A125241190A">Data3!$CE$1:$CE$10,Data3!$CE$11:$CE$17</definedName>
    <definedName name="A125241190A_Data">Data3!$CE$11:$CE$17</definedName>
    <definedName name="A125241190A_Latest">Data3!$CE$17</definedName>
    <definedName name="A125241194K">Data3!$CT$1:$CT$10,Data3!$CT$11:$CT$17</definedName>
    <definedName name="A125241194K_Data">Data3!$CT$11:$CT$17</definedName>
    <definedName name="A125241194K_Latest">Data3!$CT$17</definedName>
    <definedName name="A125241198V">Data3!$DI$1:$DI$10,Data3!$DI$11:$DI$17</definedName>
    <definedName name="A125241198V_Data">Data3!$DI$11:$DI$17</definedName>
    <definedName name="A125241198V_Latest">Data3!$DI$17</definedName>
    <definedName name="A125241202X">Data3!$FB$1:$FB$10,Data3!$FB$11:$FB$17</definedName>
    <definedName name="A125241202X_Data">Data3!$FB$11:$FB$17</definedName>
    <definedName name="A125241202X_Latest">Data3!$FB$17</definedName>
    <definedName name="A125241206J">Data3!$W$1:$W$10,Data3!$W$11:$W$17</definedName>
    <definedName name="A125241206J_Data">Data3!$W$11:$W$17</definedName>
    <definedName name="A125241206J_Latest">Data3!$W$17</definedName>
    <definedName name="A125241210X">Data3!$BA$1:$BA$10,Data3!$BA$11:$BA$17</definedName>
    <definedName name="A125241210X_Data">Data3!$BA$11:$BA$17</definedName>
    <definedName name="A125241210X_Latest">Data3!$BA$17</definedName>
    <definedName name="A125241214J">Data3!$BP$1:$BP$10,Data3!$BP$11:$BP$17</definedName>
    <definedName name="A125241214J_Data">Data3!$BP$11:$BP$17</definedName>
    <definedName name="A125241214J_Latest">Data3!$BP$17</definedName>
    <definedName name="A125241218T">Data3!$EM$1:$EM$10,Data3!$EM$11:$EM$17</definedName>
    <definedName name="A125241218T_Data">Data3!$EM$11:$EM$17</definedName>
    <definedName name="A125241218T_Latest">Data3!$EM$17</definedName>
    <definedName name="A125241222J">Data3!$H$1:$H$10,Data3!$H$11:$H$17</definedName>
    <definedName name="A125241222J_Data">Data3!$H$11:$H$17</definedName>
    <definedName name="A125241222J_Latest">Data3!$H$17</definedName>
    <definedName name="A125241578W">Data4!$AQ$1:$AQ$10,Data4!$AQ$11:$AQ$17</definedName>
    <definedName name="A125241578W_Data">Data4!$AQ$11:$AQ$17</definedName>
    <definedName name="A125241578W_Latest">Data4!$AQ$17</definedName>
    <definedName name="A125241582L">Data3!$GU$1:$GU$10,Data3!$GU$11:$GU$17</definedName>
    <definedName name="A125241582L_Data">Data3!$GU$11:$GU$17</definedName>
    <definedName name="A125241582L_Latest">Data3!$GU$17</definedName>
    <definedName name="A125241586W">Data3!$IN$1:$IN$10,Data3!$IN$11:$IN$17</definedName>
    <definedName name="A125241586W_Data">Data3!$IN$11:$IN$17</definedName>
    <definedName name="A125241586W_Latest">Data3!$IN$17</definedName>
    <definedName name="A125241590L">Data4!$M$1:$M$10,Data4!$M$11:$M$17</definedName>
    <definedName name="A125241590L_Data">Data4!$M$11:$M$17</definedName>
    <definedName name="A125241590L_Latest">Data4!$M$17</definedName>
    <definedName name="A125241594W">Data4!$AB$1:$AB$10,Data4!$AB$11:$AB$17</definedName>
    <definedName name="A125241594W_Data">Data4!$AB$11:$AB$17</definedName>
    <definedName name="A125241594W_Latest">Data4!$AB$17</definedName>
    <definedName name="A125241598F">Data4!$BU$1:$BU$10,Data4!$BU$11:$BU$17</definedName>
    <definedName name="A125241598F_Data">Data4!$BU$11:$BU$17</definedName>
    <definedName name="A125241598F_Latest">Data4!$BU$17</definedName>
    <definedName name="A125241602K">Data3!$GF$1:$GF$10,Data3!$GF$11:$GF$17</definedName>
    <definedName name="A125241602K_Data">Data3!$GF$11:$GF$17</definedName>
    <definedName name="A125241602K_Latest">Data3!$GF$17</definedName>
    <definedName name="A125241606V">Data3!$HJ$1:$HJ$10,Data3!$HJ$11:$HJ$17</definedName>
    <definedName name="A125241606V_Data">Data3!$HJ$11:$HJ$17</definedName>
    <definedName name="A125241606V_Latest">Data3!$HJ$17</definedName>
    <definedName name="A125241610K">Data3!$HY$1:$HY$10,Data3!$HY$11:$HY$17</definedName>
    <definedName name="A125241610K_Data">Data3!$HY$11:$HY$17</definedName>
    <definedName name="A125241610K_Latest">Data3!$HY$17</definedName>
    <definedName name="A125241614V">Data4!$BF$1:$BF$10,Data4!$BF$11:$BF$17</definedName>
    <definedName name="A125241614V_Data">Data4!$BF$11:$BF$17</definedName>
    <definedName name="A125241614V_Latest">Data4!$BF$17</definedName>
    <definedName name="A125241618C">Data3!$FQ$1:$FQ$10,Data3!$FQ$11:$FQ$17</definedName>
    <definedName name="A125241618C_Data">Data3!$FQ$11:$FQ$17</definedName>
    <definedName name="A125241618C_Latest">Data3!$FQ$17</definedName>
    <definedName name="A125241974X">Data1!$DT$1:$DT$10,Data1!$DT$11:$DT$17</definedName>
    <definedName name="A125241974X_Data">Data1!$DT$11:$DT$17</definedName>
    <definedName name="A125241974X_Latest">Data1!$DT$17</definedName>
    <definedName name="A125241978J">Data1!$AH$1:$AH$10,Data1!$AH$11:$AH$17</definedName>
    <definedName name="A125241978J_Data">Data1!$AH$11:$AH$17</definedName>
    <definedName name="A125241978J_Latest">Data1!$AH$17</definedName>
    <definedName name="A125241982X">Data1!$CA$1:$CA$10,Data1!$CA$11:$CA$17</definedName>
    <definedName name="A125241982X_Data">Data1!$CA$11:$CA$17</definedName>
    <definedName name="A125241982X_Latest">Data1!$CA$17</definedName>
    <definedName name="A125241986J">Data1!$CP$1:$CP$10,Data1!$CP$11:$CP$17</definedName>
    <definedName name="A125241986J_Data">Data1!$CP$11:$CP$17</definedName>
    <definedName name="A125241986J_Latest">Data1!$CP$17</definedName>
    <definedName name="A125241990X">Data1!$DE$1:$DE$10,Data1!$DE$11:$DE$17</definedName>
    <definedName name="A125241990X_Data">Data1!$DE$11:$DE$17</definedName>
    <definedName name="A125241990X_Latest">Data1!$DE$17</definedName>
    <definedName name="A125241994J">Data1!$EX$1:$EX$10,Data1!$EX$11:$EX$17</definedName>
    <definedName name="A125241994J_Data">Data1!$EX$11:$EX$17</definedName>
    <definedName name="A125241994J_Latest">Data1!$EX$17</definedName>
    <definedName name="A125241998T">Data1!$S$1:$S$10,Data1!$S$11:$S$17</definedName>
    <definedName name="A125241998T_Data">Data1!$S$11:$S$17</definedName>
    <definedName name="A125241998T_Latest">Data1!$S$17</definedName>
    <definedName name="A125242002X">Data1!$AW$1:$AW$10,Data1!$AW$11:$AW$17</definedName>
    <definedName name="A125242002X_Data">Data1!$AW$11:$AW$17</definedName>
    <definedName name="A125242002X_Latest">Data1!$AW$17</definedName>
    <definedName name="A125242006J">Data1!$BL$1:$BL$10,Data1!$BL$11:$BL$17</definedName>
    <definedName name="A125242006J_Data">Data1!$BL$11:$BL$17</definedName>
    <definedName name="A125242006J_Latest">Data1!$BL$17</definedName>
    <definedName name="A125242010X">Data1!$EI$1:$EI$10,Data1!$EI$11:$EI$17</definedName>
    <definedName name="A125242010X_Data">Data1!$EI$11:$EI$17</definedName>
    <definedName name="A125242010X_Latest">Data1!$EI$17</definedName>
    <definedName name="A125242014J">Data1!$D$1:$D$10,Data1!$D$11:$D$17</definedName>
    <definedName name="A125242014J_Data">Data1!$D$11:$D$17</definedName>
    <definedName name="A125242014J_Latest">Data1!$D$17</definedName>
    <definedName name="A125242018T">Data10!$S$1:$S$10,Data10!$S$11:$S$17</definedName>
    <definedName name="A125242018T_Data">Data10!$S$11:$S$17</definedName>
    <definedName name="A125242018T_Latest">Data10!$S$17</definedName>
    <definedName name="A125242022J">Data9!$FW$1:$FW$10,Data9!$FW$11:$FW$17</definedName>
    <definedName name="A125242022J_Data">Data9!$FW$11:$FW$17</definedName>
    <definedName name="A125242022J_Latest">Data9!$FW$17</definedName>
    <definedName name="A125242026T">Data9!$HP$1:$HP$10,Data9!$HP$11:$HP$17</definedName>
    <definedName name="A125242026T_Data">Data9!$HP$11:$HP$17</definedName>
    <definedName name="A125242026T_Latest">Data9!$HP$17</definedName>
    <definedName name="A125242030J">Data9!$IE$1:$IE$10,Data9!$IE$11:$IE$17</definedName>
    <definedName name="A125242030J_Data">Data9!$IE$11:$IE$17</definedName>
    <definedName name="A125242030J_Latest">Data9!$IE$17</definedName>
    <definedName name="A125242034T">Data10!$D$1:$D$10,Data10!$D$11:$D$17</definedName>
    <definedName name="A125242034T_Data">Data10!$D$11:$D$17</definedName>
    <definedName name="A125242034T_Latest">Data10!$D$17</definedName>
    <definedName name="A125242038A">Data10!$AW$1:$AW$10,Data10!$AW$11:$AW$17</definedName>
    <definedName name="A125242038A_Data">Data10!$AW$11:$AW$17</definedName>
    <definedName name="A125242038A_Latest">Data10!$AW$17</definedName>
    <definedName name="A125242042T">Data9!$FH$1:$FH$10,Data9!$FH$11:$FH$17</definedName>
    <definedName name="A125242042T_Data">Data9!$FH$11:$FH$17</definedName>
    <definedName name="A125242042T_Latest">Data9!$FH$17</definedName>
    <definedName name="A125242046A">Data9!$GL$1:$GL$10,Data9!$GL$11:$GL$17</definedName>
    <definedName name="A125242046A_Data">Data9!$GL$11:$GL$17</definedName>
    <definedName name="A125242046A_Latest">Data9!$GL$17</definedName>
    <definedName name="A125242050T">Data9!$HA$1:$HA$10,Data9!$HA$11:$HA$17</definedName>
    <definedName name="A125242050T_Data">Data9!$HA$11:$HA$17</definedName>
    <definedName name="A125242050T_Latest">Data9!$HA$17</definedName>
    <definedName name="A125242054A">Data10!$AH$1:$AH$10,Data10!$AH$11:$AH$17</definedName>
    <definedName name="A125242054A_Data">Data10!$AH$11:$AH$17</definedName>
    <definedName name="A125242054A_Latest">Data10!$AH$17</definedName>
    <definedName name="A125242058K">Data9!$ES$1:$ES$10,Data9!$ES$11:$ES$17</definedName>
    <definedName name="A125242058K_Data">Data9!$ES$11:$ES$17</definedName>
    <definedName name="A125242058K_Latest">Data9!$ES$17</definedName>
    <definedName name="A125242062A">Data6!$AC$1:$AC$10,Data6!$AC$11:$AC$17</definedName>
    <definedName name="A125242062A_Data">Data6!$AC$11:$AC$17</definedName>
    <definedName name="A125242062A_Latest">Data6!$AC$17</definedName>
    <definedName name="A125242066K">Data5!$GG$1:$GG$10,Data5!$GG$11:$GG$17</definedName>
    <definedName name="A125242066K_Data">Data5!$GG$11:$GG$17</definedName>
    <definedName name="A125242066K_Latest">Data5!$GG$17</definedName>
    <definedName name="A125242070A">Data5!$HZ$1:$HZ$10,Data5!$HZ$11:$HZ$17</definedName>
    <definedName name="A125242070A_Data">Data5!$HZ$11:$HZ$17</definedName>
    <definedName name="A125242070A_Latest">Data5!$HZ$17</definedName>
    <definedName name="A125242074K">Data5!$IO$1:$IO$10,Data5!$IO$11:$IO$17</definedName>
    <definedName name="A125242074K_Data">Data5!$IO$11:$IO$17</definedName>
    <definedName name="A125242074K_Latest">Data5!$IO$17</definedName>
    <definedName name="A125242078V">Data6!$N$1:$N$10,Data6!$N$11:$N$17</definedName>
    <definedName name="A125242078V_Data">Data6!$N$11:$N$17</definedName>
    <definedName name="A125242078V_Latest">Data6!$N$17</definedName>
    <definedName name="A125242082K">Data6!$BG$1:$BG$10,Data6!$BG$11:$BG$17</definedName>
    <definedName name="A125242082K_Data">Data6!$BG$11:$BG$17</definedName>
    <definedName name="A125242082K_Latest">Data6!$BG$17</definedName>
    <definedName name="A125242086V">Data5!$FR$1:$FR$10,Data5!$FR$11:$FR$17</definedName>
    <definedName name="A125242086V_Data">Data5!$FR$11:$FR$17</definedName>
    <definedName name="A125242086V_Latest">Data5!$FR$17</definedName>
    <definedName name="A125242090K">Data5!$GV$1:$GV$10,Data5!$GV$11:$GV$17</definedName>
    <definedName name="A125242090K_Data">Data5!$GV$11:$GV$17</definedName>
    <definedName name="A125242090K_Latest">Data5!$GV$17</definedName>
    <definedName name="A125242094V">Data5!$HK$1:$HK$10,Data5!$HK$11:$HK$17</definedName>
    <definedName name="A125242094V_Data">Data5!$HK$11:$HK$17</definedName>
    <definedName name="A125242094V_Latest">Data5!$HK$17</definedName>
    <definedName name="A125242098C">Data6!$AR$1:$AR$10,Data6!$AR$11:$AR$17</definedName>
    <definedName name="A125242098C_Data">Data6!$AR$11:$AR$17</definedName>
    <definedName name="A125242098C_Latest">Data6!$AR$17</definedName>
    <definedName name="A125242102J">Data5!$FC$1:$FC$10,Data5!$FC$11:$FC$17</definedName>
    <definedName name="A125242102J_Data">Data5!$FC$11:$FC$17</definedName>
    <definedName name="A125242102J_Latest">Data5!$FC$17</definedName>
    <definedName name="A125242106T">Data8!$X$1:$X$10,Data8!$X$11:$X$17</definedName>
    <definedName name="A125242106T_Data">Data8!$X$11:$X$17</definedName>
    <definedName name="A125242106T_Latest">Data8!$X$17</definedName>
    <definedName name="A125242110J">Data7!$GB$1:$GB$10,Data7!$GB$11:$GB$17</definedName>
    <definedName name="A125242110J_Data">Data7!$GB$11:$GB$17</definedName>
    <definedName name="A125242110J_Latest">Data7!$GB$17</definedName>
    <definedName name="A125242114T">Data7!$HU$1:$HU$10,Data7!$HU$11:$HU$17</definedName>
    <definedName name="A125242114T_Data">Data7!$HU$11:$HU$17</definedName>
    <definedName name="A125242114T_Latest">Data7!$HU$17</definedName>
    <definedName name="A125242118A">Data7!$IJ$1:$IJ$10,Data7!$IJ$11:$IJ$17</definedName>
    <definedName name="A125242118A_Data">Data7!$IJ$11:$IJ$17</definedName>
    <definedName name="A125242118A_Latest">Data7!$IJ$17</definedName>
    <definedName name="A125242122T">Data8!$I$1:$I$10,Data8!$I$11:$I$17</definedName>
    <definedName name="A125242122T_Data">Data8!$I$11:$I$17</definedName>
    <definedName name="A125242122T_Latest">Data8!$I$17</definedName>
    <definedName name="A125242126A">Data8!$BB$1:$BB$10,Data8!$BB$11:$BB$17</definedName>
    <definedName name="A125242126A_Data">Data8!$BB$11:$BB$17</definedName>
    <definedName name="A125242126A_Latest">Data8!$BB$17</definedName>
    <definedName name="A125242130T">Data7!$FM$1:$FM$10,Data7!$FM$11:$FM$17</definedName>
    <definedName name="A125242130T_Data">Data7!$FM$11:$FM$17</definedName>
    <definedName name="A125242130T_Latest">Data7!$FM$17</definedName>
    <definedName name="A125242134A">Data7!$GQ$1:$GQ$10,Data7!$GQ$11:$GQ$17</definedName>
    <definedName name="A125242134A_Data">Data7!$GQ$11:$GQ$17</definedName>
    <definedName name="A125242134A_Latest">Data7!$GQ$17</definedName>
    <definedName name="A125242138K">Data7!$HF$1:$HF$10,Data7!$HF$11:$HF$17</definedName>
    <definedName name="A125242138K_Data">Data7!$HF$11:$HF$17</definedName>
    <definedName name="A125242138K_Latest">Data7!$HF$17</definedName>
    <definedName name="A125242142A">Data8!$AM$1:$AM$10,Data8!$AM$11:$AM$17</definedName>
    <definedName name="A125242142A_Data">Data8!$AM$11:$AM$17</definedName>
    <definedName name="A125242142A_Latest">Data8!$AM$17</definedName>
    <definedName name="A125242146K">Data7!$EX$1:$EX$10,Data7!$EX$11:$EX$17</definedName>
    <definedName name="A125242146K_Data">Data7!$EX$11:$EX$17</definedName>
    <definedName name="A125242146K_Latest">Data7!$EX$17</definedName>
    <definedName name="A125242150A">Data8!$GG$1:$GG$10,Data8!$GG$11:$GG$17</definedName>
    <definedName name="A125242150A_Data">Data8!$GG$11:$GG$17</definedName>
    <definedName name="A125242150A_Latest">Data8!$GG$17</definedName>
    <definedName name="A125242154K">Data8!$CU$1:$CU$10,Data8!$CU$11:$CU$17</definedName>
    <definedName name="A125242154K_Data">Data8!$CU$11:$CU$17</definedName>
    <definedName name="A125242154K_Latest">Data8!$CU$17</definedName>
    <definedName name="A125242158V">Data8!$EN$1:$EN$10,Data8!$EN$11:$EN$17</definedName>
    <definedName name="A125242158V_Data">Data8!$EN$11:$EN$17</definedName>
    <definedName name="A125242158V_Latest">Data8!$EN$17</definedName>
    <definedName name="A125242162K">Data8!$FC$1:$FC$10,Data8!$FC$11:$FC$17</definedName>
    <definedName name="A125242162K_Data">Data8!$FC$11:$FC$17</definedName>
    <definedName name="A125242162K_Latest">Data8!$FC$17</definedName>
    <definedName name="A125242166V">Data8!$FR$1:$FR$10,Data8!$FR$11:$FR$17</definedName>
    <definedName name="A125242166V_Data">Data8!$FR$11:$FR$17</definedName>
    <definedName name="A125242166V_Latest">Data8!$FR$17</definedName>
    <definedName name="A125242170K">Data8!$HK$1:$HK$10,Data8!$HK$11:$HK$17</definedName>
    <definedName name="A125242170K_Data">Data8!$HK$11:$HK$17</definedName>
    <definedName name="A125242170K_Latest">Data8!$HK$17</definedName>
    <definedName name="A125242174V">Data8!$CF$1:$CF$10,Data8!$CF$11:$CF$17</definedName>
    <definedName name="A125242174V_Data">Data8!$CF$11:$CF$17</definedName>
    <definedName name="A125242174V_Latest">Data8!$CF$17</definedName>
    <definedName name="A125242178C">Data8!$DJ$1:$DJ$10,Data8!$DJ$11:$DJ$17</definedName>
    <definedName name="A125242178C_Data">Data8!$DJ$11:$DJ$17</definedName>
    <definedName name="A125242178C_Latest">Data8!$DJ$17</definedName>
    <definedName name="A125242182V">Data8!$DY$1:$DY$10,Data8!$DY$11:$DY$17</definedName>
    <definedName name="A125242182V_Data">Data8!$DY$11:$DY$17</definedName>
    <definedName name="A125242182V_Latest">Data8!$DY$17</definedName>
    <definedName name="A125242186C">Data8!$GV$1:$GV$10,Data8!$GV$11:$GV$17</definedName>
    <definedName name="A125242186C_Data">Data8!$GV$11:$GV$17</definedName>
    <definedName name="A125242186C_Latest">Data8!$GV$17</definedName>
    <definedName name="A125242190V">Data8!$BQ$1:$BQ$10,Data8!$BQ$11:$BQ$17</definedName>
    <definedName name="A125242190V_Data">Data8!$BQ$11:$BQ$17</definedName>
    <definedName name="A125242190V_Latest">Data8!$BQ$17</definedName>
    <definedName name="A125242194C">Data9!$CZ$1:$CZ$10,Data9!$CZ$11:$CZ$17</definedName>
    <definedName name="A125242194C_Data">Data9!$CZ$11:$CZ$17</definedName>
    <definedName name="A125242194C_Latest">Data9!$CZ$17</definedName>
    <definedName name="A125242198L">Data9!$N$1:$N$10,Data9!$N$11:$N$17</definedName>
    <definedName name="A125242198L_Data">Data9!$N$11:$N$17</definedName>
    <definedName name="A125242198L_Latest">Data9!$N$17</definedName>
    <definedName name="A125242202T">Data9!$BG$1:$BG$10,Data9!$BG$11:$BG$17</definedName>
    <definedName name="A125242202T_Data">Data9!$BG$11:$BG$17</definedName>
    <definedName name="A125242202T_Latest">Data9!$BG$17</definedName>
    <definedName name="A125242206A">Data9!$BV$1:$BV$10,Data9!$BV$11:$BV$17</definedName>
    <definedName name="A125242206A_Data">Data9!$BV$11:$BV$17</definedName>
    <definedName name="A125242206A_Latest">Data9!$BV$17</definedName>
    <definedName name="A125242210T">Data9!$CK$1:$CK$10,Data9!$CK$11:$CK$17</definedName>
    <definedName name="A125242210T_Data">Data9!$CK$11:$CK$17</definedName>
    <definedName name="A125242210T_Latest">Data9!$CK$17</definedName>
    <definedName name="A125242214A">Data9!$ED$1:$ED$10,Data9!$ED$11:$ED$17</definedName>
    <definedName name="A125242214A_Data">Data9!$ED$11:$ED$17</definedName>
    <definedName name="A125242214A_Latest">Data9!$ED$17</definedName>
    <definedName name="A125242218K">Data8!$IO$1:$IO$10,Data8!$IO$11:$IO$17</definedName>
    <definedName name="A125242218K_Data">Data8!$IO$11:$IO$17</definedName>
    <definedName name="A125242218K_Latest">Data8!$IO$17</definedName>
    <definedName name="A125242222A">Data9!$AC$1:$AC$10,Data9!$AC$11:$AC$17</definedName>
    <definedName name="A125242222A_Data">Data9!$AC$11:$AC$17</definedName>
    <definedName name="A125242222A_Latest">Data9!$AC$17</definedName>
    <definedName name="A125242226K">Data9!$AR$1:$AR$10,Data9!$AR$11:$AR$17</definedName>
    <definedName name="A125242226K_Data">Data9!$AR$11:$AR$17</definedName>
    <definedName name="A125242226K_Latest">Data9!$AR$17</definedName>
    <definedName name="A125242230A">Data9!$DO$1:$DO$10,Data9!$DO$11:$DO$17</definedName>
    <definedName name="A125242230A_Data">Data9!$DO$11:$DO$17</definedName>
    <definedName name="A125242230A_Latest">Data9!$DO$17</definedName>
    <definedName name="A125242234K">Data8!$HZ$1:$HZ$10,Data8!$HZ$11:$HZ$17</definedName>
    <definedName name="A125242234K_Data">Data8!$HZ$11:$HZ$17</definedName>
    <definedName name="A125242234K_Latest">Data8!$HZ$17</definedName>
    <definedName name="A125242238V">Data5!$DJ$1:$DJ$10,Data5!$DJ$11:$DJ$17</definedName>
    <definedName name="A125242238V_Data">Data5!$DJ$11:$DJ$17</definedName>
    <definedName name="A125242238V_Latest">Data5!$DJ$17</definedName>
    <definedName name="A125242242K">Data5!$X$1:$X$10,Data5!$X$11:$X$17</definedName>
    <definedName name="A125242242K_Data">Data5!$X$11:$X$17</definedName>
    <definedName name="A125242242K_Latest">Data5!$X$17</definedName>
    <definedName name="A125242246V">Data5!$BQ$1:$BQ$10,Data5!$BQ$11:$BQ$17</definedName>
    <definedName name="A125242246V_Data">Data5!$BQ$11:$BQ$17</definedName>
    <definedName name="A125242246V_Latest">Data5!$BQ$17</definedName>
    <definedName name="A125242250K">Data5!$CF$1:$CF$10,Data5!$CF$11:$CF$17</definedName>
    <definedName name="A125242250K_Data">Data5!$CF$11:$CF$17</definedName>
    <definedName name="A125242250K_Latest">Data5!$CF$17</definedName>
    <definedName name="A125242254V">Data5!$CU$1:$CU$10,Data5!$CU$11:$CU$17</definedName>
    <definedName name="A125242254V_Data">Data5!$CU$11:$CU$17</definedName>
    <definedName name="A125242254V_Latest">Data5!$CU$17</definedName>
    <definedName name="A125242258C">Data5!$EN$1:$EN$10,Data5!$EN$11:$EN$17</definedName>
    <definedName name="A125242258C_Data">Data5!$EN$11:$EN$17</definedName>
    <definedName name="A125242258C_Latest">Data5!$EN$17</definedName>
    <definedName name="A125242262V">Data5!$I$1:$I$10,Data5!$I$11:$I$17</definedName>
    <definedName name="A125242262V_Data">Data5!$I$11:$I$17</definedName>
    <definedName name="A125242262V_Latest">Data5!$I$17</definedName>
    <definedName name="A125242266C">Data5!$AM$1:$AM$10,Data5!$AM$11:$AM$17</definedName>
    <definedName name="A125242266C_Data">Data5!$AM$11:$AM$17</definedName>
    <definedName name="A125242266C_Latest">Data5!$AM$17</definedName>
    <definedName name="A125242270V">Data5!$BB$1:$BB$10,Data5!$BB$11:$BB$17</definedName>
    <definedName name="A125242270V_Data">Data5!$BB$11:$BB$17</definedName>
    <definedName name="A125242270V_Latest">Data5!$BB$17</definedName>
    <definedName name="A125242274C">Data5!$DY$1:$DY$10,Data5!$DY$11:$DY$17</definedName>
    <definedName name="A125242274C_Data">Data5!$DY$11:$DY$17</definedName>
    <definedName name="A125242274C_Latest">Data5!$DY$17</definedName>
    <definedName name="A125242278L">Data4!$IJ$1:$IJ$10,Data4!$IJ$11:$IJ$17</definedName>
    <definedName name="A125242278L_Data">Data4!$IJ$11:$IJ$17</definedName>
    <definedName name="A125242278L_Latest">Data4!$IJ$17</definedName>
    <definedName name="A125242282C">Data6!$GL$1:$GL$10,Data6!$GL$11:$GL$17</definedName>
    <definedName name="A125242282C_Data">Data6!$GL$11:$GL$17</definedName>
    <definedName name="A125242282C_Latest">Data6!$GL$17</definedName>
    <definedName name="A125242286L">Data6!$CZ$1:$CZ$10,Data6!$CZ$11:$CZ$17</definedName>
    <definedName name="A125242286L_Data">Data6!$CZ$11:$CZ$17</definedName>
    <definedName name="A125242286L_Latest">Data6!$CZ$17</definedName>
    <definedName name="A125242290C">Data6!$ES$1:$ES$10,Data6!$ES$11:$ES$17</definedName>
    <definedName name="A125242290C_Data">Data6!$ES$11:$ES$17</definedName>
    <definedName name="A125242290C_Latest">Data6!$ES$17</definedName>
    <definedName name="A125242294L">Data6!$FH$1:$FH$10,Data6!$FH$11:$FH$17</definedName>
    <definedName name="A125242294L_Data">Data6!$FH$11:$FH$17</definedName>
    <definedName name="A125242294L_Latest">Data6!$FH$17</definedName>
    <definedName name="A125242298W">Data6!$FW$1:$FW$10,Data6!$FW$11:$FW$17</definedName>
    <definedName name="A125242298W_Data">Data6!$FW$11:$FW$17</definedName>
    <definedName name="A125242298W_Latest">Data6!$FW$17</definedName>
    <definedName name="A125242302A">Data6!$HP$1:$HP$10,Data6!$HP$11:$HP$17</definedName>
    <definedName name="A125242302A_Data">Data6!$HP$11:$HP$17</definedName>
    <definedName name="A125242302A_Latest">Data6!$HP$17</definedName>
    <definedName name="A125242306K">Data6!$CK$1:$CK$10,Data6!$CK$11:$CK$17</definedName>
    <definedName name="A125242306K_Data">Data6!$CK$11:$CK$17</definedName>
    <definedName name="A125242306K_Latest">Data6!$CK$17</definedName>
    <definedName name="A125242310A">Data6!$DO$1:$DO$10,Data6!$DO$11:$DO$17</definedName>
    <definedName name="A125242310A_Data">Data6!$DO$11:$DO$17</definedName>
    <definedName name="A125242310A_Latest">Data6!$DO$17</definedName>
    <definedName name="A125242314K">Data6!$ED$1:$ED$10,Data6!$ED$11:$ED$17</definedName>
    <definedName name="A125242314K_Data">Data6!$ED$11:$ED$17</definedName>
    <definedName name="A125242314K_Latest">Data6!$ED$17</definedName>
    <definedName name="A125242318V">Data6!$HA$1:$HA$10,Data6!$HA$11:$HA$17</definedName>
    <definedName name="A125242318V_Data">Data6!$HA$11:$HA$17</definedName>
    <definedName name="A125242318V_Latest">Data6!$HA$17</definedName>
    <definedName name="A125242322K">Data6!$BV$1:$BV$10,Data6!$BV$11:$BV$17</definedName>
    <definedName name="A125242322K_Data">Data6!$BV$11:$BV$17</definedName>
    <definedName name="A125242322K_Latest">Data6!$BV$17</definedName>
    <definedName name="A125242326V">Data7!$DE$1:$DE$10,Data7!$DE$11:$DE$17</definedName>
    <definedName name="A125242326V_Data">Data7!$DE$11:$DE$17</definedName>
    <definedName name="A125242326V_Latest">Data7!$DE$17</definedName>
    <definedName name="A125242330K">Data7!$S$1:$S$10,Data7!$S$11:$S$17</definedName>
    <definedName name="A125242330K_Data">Data7!$S$11:$S$17</definedName>
    <definedName name="A125242330K_Latest">Data7!$S$17</definedName>
    <definedName name="A125242334V">Data7!$BL$1:$BL$10,Data7!$BL$11:$BL$17</definedName>
    <definedName name="A125242334V_Data">Data7!$BL$11:$BL$17</definedName>
    <definedName name="A125242334V_Latest">Data7!$BL$17</definedName>
    <definedName name="A125242338C">Data7!$CA$1:$CA$10,Data7!$CA$11:$CA$17</definedName>
    <definedName name="A125242338C_Data">Data7!$CA$11:$CA$17</definedName>
    <definedName name="A125242338C_Latest">Data7!$CA$17</definedName>
    <definedName name="A125242342V">Data7!$CP$1:$CP$10,Data7!$CP$11:$CP$17</definedName>
    <definedName name="A125242342V_Data">Data7!$CP$11:$CP$17</definedName>
    <definedName name="A125242342V_Latest">Data7!$CP$17</definedName>
    <definedName name="A125242346C">Data7!$EI$1:$EI$10,Data7!$EI$11:$EI$17</definedName>
    <definedName name="A125242346C_Data">Data7!$EI$11:$EI$17</definedName>
    <definedName name="A125242346C_Latest">Data7!$EI$17</definedName>
    <definedName name="A125242350V">Data7!$D$1:$D$10,Data7!$D$11:$D$17</definedName>
    <definedName name="A125242350V_Data">Data7!$D$11:$D$17</definedName>
    <definedName name="A125242350V_Latest">Data7!$D$17</definedName>
    <definedName name="A125242354C">Data7!$AH$1:$AH$10,Data7!$AH$11:$AH$17</definedName>
    <definedName name="A125242354C_Data">Data7!$AH$11:$AH$17</definedName>
    <definedName name="A125242354C_Latest">Data7!$AH$17</definedName>
    <definedName name="A125242358L">Data7!$AW$1:$AW$10,Data7!$AW$11:$AW$17</definedName>
    <definedName name="A125242358L_Data">Data7!$AW$11:$AW$17</definedName>
    <definedName name="A125242358L_Latest">Data7!$AW$17</definedName>
    <definedName name="A125242362C">Data7!$DT$1:$DT$10,Data7!$DT$11:$DT$17</definedName>
    <definedName name="A125242362C_Data">Data7!$DT$11:$DT$17</definedName>
    <definedName name="A125242362C_Latest">Data7!$DT$17</definedName>
    <definedName name="A125242366L">Data6!$IE$1:$IE$10,Data6!$IE$11:$IE$17</definedName>
    <definedName name="A125242366L_Data">Data6!$IE$11:$IE$17</definedName>
    <definedName name="A125242366L_Latest">Data6!$IE$17</definedName>
    <definedName name="A125242370C">Data2!$GV$1:$GV$10,Data2!$GV$11:$GV$17</definedName>
    <definedName name="A125242370C_Data">Data2!$GV$11:$GV$17</definedName>
    <definedName name="A125242370C_Latest">Data2!$GV$17</definedName>
    <definedName name="A125242374L">Data2!$DJ$1:$DJ$10,Data2!$DJ$11:$DJ$17</definedName>
    <definedName name="A125242374L_Data">Data2!$DJ$11:$DJ$17</definedName>
    <definedName name="A125242374L_Latest">Data2!$DJ$17</definedName>
    <definedName name="A125242378W">Data2!$FC$1:$FC$10,Data2!$FC$11:$FC$17</definedName>
    <definedName name="A125242378W_Data">Data2!$FC$11:$FC$17</definedName>
    <definedName name="A125242378W_Latest">Data2!$FC$17</definedName>
    <definedName name="A125242382L">Data2!$FR$1:$FR$10,Data2!$FR$11:$FR$17</definedName>
    <definedName name="A125242382L_Data">Data2!$FR$11:$FR$17</definedName>
    <definedName name="A125242382L_Latest">Data2!$FR$17</definedName>
    <definedName name="A125242386W">Data2!$GG$1:$GG$10,Data2!$GG$11:$GG$17</definedName>
    <definedName name="A125242386W_Data">Data2!$GG$11:$GG$17</definedName>
    <definedName name="A125242386W_Latest">Data2!$GG$17</definedName>
    <definedName name="A125242390L">Data2!$HZ$1:$HZ$10,Data2!$HZ$11:$HZ$17</definedName>
    <definedName name="A125242390L_Data">Data2!$HZ$11:$HZ$17</definedName>
    <definedName name="A125242390L_Latest">Data2!$HZ$17</definedName>
    <definedName name="A125242394W">Data2!$CU$1:$CU$10,Data2!$CU$11:$CU$17</definedName>
    <definedName name="A125242394W_Data">Data2!$CU$11:$CU$17</definedName>
    <definedName name="A125242394W_Latest">Data2!$CU$17</definedName>
    <definedName name="A125242398F">Data2!$DY$1:$DY$10,Data2!$DY$11:$DY$17</definedName>
    <definedName name="A125242398F_Data">Data2!$DY$11:$DY$17</definedName>
    <definedName name="A125242398F_Latest">Data2!$DY$17</definedName>
    <definedName name="A125242402K">Data2!$EN$1:$EN$10,Data2!$EN$11:$EN$17</definedName>
    <definedName name="A125242402K_Data">Data2!$EN$11:$EN$17</definedName>
    <definedName name="A125242402K_Latest">Data2!$EN$17</definedName>
    <definedName name="A125242406V">Data2!$HK$1:$HK$10,Data2!$HK$11:$HK$17</definedName>
    <definedName name="A125242406V_Data">Data2!$HK$11:$HK$17</definedName>
    <definedName name="A125242406V_Latest">Data2!$HK$17</definedName>
    <definedName name="A125242410K">Data2!$CF$1:$CF$10,Data2!$CF$11:$CF$17</definedName>
    <definedName name="A125242410K_Data">Data2!$CF$11:$CF$17</definedName>
    <definedName name="A125242410K_Latest">Data2!$CF$17</definedName>
    <definedName name="A125242766X">Data4!$GQ$1:$GQ$10,Data4!$GQ$11:$GQ$17</definedName>
    <definedName name="A125242766X_Data">Data4!$GQ$11:$GQ$17</definedName>
    <definedName name="A125242766X_Latest">Data4!$GQ$17</definedName>
    <definedName name="A125242770R">Data4!$DE$1:$DE$10,Data4!$DE$11:$DE$17</definedName>
    <definedName name="A125242770R_Data">Data4!$DE$11:$DE$17</definedName>
    <definedName name="A125242770R_Latest">Data4!$DE$17</definedName>
    <definedName name="A125242774X">Data4!$EX$1:$EX$10,Data4!$EX$11:$EX$17</definedName>
    <definedName name="A125242774X_Data">Data4!$EX$11:$EX$17</definedName>
    <definedName name="A125242774X_Latest">Data4!$EX$17</definedName>
    <definedName name="A125242778J">Data4!$FM$1:$FM$10,Data4!$FM$11:$FM$17</definedName>
    <definedName name="A125242778J_Data">Data4!$FM$11:$FM$17</definedName>
    <definedName name="A125242778J_Latest">Data4!$FM$17</definedName>
    <definedName name="A125242782X">Data4!$GB$1:$GB$10,Data4!$GB$11:$GB$17</definedName>
    <definedName name="A125242782X_Data">Data4!$GB$11:$GB$17</definedName>
    <definedName name="A125242782X_Latest">Data4!$GB$17</definedName>
    <definedName name="A125242786J">Data4!$HU$1:$HU$10,Data4!$HU$11:$HU$17</definedName>
    <definedName name="A125242786J_Data">Data4!$HU$11:$HU$17</definedName>
    <definedName name="A125242786J_Latest">Data4!$HU$17</definedName>
    <definedName name="A125242790X">Data4!$CP$1:$CP$10,Data4!$CP$11:$CP$17</definedName>
    <definedName name="A125242790X_Data">Data4!$CP$11:$CP$17</definedName>
    <definedName name="A125242790X_Latest">Data4!$CP$17</definedName>
    <definedName name="A125242794J">Data4!$DT$1:$DT$10,Data4!$DT$11:$DT$17</definedName>
    <definedName name="A125242794J_Data">Data4!$DT$11:$DT$17</definedName>
    <definedName name="A125242794J_Latest">Data4!$DT$17</definedName>
    <definedName name="A125242798T">Data4!$EI$1:$EI$10,Data4!$EI$11:$EI$17</definedName>
    <definedName name="A125242798T_Data">Data4!$EI$11:$EI$17</definedName>
    <definedName name="A125242798T_Latest">Data4!$EI$17</definedName>
    <definedName name="A125242802W">Data4!$HF$1:$HF$10,Data4!$HF$11:$HF$17</definedName>
    <definedName name="A125242802W_Data">Data4!$HF$11:$HF$17</definedName>
    <definedName name="A125242802W_Latest">Data4!$HF$17</definedName>
    <definedName name="A125242806F">Data4!$CA$1:$CA$10,Data4!$CA$11:$CA$17</definedName>
    <definedName name="A125242806F_Data">Data4!$CA$11:$CA$17</definedName>
    <definedName name="A125242806F_Latest">Data4!$CA$17</definedName>
    <definedName name="A125243162C">Data2!$AM$1:$AM$10,Data2!$AM$11:$AM$17</definedName>
    <definedName name="A125243162C_Data">Data2!$AM$11:$AM$17</definedName>
    <definedName name="A125243162C_Latest">Data2!$AM$17</definedName>
    <definedName name="A125243166L">Data1!$GQ$1:$GQ$10,Data1!$GQ$11:$GQ$17</definedName>
    <definedName name="A125243166L_Data">Data1!$GQ$11:$GQ$17</definedName>
    <definedName name="A125243166L_Latest">Data1!$GQ$17</definedName>
    <definedName name="A125243170C">Data1!$IJ$1:$IJ$10,Data1!$IJ$11:$IJ$17</definedName>
    <definedName name="A125243170C_Data">Data1!$IJ$11:$IJ$17</definedName>
    <definedName name="A125243170C_Latest">Data1!$IJ$17</definedName>
    <definedName name="A125243174L">Data2!$I$1:$I$10,Data2!$I$11:$I$17</definedName>
    <definedName name="A125243174L_Data">Data2!$I$11:$I$17</definedName>
    <definedName name="A125243174L_Latest">Data2!$I$17</definedName>
    <definedName name="A125243178W">Data2!$X$1:$X$10,Data2!$X$11:$X$17</definedName>
    <definedName name="A125243178W_Data">Data2!$X$11:$X$17</definedName>
    <definedName name="A125243178W_Latest">Data2!$X$17</definedName>
    <definedName name="A125243182L">Data2!$BQ$1:$BQ$10,Data2!$BQ$11:$BQ$17</definedName>
    <definedName name="A125243182L_Data">Data2!$BQ$11:$BQ$17</definedName>
    <definedName name="A125243182L_Latest">Data2!$BQ$17</definedName>
    <definedName name="A125243186W">Data1!$GB$1:$GB$10,Data1!$GB$11:$GB$17</definedName>
    <definedName name="A125243186W_Data">Data1!$GB$11:$GB$17</definedName>
    <definedName name="A125243186W_Latest">Data1!$GB$17</definedName>
    <definedName name="A125243190L">Data1!$HF$1:$HF$10,Data1!$HF$11:$HF$17</definedName>
    <definedName name="A125243190L_Data">Data1!$HF$11:$HF$17</definedName>
    <definedName name="A125243190L_Latest">Data1!$HF$17</definedName>
    <definedName name="A125243194W">Data1!$HU$1:$HU$10,Data1!$HU$11:$HU$17</definedName>
    <definedName name="A125243194W_Data">Data1!$HU$11:$HU$17</definedName>
    <definedName name="A125243194W_Latest">Data1!$HU$17</definedName>
    <definedName name="A125243198F">Data2!$BB$1:$BB$10,Data2!$BB$11:$BB$17</definedName>
    <definedName name="A125243198F_Data">Data2!$BB$11:$BB$17</definedName>
    <definedName name="A125243198F_Latest">Data2!$BB$17</definedName>
    <definedName name="A125243202K">Data1!$FM$1:$FM$10,Data1!$FM$11:$FM$17</definedName>
    <definedName name="A125243202K_Data">Data1!$FM$11:$FM$17</definedName>
    <definedName name="A125243202K_Latest">Data1!$FM$17</definedName>
    <definedName name="A125243558X">Data3!$DO$1:$DO$10,Data3!$DO$11:$DO$17</definedName>
    <definedName name="A125243558X_Data">Data3!$DO$11:$DO$17</definedName>
    <definedName name="A125243558X_Latest">Data3!$DO$17</definedName>
    <definedName name="A125243562R">Data3!$AC$1:$AC$10,Data3!$AC$11:$AC$17</definedName>
    <definedName name="A125243562R_Data">Data3!$AC$11:$AC$17</definedName>
    <definedName name="A125243562R_Latest">Data3!$AC$17</definedName>
    <definedName name="A125243566X">Data3!$BV$1:$BV$10,Data3!$BV$11:$BV$17</definedName>
    <definedName name="A125243566X_Data">Data3!$BV$11:$BV$17</definedName>
    <definedName name="A125243566X_Latest">Data3!$BV$17</definedName>
    <definedName name="A125243570R">Data3!$CK$1:$CK$10,Data3!$CK$11:$CK$17</definedName>
    <definedName name="A125243570R_Data">Data3!$CK$11:$CK$17</definedName>
    <definedName name="A125243570R_Latest">Data3!$CK$17</definedName>
    <definedName name="A125243574X">Data3!$CZ$1:$CZ$10,Data3!$CZ$11:$CZ$17</definedName>
    <definedName name="A125243574X_Data">Data3!$CZ$11:$CZ$17</definedName>
    <definedName name="A125243574X_Latest">Data3!$CZ$17</definedName>
    <definedName name="A125243578J">Data3!$ES$1:$ES$10,Data3!$ES$11:$ES$17</definedName>
    <definedName name="A125243578J_Data">Data3!$ES$11:$ES$17</definedName>
    <definedName name="A125243578J_Latest">Data3!$ES$17</definedName>
    <definedName name="A125243582X">Data3!$N$1:$N$10,Data3!$N$11:$N$17</definedName>
    <definedName name="A125243582X_Data">Data3!$N$11:$N$17</definedName>
    <definedName name="A125243582X_Latest">Data3!$N$17</definedName>
    <definedName name="A125243586J">Data3!$AR$1:$AR$10,Data3!$AR$11:$AR$17</definedName>
    <definedName name="A125243586J_Data">Data3!$AR$11:$AR$17</definedName>
    <definedName name="A125243586J_Latest">Data3!$AR$17</definedName>
    <definedName name="A125243590X">Data3!$BG$1:$BG$10,Data3!$BG$11:$BG$17</definedName>
    <definedName name="A125243590X_Data">Data3!$BG$11:$BG$17</definedName>
    <definedName name="A125243590X_Latest">Data3!$BG$17</definedName>
    <definedName name="A125243594J">Data3!$ED$1:$ED$10,Data3!$ED$11:$ED$17</definedName>
    <definedName name="A125243594J_Data">Data3!$ED$11:$ED$17</definedName>
    <definedName name="A125243594J_Latest">Data3!$ED$17</definedName>
    <definedName name="A125243598T">Data2!$IO$1:$IO$10,Data2!$IO$11:$IO$17</definedName>
    <definedName name="A125243598T_Data">Data2!$IO$11:$IO$17</definedName>
    <definedName name="A125243598T_Latest">Data2!$IO$17</definedName>
    <definedName name="A125243954A">Data4!$AH$1:$AH$10,Data4!$AH$11:$AH$17</definedName>
    <definedName name="A125243954A_Data">Data4!$AH$11:$AH$17</definedName>
    <definedName name="A125243954A_Latest">Data4!$AH$17</definedName>
    <definedName name="A125243958K">Data3!$GL$1:$GL$10,Data3!$GL$11:$GL$17</definedName>
    <definedName name="A125243958K_Data">Data3!$GL$11:$GL$17</definedName>
    <definedName name="A125243958K_Latest">Data3!$GL$17</definedName>
    <definedName name="A125243962A">Data3!$IE$1:$IE$10,Data3!$IE$11:$IE$17</definedName>
    <definedName name="A125243962A_Data">Data3!$IE$11:$IE$17</definedName>
    <definedName name="A125243962A_Latest">Data3!$IE$17</definedName>
    <definedName name="A125243966K">Data4!$D$1:$D$10,Data4!$D$11:$D$17</definedName>
    <definedName name="A125243966K_Data">Data4!$D$11:$D$17</definedName>
    <definedName name="A125243966K_Latest">Data4!$D$17</definedName>
    <definedName name="A125243970A">Data4!$S$1:$S$10,Data4!$S$11:$S$17</definedName>
    <definedName name="A125243970A_Data">Data4!$S$11:$S$17</definedName>
    <definedName name="A125243970A_Latest">Data4!$S$17</definedName>
    <definedName name="A125243974K">Data4!$BL$1:$BL$10,Data4!$BL$11:$BL$17</definedName>
    <definedName name="A125243974K_Data">Data4!$BL$11:$BL$17</definedName>
    <definedName name="A125243974K_Latest">Data4!$BL$17</definedName>
    <definedName name="A125243978V">Data3!$FW$1:$FW$10,Data3!$FW$11:$FW$17</definedName>
    <definedName name="A125243978V_Data">Data3!$FW$11:$FW$17</definedName>
    <definedName name="A125243978V_Latest">Data3!$FW$17</definedName>
    <definedName name="A125243982K">Data3!$HA$1:$HA$10,Data3!$HA$11:$HA$17</definedName>
    <definedName name="A125243982K_Data">Data3!$HA$11:$HA$17</definedName>
    <definedName name="A125243982K_Latest">Data3!$HA$17</definedName>
    <definedName name="A125243986V">Data3!$HP$1:$HP$10,Data3!$HP$11:$HP$17</definedName>
    <definedName name="A125243986V_Data">Data3!$HP$11:$HP$17</definedName>
    <definedName name="A125243986V_Latest">Data3!$HP$17</definedName>
    <definedName name="A125243990K">Data4!$AW$1:$AW$10,Data4!$AW$11:$AW$17</definedName>
    <definedName name="A125243990K_Data">Data4!$AW$11:$AW$17</definedName>
    <definedName name="A125243990K_Latest">Data4!$AW$17</definedName>
    <definedName name="A125243994V">Data3!$FH$1:$FH$10,Data3!$FH$11:$FH$17</definedName>
    <definedName name="A125243994V_Data">Data3!$FH$11:$FH$17</definedName>
    <definedName name="A125243994V_Latest">Data3!$FH$17</definedName>
    <definedName name="A125244350F">Data1!$DZ$1:$DZ$10,Data1!$DZ$11:$DZ$17</definedName>
    <definedName name="A125244350F_Data">Data1!$DZ$11:$DZ$17</definedName>
    <definedName name="A125244350F_Latest">Data1!$DZ$17</definedName>
    <definedName name="A125244354R">Data1!$AN$1:$AN$10,Data1!$AN$11:$AN$17</definedName>
    <definedName name="A125244354R_Data">Data1!$AN$11:$AN$17</definedName>
    <definedName name="A125244354R_Latest">Data1!$AN$17</definedName>
    <definedName name="A125244358X">Data1!$CG$1:$CG$10,Data1!$CG$11:$CG$17</definedName>
    <definedName name="A125244358X_Data">Data1!$CG$11:$CG$17</definedName>
    <definedName name="A125244358X_Latest">Data1!$CG$17</definedName>
    <definedName name="A125244362R">Data1!$CV$1:$CV$10,Data1!$CV$11:$CV$17</definedName>
    <definedName name="A125244362R_Data">Data1!$CV$11:$CV$17</definedName>
    <definedName name="A125244362R_Latest">Data1!$CV$17</definedName>
    <definedName name="A125244366X">Data1!$DK$1:$DK$10,Data1!$DK$11:$DK$17</definedName>
    <definedName name="A125244366X_Data">Data1!$DK$11:$DK$17</definedName>
    <definedName name="A125244366X_Latest">Data1!$DK$17</definedName>
    <definedName name="A125244370R">Data1!$FD$1:$FD$10,Data1!$FD$11:$FD$17</definedName>
    <definedName name="A125244370R_Data">Data1!$FD$11:$FD$17</definedName>
    <definedName name="A125244370R_Latest">Data1!$FD$17</definedName>
    <definedName name="A125244374X">Data1!$Y$1:$Y$10,Data1!$Y$11:$Y$17</definedName>
    <definedName name="A125244374X_Data">Data1!$Y$11:$Y$17</definedName>
    <definedName name="A125244374X_Latest">Data1!$Y$17</definedName>
    <definedName name="A125244378J">Data1!$BC$1:$BC$10,Data1!$BC$11:$BC$17</definedName>
    <definedName name="A125244378J_Data">Data1!$BC$11:$BC$17</definedName>
    <definedName name="A125244378J_Latest">Data1!$BC$17</definedName>
    <definedName name="A125244382X">Data1!$BR$1:$BR$10,Data1!$BR$11:$BR$17</definedName>
    <definedName name="A125244382X_Data">Data1!$BR$11:$BR$17</definedName>
    <definedName name="A125244382X_Latest">Data1!$BR$17</definedName>
    <definedName name="A125244386J">Data1!$EO$1:$EO$10,Data1!$EO$11:$EO$17</definedName>
    <definedName name="A125244386J_Data">Data1!$EO$11:$EO$17</definedName>
    <definedName name="A125244386J_Latest">Data1!$EO$17</definedName>
    <definedName name="A125244390X">Data1!$J$1:$J$10,Data1!$J$11:$J$17</definedName>
    <definedName name="A125244390X_Data">Data1!$J$11:$J$17</definedName>
    <definedName name="A125244390X_Latest">Data1!$J$17</definedName>
    <definedName name="A125244394J">Data10!$Y$1:$Y$10,Data10!$Y$11:$Y$17</definedName>
    <definedName name="A125244394J_Data">Data10!$Y$11:$Y$17</definedName>
    <definedName name="A125244394J_Latest">Data10!$Y$17</definedName>
    <definedName name="A125244398T">Data9!$GC$1:$GC$10,Data9!$GC$11:$GC$17</definedName>
    <definedName name="A125244398T_Data">Data9!$GC$11:$GC$17</definedName>
    <definedName name="A125244398T_Latest">Data9!$GC$17</definedName>
    <definedName name="A125244402W">Data9!$HV$1:$HV$10,Data9!$HV$11:$HV$17</definedName>
    <definedName name="A125244402W_Data">Data9!$HV$11:$HV$17</definedName>
    <definedName name="A125244402W_Latest">Data9!$HV$17</definedName>
    <definedName name="A125244406F">Data9!$IK$1:$IK$10,Data9!$IK$11:$IK$17</definedName>
    <definedName name="A125244406F_Data">Data9!$IK$11:$IK$17</definedName>
    <definedName name="A125244406F_Latest">Data9!$IK$17</definedName>
    <definedName name="A125244410W">Data10!$J$1:$J$10,Data10!$J$11:$J$17</definedName>
    <definedName name="A125244410W_Data">Data10!$J$11:$J$17</definedName>
    <definedName name="A125244410W_Latest">Data10!$J$17</definedName>
    <definedName name="A125244414F">Data10!$BC$1:$BC$10,Data10!$BC$11:$BC$17</definedName>
    <definedName name="A125244414F_Data">Data10!$BC$11:$BC$17</definedName>
    <definedName name="A125244414F_Latest">Data10!$BC$17</definedName>
    <definedName name="A125244418R">Data9!$FN$1:$FN$10,Data9!$FN$11:$FN$17</definedName>
    <definedName name="A125244418R_Data">Data9!$FN$11:$FN$17</definedName>
    <definedName name="A125244418R_Latest">Data9!$FN$17</definedName>
    <definedName name="A125244422F">Data9!$GR$1:$GR$10,Data9!$GR$11:$GR$17</definedName>
    <definedName name="A125244422F_Data">Data9!$GR$11:$GR$17</definedName>
    <definedName name="A125244422F_Latest">Data9!$GR$17</definedName>
    <definedName name="A125244426R">Data9!$HG$1:$HG$10,Data9!$HG$11:$HG$17</definedName>
    <definedName name="A125244426R_Data">Data9!$HG$11:$HG$17</definedName>
    <definedName name="A125244426R_Latest">Data9!$HG$17</definedName>
    <definedName name="A125244430F">Data10!$AN$1:$AN$10,Data10!$AN$11:$AN$17</definedName>
    <definedName name="A125244430F_Data">Data10!$AN$11:$AN$17</definedName>
    <definedName name="A125244430F_Latest">Data10!$AN$17</definedName>
    <definedName name="A125244434R">Data9!$EY$1:$EY$10,Data9!$EY$11:$EY$17</definedName>
    <definedName name="A125244434R_Data">Data9!$EY$11:$EY$17</definedName>
    <definedName name="A125244434R_Latest">Data9!$EY$17</definedName>
    <definedName name="A125244438X">Data6!$AI$1:$AI$10,Data6!$AI$11:$AI$17</definedName>
    <definedName name="A125244438X_Data">Data6!$AI$11:$AI$17</definedName>
    <definedName name="A125244438X_Latest">Data6!$AI$17</definedName>
    <definedName name="A125244442R">Data5!$GM$1:$GM$10,Data5!$GM$11:$GM$17</definedName>
    <definedName name="A125244442R_Data">Data5!$GM$11:$GM$17</definedName>
    <definedName name="A125244442R_Latest">Data5!$GM$17</definedName>
    <definedName name="A125244446X">Data5!$IF$1:$IF$10,Data5!$IF$11:$IF$17</definedName>
    <definedName name="A125244446X_Data">Data5!$IF$11:$IF$17</definedName>
    <definedName name="A125244446X_Latest">Data5!$IF$17</definedName>
    <definedName name="A125244450R">Data6!$E$1:$E$10,Data6!$E$11:$E$17</definedName>
    <definedName name="A125244450R_Data">Data6!$E$11:$E$17</definedName>
    <definedName name="A125244450R_Latest">Data6!$E$17</definedName>
    <definedName name="A125244454X">Data6!$T$1:$T$10,Data6!$T$11:$T$17</definedName>
    <definedName name="A125244454X_Data">Data6!$T$11:$T$17</definedName>
    <definedName name="A125244454X_Latest">Data6!$T$17</definedName>
    <definedName name="A125244458J">Data6!$BM$1:$BM$10,Data6!$BM$11:$BM$17</definedName>
    <definedName name="A125244458J_Data">Data6!$BM$11:$BM$17</definedName>
    <definedName name="A125244458J_Latest">Data6!$BM$17</definedName>
    <definedName name="A125244462X">Data5!$FX$1:$FX$10,Data5!$FX$11:$FX$17</definedName>
    <definedName name="A125244462X_Data">Data5!$FX$11:$FX$17</definedName>
    <definedName name="A125244462X_Latest">Data5!$FX$17</definedName>
    <definedName name="A125244466J">Data5!$HB$1:$HB$10,Data5!$HB$11:$HB$17</definedName>
    <definedName name="A125244466J_Data">Data5!$HB$11:$HB$17</definedName>
    <definedName name="A125244466J_Latest">Data5!$HB$17</definedName>
    <definedName name="A125244470X">Data5!$HQ$1:$HQ$10,Data5!$HQ$11:$HQ$17</definedName>
    <definedName name="A125244470X_Data">Data5!$HQ$11:$HQ$17</definedName>
    <definedName name="A125244470X_Latest">Data5!$HQ$17</definedName>
    <definedName name="A125244474J">Data6!$AX$1:$AX$10,Data6!$AX$11:$AX$17</definedName>
    <definedName name="A125244474J_Data">Data6!$AX$11:$AX$17</definedName>
    <definedName name="A125244474J_Latest">Data6!$AX$17</definedName>
    <definedName name="A125244478T">Data5!$FI$1:$FI$10,Data5!$FI$11:$FI$17</definedName>
    <definedName name="A125244478T_Data">Data5!$FI$11:$FI$17</definedName>
    <definedName name="A125244478T_Latest">Data5!$FI$17</definedName>
    <definedName name="A125244482J">Data8!$AD$1:$AD$10,Data8!$AD$11:$AD$17</definedName>
    <definedName name="A125244482J_Data">Data8!$AD$11:$AD$17</definedName>
    <definedName name="A125244482J_Latest">Data8!$AD$17</definedName>
    <definedName name="A125244486T">Data7!$GH$1:$GH$10,Data7!$GH$11:$GH$17</definedName>
    <definedName name="A125244486T_Data">Data7!$GH$11:$GH$17</definedName>
    <definedName name="A125244486T_Latest">Data7!$GH$17</definedName>
    <definedName name="A125244490J">Data7!$IA$1:$IA$10,Data7!$IA$11:$IA$17</definedName>
    <definedName name="A125244490J_Data">Data7!$IA$11:$IA$17</definedName>
    <definedName name="A125244490J_Latest">Data7!$IA$17</definedName>
    <definedName name="A125244494T">Data7!$IP$1:$IP$10,Data7!$IP$11:$IP$17</definedName>
    <definedName name="A125244494T_Data">Data7!$IP$11:$IP$17</definedName>
    <definedName name="A125244494T_Latest">Data7!$IP$17</definedName>
    <definedName name="A125244498A">Data8!$O$1:$O$10,Data8!$O$11:$O$17</definedName>
    <definedName name="A125244498A_Data">Data8!$O$11:$O$17</definedName>
    <definedName name="A125244498A_Latest">Data8!$O$17</definedName>
    <definedName name="A125244502F">Data8!$BH$1:$BH$10,Data8!$BH$11:$BH$17</definedName>
    <definedName name="A125244502F_Data">Data8!$BH$11:$BH$17</definedName>
    <definedName name="A125244502F_Latest">Data8!$BH$17</definedName>
    <definedName name="A125244506R">Data7!$FS$1:$FS$10,Data7!$FS$11:$FS$17</definedName>
    <definedName name="A125244506R_Data">Data7!$FS$11:$FS$17</definedName>
    <definedName name="A125244506R_Latest">Data7!$FS$17</definedName>
    <definedName name="A125244510F">Data7!$GW$1:$GW$10,Data7!$GW$11:$GW$17</definedName>
    <definedName name="A125244510F_Data">Data7!$GW$11:$GW$17</definedName>
    <definedName name="A125244510F_Latest">Data7!$GW$17</definedName>
    <definedName name="A125244514R">Data7!$HL$1:$HL$10,Data7!$HL$11:$HL$17</definedName>
    <definedName name="A125244514R_Data">Data7!$HL$11:$HL$17</definedName>
    <definedName name="A125244514R_Latest">Data7!$HL$17</definedName>
    <definedName name="A125244518X">Data8!$AS$1:$AS$10,Data8!$AS$11:$AS$17</definedName>
    <definedName name="A125244518X_Data">Data8!$AS$11:$AS$17</definedName>
    <definedName name="A125244518X_Latest">Data8!$AS$17</definedName>
    <definedName name="A125244522R">Data7!$FD$1:$FD$10,Data7!$FD$11:$FD$17</definedName>
    <definedName name="A125244522R_Data">Data7!$FD$11:$FD$17</definedName>
    <definedName name="A125244522R_Latest">Data7!$FD$17</definedName>
    <definedName name="A125244526X">Data8!$GM$1:$GM$10,Data8!$GM$11:$GM$17</definedName>
    <definedName name="A125244526X_Data">Data8!$GM$11:$GM$17</definedName>
    <definedName name="A125244526X_Latest">Data8!$GM$17</definedName>
    <definedName name="A125244530R">Data8!$DA$1:$DA$10,Data8!$DA$11:$DA$17</definedName>
    <definedName name="A125244530R_Data">Data8!$DA$11:$DA$17</definedName>
    <definedName name="A125244530R_Latest">Data8!$DA$17</definedName>
    <definedName name="A125244534X">Data8!$ET$1:$ET$10,Data8!$ET$11:$ET$17</definedName>
    <definedName name="A125244534X_Data">Data8!$ET$11:$ET$17</definedName>
    <definedName name="A125244534X_Latest">Data8!$ET$17</definedName>
    <definedName name="A125244538J">Data8!$FI$1:$FI$10,Data8!$FI$11:$FI$17</definedName>
    <definedName name="A125244538J_Data">Data8!$FI$11:$FI$17</definedName>
    <definedName name="A125244538J_Latest">Data8!$FI$17</definedName>
    <definedName name="A125244542X">Data8!$FX$1:$FX$10,Data8!$FX$11:$FX$17</definedName>
    <definedName name="A125244542X_Data">Data8!$FX$11:$FX$17</definedName>
    <definedName name="A125244542X_Latest">Data8!$FX$17</definedName>
    <definedName name="A125244546J">Data8!$HQ$1:$HQ$10,Data8!$HQ$11:$HQ$17</definedName>
    <definedName name="A125244546J_Data">Data8!$HQ$11:$HQ$17</definedName>
    <definedName name="A125244546J_Latest">Data8!$HQ$17</definedName>
    <definedName name="A125244550X">Data8!$CL$1:$CL$10,Data8!$CL$11:$CL$17</definedName>
    <definedName name="A125244550X_Data">Data8!$CL$11:$CL$17</definedName>
    <definedName name="A125244550X_Latest">Data8!$CL$17</definedName>
    <definedName name="A125244554J">Data8!$DP$1:$DP$10,Data8!$DP$11:$DP$17</definedName>
    <definedName name="A125244554J_Data">Data8!$DP$11:$DP$17</definedName>
    <definedName name="A125244554J_Latest">Data8!$DP$17</definedName>
    <definedName name="A125244558T">Data8!$EE$1:$EE$10,Data8!$EE$11:$EE$17</definedName>
    <definedName name="A125244558T_Data">Data8!$EE$11:$EE$17</definedName>
    <definedName name="A125244558T_Latest">Data8!$EE$17</definedName>
    <definedName name="A125244562J">Data8!$HB$1:$HB$10,Data8!$HB$11:$HB$17</definedName>
    <definedName name="A125244562J_Data">Data8!$HB$11:$HB$17</definedName>
    <definedName name="A125244562J_Latest">Data8!$HB$17</definedName>
    <definedName name="A125244566T">Data8!$BW$1:$BW$10,Data8!$BW$11:$BW$17</definedName>
    <definedName name="A125244566T_Data">Data8!$BW$11:$BW$17</definedName>
    <definedName name="A125244566T_Latest">Data8!$BW$17</definedName>
    <definedName name="A125244570J">Data9!$DF$1:$DF$10,Data9!$DF$11:$DF$17</definedName>
    <definedName name="A125244570J_Data">Data9!$DF$11:$DF$17</definedName>
    <definedName name="A125244570J_Latest">Data9!$DF$17</definedName>
    <definedName name="A125244574T">Data9!$T$1:$T$10,Data9!$T$11:$T$17</definedName>
    <definedName name="A125244574T_Data">Data9!$T$11:$T$17</definedName>
    <definedName name="A125244574T_Latest">Data9!$T$17</definedName>
    <definedName name="A125244578A">Data9!$BM$1:$BM$10,Data9!$BM$11:$BM$17</definedName>
    <definedName name="A125244578A_Data">Data9!$BM$11:$BM$17</definedName>
    <definedName name="A125244578A_Latest">Data9!$BM$17</definedName>
    <definedName name="A125244582T">Data9!$CB$1:$CB$10,Data9!$CB$11:$CB$17</definedName>
    <definedName name="A125244582T_Data">Data9!$CB$11:$CB$17</definedName>
    <definedName name="A125244582T_Latest">Data9!$CB$17</definedName>
    <definedName name="A125244586A">Data9!$CQ$1:$CQ$10,Data9!$CQ$11:$CQ$17</definedName>
    <definedName name="A125244586A_Data">Data9!$CQ$11:$CQ$17</definedName>
    <definedName name="A125244586A_Latest">Data9!$CQ$17</definedName>
    <definedName name="A125244590T">Data9!$EJ$1:$EJ$10,Data9!$EJ$11:$EJ$17</definedName>
    <definedName name="A125244590T_Data">Data9!$EJ$11:$EJ$17</definedName>
    <definedName name="A125244590T_Latest">Data9!$EJ$17</definedName>
    <definedName name="A125244594A">Data9!$E$1:$E$10,Data9!$E$11:$E$17</definedName>
    <definedName name="A125244594A_Data">Data9!$E$11:$E$17</definedName>
    <definedName name="A125244594A_Latest">Data9!$E$17</definedName>
    <definedName name="A125244598K">Data9!$AI$1:$AI$10,Data9!$AI$11:$AI$17</definedName>
    <definedName name="A125244598K_Data">Data9!$AI$11:$AI$17</definedName>
    <definedName name="A125244598K_Latest">Data9!$AI$17</definedName>
    <definedName name="A125244602R">Data9!$AX$1:$AX$10,Data9!$AX$11:$AX$17</definedName>
    <definedName name="A125244602R_Data">Data9!$AX$11:$AX$17</definedName>
    <definedName name="A125244602R_Latest">Data9!$AX$17</definedName>
    <definedName name="A125244606X">Data9!$DU$1:$DU$10,Data9!$DU$11:$DU$17</definedName>
    <definedName name="A125244606X_Data">Data9!$DU$11:$DU$17</definedName>
    <definedName name="A125244606X_Latest">Data9!$DU$17</definedName>
    <definedName name="A125244610R">Data8!$IF$1:$IF$10,Data8!$IF$11:$IF$17</definedName>
    <definedName name="A125244610R_Data">Data8!$IF$11:$IF$17</definedName>
    <definedName name="A125244610R_Latest">Data8!$IF$17</definedName>
    <definedName name="A125244614X">Data5!$DP$1:$DP$10,Data5!$DP$11:$DP$17</definedName>
    <definedName name="A125244614X_Data">Data5!$DP$11:$DP$17</definedName>
    <definedName name="A125244614X_Latest">Data5!$DP$17</definedName>
    <definedName name="A125244618J">Data5!$AD$1:$AD$10,Data5!$AD$11:$AD$17</definedName>
    <definedName name="A125244618J_Data">Data5!$AD$11:$AD$17</definedName>
    <definedName name="A125244618J_Latest">Data5!$AD$17</definedName>
    <definedName name="A125244622X">Data5!$BW$1:$BW$10,Data5!$BW$11:$BW$17</definedName>
    <definedName name="A125244622X_Data">Data5!$BW$11:$BW$17</definedName>
    <definedName name="A125244622X_Latest">Data5!$BW$17</definedName>
    <definedName name="A125244626J">Data5!$CL$1:$CL$10,Data5!$CL$11:$CL$17</definedName>
    <definedName name="A125244626J_Data">Data5!$CL$11:$CL$17</definedName>
    <definedName name="A125244626J_Latest">Data5!$CL$17</definedName>
    <definedName name="A125244630X">Data5!$DA$1:$DA$10,Data5!$DA$11:$DA$17</definedName>
    <definedName name="A125244630X_Data">Data5!$DA$11:$DA$17</definedName>
    <definedName name="A125244630X_Latest">Data5!$DA$17</definedName>
    <definedName name="A125244634J">Data5!$ET$1:$ET$10,Data5!$ET$11:$ET$17</definedName>
    <definedName name="A125244634J_Data">Data5!$ET$11:$ET$17</definedName>
    <definedName name="A125244634J_Latest">Data5!$ET$17</definedName>
    <definedName name="A125244638T">Data5!$O$1:$O$10,Data5!$O$11:$O$17</definedName>
    <definedName name="A125244638T_Data">Data5!$O$11:$O$17</definedName>
    <definedName name="A125244638T_Latest">Data5!$O$17</definedName>
    <definedName name="A125244642J">Data5!$AS$1:$AS$10,Data5!$AS$11:$AS$17</definedName>
    <definedName name="A125244642J_Data">Data5!$AS$11:$AS$17</definedName>
    <definedName name="A125244642J_Latest">Data5!$AS$17</definedName>
    <definedName name="A125244646T">Data5!$BH$1:$BH$10,Data5!$BH$11:$BH$17</definedName>
    <definedName name="A125244646T_Data">Data5!$BH$11:$BH$17</definedName>
    <definedName name="A125244646T_Latest">Data5!$BH$17</definedName>
    <definedName name="A125244650J">Data5!$EE$1:$EE$10,Data5!$EE$11:$EE$17</definedName>
    <definedName name="A125244650J_Data">Data5!$EE$11:$EE$17</definedName>
    <definedName name="A125244650J_Latest">Data5!$EE$17</definedName>
    <definedName name="A125244654T">Data4!$IP$1:$IP$10,Data4!$IP$11:$IP$17</definedName>
    <definedName name="A125244654T_Data">Data4!$IP$11:$IP$17</definedName>
    <definedName name="A125244654T_Latest">Data4!$IP$17</definedName>
    <definedName name="A125244658A">Data6!$GR$1:$GR$10,Data6!$GR$11:$GR$17</definedName>
    <definedName name="A125244658A_Data">Data6!$GR$11:$GR$17</definedName>
    <definedName name="A125244658A_Latest">Data6!$GR$17</definedName>
    <definedName name="A125244662T">Data6!$DF$1:$DF$10,Data6!$DF$11:$DF$17</definedName>
    <definedName name="A125244662T_Data">Data6!$DF$11:$DF$17</definedName>
    <definedName name="A125244662T_Latest">Data6!$DF$17</definedName>
    <definedName name="A125244666A">Data6!$EY$1:$EY$10,Data6!$EY$11:$EY$17</definedName>
    <definedName name="A125244666A_Data">Data6!$EY$11:$EY$17</definedName>
    <definedName name="A125244666A_Latest">Data6!$EY$17</definedName>
    <definedName name="A125244670T">Data6!$FN$1:$FN$10,Data6!$FN$11:$FN$17</definedName>
    <definedName name="A125244670T_Data">Data6!$FN$11:$FN$17</definedName>
    <definedName name="A125244670T_Latest">Data6!$FN$17</definedName>
    <definedName name="A125244674A">Data6!$GC$1:$GC$10,Data6!$GC$11:$GC$17</definedName>
    <definedName name="A125244674A_Data">Data6!$GC$11:$GC$17</definedName>
    <definedName name="A125244674A_Latest">Data6!$GC$17</definedName>
    <definedName name="A125244678K">Data6!$HV$1:$HV$10,Data6!$HV$11:$HV$17</definedName>
    <definedName name="A125244678K_Data">Data6!$HV$11:$HV$17</definedName>
    <definedName name="A125244678K_Latest">Data6!$HV$17</definedName>
    <definedName name="A125244682A">Data6!$CQ$1:$CQ$10,Data6!$CQ$11:$CQ$17</definedName>
    <definedName name="A125244682A_Data">Data6!$CQ$11:$CQ$17</definedName>
    <definedName name="A125244682A_Latest">Data6!$CQ$17</definedName>
    <definedName name="A125244686K">Data6!$DU$1:$DU$10,Data6!$DU$11:$DU$17</definedName>
    <definedName name="A125244686K_Data">Data6!$DU$11:$DU$17</definedName>
    <definedName name="A125244686K_Latest">Data6!$DU$17</definedName>
    <definedName name="A125244690A">Data6!$EJ$1:$EJ$10,Data6!$EJ$11:$EJ$17</definedName>
    <definedName name="A125244690A_Data">Data6!$EJ$11:$EJ$17</definedName>
    <definedName name="A125244690A_Latest">Data6!$EJ$17</definedName>
    <definedName name="A125244694K">Data6!$HG$1:$HG$10,Data6!$HG$11:$HG$17</definedName>
    <definedName name="A125244694K_Data">Data6!$HG$11:$HG$17</definedName>
    <definedName name="A125244694K_Latest">Data6!$HG$17</definedName>
    <definedName name="A125244698V">Data6!$CB$1:$CB$10,Data6!$CB$11:$CB$17</definedName>
    <definedName name="A125244698V_Data">Data6!$CB$11:$CB$17</definedName>
    <definedName name="A125244698V_Latest">Data6!$CB$17</definedName>
    <definedName name="A125244702X">Data7!$DK$1:$DK$10,Data7!$DK$11:$DK$17</definedName>
    <definedName name="A125244702X_Data">Data7!$DK$11:$DK$17</definedName>
    <definedName name="A125244702X_Latest">Data7!$DK$17</definedName>
    <definedName name="A125244706J">Data7!$Y$1:$Y$10,Data7!$Y$11:$Y$17</definedName>
    <definedName name="A125244706J_Data">Data7!$Y$11:$Y$17</definedName>
    <definedName name="A125244706J_Latest">Data7!$Y$17</definedName>
    <definedName name="A125244710X">Data7!$BR$1:$BR$10,Data7!$BR$11:$BR$17</definedName>
    <definedName name="A125244710X_Data">Data7!$BR$11:$BR$17</definedName>
    <definedName name="A125244710X_Latest">Data7!$BR$17</definedName>
    <definedName name="A125244714J">Data7!$CG$1:$CG$10,Data7!$CG$11:$CG$17</definedName>
    <definedName name="A125244714J_Data">Data7!$CG$11:$CG$17</definedName>
    <definedName name="A125244714J_Latest">Data7!$CG$17</definedName>
    <definedName name="A125244718T">Data7!$CV$1:$CV$10,Data7!$CV$11:$CV$17</definedName>
    <definedName name="A125244718T_Data">Data7!$CV$11:$CV$17</definedName>
    <definedName name="A125244718T_Latest">Data7!$CV$17</definedName>
    <definedName name="A125244722J">Data7!$EO$1:$EO$10,Data7!$EO$11:$EO$17</definedName>
    <definedName name="A125244722J_Data">Data7!$EO$11:$EO$17</definedName>
    <definedName name="A125244722J_Latest">Data7!$EO$17</definedName>
    <definedName name="A125244726T">Data7!$J$1:$J$10,Data7!$J$11:$J$17</definedName>
    <definedName name="A125244726T_Data">Data7!$J$11:$J$17</definedName>
    <definedName name="A125244726T_Latest">Data7!$J$17</definedName>
    <definedName name="A125244730J">Data7!$AN$1:$AN$10,Data7!$AN$11:$AN$17</definedName>
    <definedName name="A125244730J_Data">Data7!$AN$11:$AN$17</definedName>
    <definedName name="A125244730J_Latest">Data7!$AN$17</definedName>
    <definedName name="A125244734T">Data7!$BC$1:$BC$10,Data7!$BC$11:$BC$17</definedName>
    <definedName name="A125244734T_Data">Data7!$BC$11:$BC$17</definedName>
    <definedName name="A125244734T_Latest">Data7!$BC$17</definedName>
    <definedName name="A125244738A">Data7!$DZ$1:$DZ$10,Data7!$DZ$11:$DZ$17</definedName>
    <definedName name="A125244738A_Data">Data7!$DZ$11:$DZ$17</definedName>
    <definedName name="A125244738A_Latest">Data7!$DZ$17</definedName>
    <definedName name="A125244742T">Data6!$IK$1:$IK$10,Data6!$IK$11:$IK$17</definedName>
    <definedName name="A125244742T_Data">Data6!$IK$11:$IK$17</definedName>
    <definedName name="A125244742T_Latest">Data6!$IK$17</definedName>
    <definedName name="A125244746A">Data2!$HB$1:$HB$10,Data2!$HB$11:$HB$17</definedName>
    <definedName name="A125244746A_Data">Data2!$HB$11:$HB$17</definedName>
    <definedName name="A125244746A_Latest">Data2!$HB$17</definedName>
    <definedName name="A125244750T">Data2!$DP$1:$DP$10,Data2!$DP$11:$DP$17</definedName>
    <definedName name="A125244750T_Data">Data2!$DP$11:$DP$17</definedName>
    <definedName name="A125244750T_Latest">Data2!$DP$17</definedName>
    <definedName name="A125244754A">Data2!$FI$1:$FI$10,Data2!$FI$11:$FI$17</definedName>
    <definedName name="A125244754A_Data">Data2!$FI$11:$FI$17</definedName>
    <definedName name="A125244754A_Latest">Data2!$FI$17</definedName>
    <definedName name="A125244758K">Data2!$FX$1:$FX$10,Data2!$FX$11:$FX$17</definedName>
    <definedName name="A125244758K_Data">Data2!$FX$11:$FX$17</definedName>
    <definedName name="A125244758K_Latest">Data2!$FX$17</definedName>
    <definedName name="A125244762A">Data2!$GM$1:$GM$10,Data2!$GM$11:$GM$17</definedName>
    <definedName name="A125244762A_Data">Data2!$GM$11:$GM$17</definedName>
    <definedName name="A125244762A_Latest">Data2!$GM$17</definedName>
    <definedName name="A125244766K">Data2!$IF$1:$IF$10,Data2!$IF$11:$IF$17</definedName>
    <definedName name="A125244766K_Data">Data2!$IF$11:$IF$17</definedName>
    <definedName name="A125244766K_Latest">Data2!$IF$17</definedName>
    <definedName name="A125244770A">Data2!$DA$1:$DA$10,Data2!$DA$11:$DA$17</definedName>
    <definedName name="A125244770A_Data">Data2!$DA$11:$DA$17</definedName>
    <definedName name="A125244770A_Latest">Data2!$DA$17</definedName>
    <definedName name="A125244774K">Data2!$EE$1:$EE$10,Data2!$EE$11:$EE$17</definedName>
    <definedName name="A125244774K_Data">Data2!$EE$11:$EE$17</definedName>
    <definedName name="A125244774K_Latest">Data2!$EE$17</definedName>
    <definedName name="A125244778V">Data2!$ET$1:$ET$10,Data2!$ET$11:$ET$17</definedName>
    <definedName name="A125244778V_Data">Data2!$ET$11:$ET$17</definedName>
    <definedName name="A125244778V_Latest">Data2!$ET$17</definedName>
    <definedName name="A125244782K">Data2!$HQ$1:$HQ$10,Data2!$HQ$11:$HQ$17</definedName>
    <definedName name="A125244782K_Data">Data2!$HQ$11:$HQ$17</definedName>
    <definedName name="A125244782K_Latest">Data2!$HQ$17</definedName>
    <definedName name="A125244786V">Data2!$CL$1:$CL$10,Data2!$CL$11:$CL$17</definedName>
    <definedName name="A125244786V_Data">Data2!$CL$11:$CL$17</definedName>
    <definedName name="A125244786V_Latest">Data2!$CL$17</definedName>
    <definedName name="A125245142F">Data4!$GW$1:$GW$10,Data4!$GW$11:$GW$17</definedName>
    <definedName name="A125245142F_Data">Data4!$GW$11:$GW$17</definedName>
    <definedName name="A125245142F_Latest">Data4!$GW$17</definedName>
    <definedName name="A125245146R">Data4!$DK$1:$DK$10,Data4!$DK$11:$DK$17</definedName>
    <definedName name="A125245146R_Data">Data4!$DK$11:$DK$17</definedName>
    <definedName name="A125245146R_Latest">Data4!$DK$17</definedName>
    <definedName name="A125245150F">Data4!$FD$1:$FD$10,Data4!$FD$11:$FD$17</definedName>
    <definedName name="A125245150F_Data">Data4!$FD$11:$FD$17</definedName>
    <definedName name="A125245150F_Latest">Data4!$FD$17</definedName>
    <definedName name="A125245154R">Data4!$FS$1:$FS$10,Data4!$FS$11:$FS$17</definedName>
    <definedName name="A125245154R_Data">Data4!$FS$11:$FS$17</definedName>
    <definedName name="A125245154R_Latest">Data4!$FS$17</definedName>
    <definedName name="A125245158X">Data4!$GH$1:$GH$10,Data4!$GH$11:$GH$17</definedName>
    <definedName name="A125245158X_Data">Data4!$GH$11:$GH$17</definedName>
    <definedName name="A125245158X_Latest">Data4!$GH$17</definedName>
    <definedName name="A125245162R">Data4!$IA$1:$IA$10,Data4!$IA$11:$IA$17</definedName>
    <definedName name="A125245162R_Data">Data4!$IA$11:$IA$17</definedName>
    <definedName name="A125245162R_Latest">Data4!$IA$17</definedName>
    <definedName name="A125245166X">Data4!$CV$1:$CV$10,Data4!$CV$11:$CV$17</definedName>
    <definedName name="A125245166X_Data">Data4!$CV$11:$CV$17</definedName>
    <definedName name="A125245166X_Latest">Data4!$CV$17</definedName>
    <definedName name="A125245170R">Data4!$DZ$1:$DZ$10,Data4!$DZ$11:$DZ$17</definedName>
    <definedName name="A125245170R_Data">Data4!$DZ$11:$DZ$17</definedName>
    <definedName name="A125245170R_Latest">Data4!$DZ$17</definedName>
    <definedName name="A125245174X">Data4!$EO$1:$EO$10,Data4!$EO$11:$EO$17</definedName>
    <definedName name="A125245174X_Data">Data4!$EO$11:$EO$17</definedName>
    <definedName name="A125245174X_Latest">Data4!$EO$17</definedName>
    <definedName name="A125245178J">Data4!$HL$1:$HL$10,Data4!$HL$11:$HL$17</definedName>
    <definedName name="A125245178J_Data">Data4!$HL$11:$HL$17</definedName>
    <definedName name="A125245178J_Latest">Data4!$HL$17</definedName>
    <definedName name="A125245182X">Data4!$CG$1:$CG$10,Data4!$CG$11:$CG$17</definedName>
    <definedName name="A125245182X_Data">Data4!$CG$11:$CG$17</definedName>
    <definedName name="A125245182X_Latest">Data4!$CG$17</definedName>
    <definedName name="A125245538A">Data2!$AS$1:$AS$10,Data2!$AS$11:$AS$17</definedName>
    <definedName name="A125245538A_Data">Data2!$AS$11:$AS$17</definedName>
    <definedName name="A125245538A_Latest">Data2!$AS$17</definedName>
    <definedName name="A125245542T">Data1!$GW$1:$GW$10,Data1!$GW$11:$GW$17</definedName>
    <definedName name="A125245542T_Data">Data1!$GW$11:$GW$17</definedName>
    <definedName name="A125245542T_Latest">Data1!$GW$17</definedName>
    <definedName name="A125245546A">Data1!$IP$1:$IP$10,Data1!$IP$11:$IP$17</definedName>
    <definedName name="A125245546A_Data">Data1!$IP$11:$IP$17</definedName>
    <definedName name="A125245546A_Latest">Data1!$IP$17</definedName>
    <definedName name="A125245550T">Data2!$O$1:$O$10,Data2!$O$11:$O$17</definedName>
    <definedName name="A125245550T_Data">Data2!$O$11:$O$17</definedName>
    <definedName name="A125245550T_Latest">Data2!$O$17</definedName>
    <definedName name="A125245554A">Data2!$AD$1:$AD$10,Data2!$AD$11:$AD$17</definedName>
    <definedName name="A125245554A_Data">Data2!$AD$11:$AD$17</definedName>
    <definedName name="A125245554A_Latest">Data2!$AD$17</definedName>
    <definedName name="A125245558K">Data2!$BW$1:$BW$10,Data2!$BW$11:$BW$17</definedName>
    <definedName name="A125245558K_Data">Data2!$BW$11:$BW$17</definedName>
    <definedName name="A125245558K_Latest">Data2!$BW$17</definedName>
    <definedName name="A125245562A">Data1!$GH$1:$GH$10,Data1!$GH$11:$GH$17</definedName>
    <definedName name="A125245562A_Data">Data1!$GH$11:$GH$17</definedName>
    <definedName name="A125245562A_Latest">Data1!$GH$17</definedName>
    <definedName name="A125245566K">Data1!$HL$1:$HL$10,Data1!$HL$11:$HL$17</definedName>
    <definedName name="A125245566K_Data">Data1!$HL$11:$HL$17</definedName>
    <definedName name="A125245566K_Latest">Data1!$HL$17</definedName>
    <definedName name="A125245570A">Data1!$IA$1:$IA$10,Data1!$IA$11:$IA$17</definedName>
    <definedName name="A125245570A_Data">Data1!$IA$11:$IA$17</definedName>
    <definedName name="A125245570A_Latest">Data1!$IA$17</definedName>
    <definedName name="A125245574K">Data2!$BH$1:$BH$10,Data2!$BH$11:$BH$17</definedName>
    <definedName name="A125245574K_Data">Data2!$BH$11:$BH$17</definedName>
    <definedName name="A125245574K_Latest">Data2!$BH$17</definedName>
    <definedName name="A125245578V">Data1!$FS$1:$FS$10,Data1!$FS$11:$FS$17</definedName>
    <definedName name="A125245578V_Data">Data1!$FS$11:$FS$17</definedName>
    <definedName name="A125245578V_Latest">Data1!$FS$17</definedName>
    <definedName name="A125245934C">Data3!$DU$1:$DU$10,Data3!$DU$11:$DU$17</definedName>
    <definedName name="A125245934C_Data">Data3!$DU$11:$DU$17</definedName>
    <definedName name="A125245934C_Latest">Data3!$DU$17</definedName>
    <definedName name="A125245938L">Data3!$AI$1:$AI$10,Data3!$AI$11:$AI$17</definedName>
    <definedName name="A125245938L_Data">Data3!$AI$11:$AI$17</definedName>
    <definedName name="A125245938L_Latest">Data3!$AI$17</definedName>
    <definedName name="A125245942C">Data3!$CB$1:$CB$10,Data3!$CB$11:$CB$17</definedName>
    <definedName name="A125245942C_Data">Data3!$CB$11:$CB$17</definedName>
    <definedName name="A125245942C_Latest">Data3!$CB$17</definedName>
    <definedName name="A125245946L">Data3!$CQ$1:$CQ$10,Data3!$CQ$11:$CQ$17</definedName>
    <definedName name="A125245946L_Data">Data3!$CQ$11:$CQ$17</definedName>
    <definedName name="A125245946L_Latest">Data3!$CQ$17</definedName>
    <definedName name="A125245950C">Data3!$DF$1:$DF$10,Data3!$DF$11:$DF$17</definedName>
    <definedName name="A125245950C_Data">Data3!$DF$11:$DF$17</definedName>
    <definedName name="A125245950C_Latest">Data3!$DF$17</definedName>
    <definedName name="A125245954L">Data3!$EY$1:$EY$10,Data3!$EY$11:$EY$17</definedName>
    <definedName name="A125245954L_Data">Data3!$EY$11:$EY$17</definedName>
    <definedName name="A125245954L_Latest">Data3!$EY$17</definedName>
    <definedName name="A125245958W">Data3!$T$1:$T$10,Data3!$T$11:$T$17</definedName>
    <definedName name="A125245958W_Data">Data3!$T$11:$T$17</definedName>
    <definedName name="A125245958W_Latest">Data3!$T$17</definedName>
    <definedName name="A125245962L">Data3!$AX$1:$AX$10,Data3!$AX$11:$AX$17</definedName>
    <definedName name="A125245962L_Data">Data3!$AX$11:$AX$17</definedName>
    <definedName name="A125245962L_Latest">Data3!$AX$17</definedName>
    <definedName name="A125245966W">Data3!$BM$1:$BM$10,Data3!$BM$11:$BM$17</definedName>
    <definedName name="A125245966W_Data">Data3!$BM$11:$BM$17</definedName>
    <definedName name="A125245966W_Latest">Data3!$BM$17</definedName>
    <definedName name="A125245970L">Data3!$EJ$1:$EJ$10,Data3!$EJ$11:$EJ$17</definedName>
    <definedName name="A125245970L_Data">Data3!$EJ$11:$EJ$17</definedName>
    <definedName name="A125245970L_Latest">Data3!$EJ$17</definedName>
    <definedName name="A125245974W">Data3!$E$1:$E$10,Data3!$E$11:$E$17</definedName>
    <definedName name="A125245974W_Data">Data3!$E$11:$E$17</definedName>
    <definedName name="A125245974W_Latest">Data3!$E$17</definedName>
    <definedName name="A125246330J">Data4!$AN$1:$AN$10,Data4!$AN$11:$AN$17</definedName>
    <definedName name="A125246330J_Data">Data4!$AN$11:$AN$17</definedName>
    <definedName name="A125246330J_Latest">Data4!$AN$17</definedName>
    <definedName name="A125246334T">Data3!$GR$1:$GR$10,Data3!$GR$11:$GR$17</definedName>
    <definedName name="A125246334T_Data">Data3!$GR$11:$GR$17</definedName>
    <definedName name="A125246334T_Latest">Data3!$GR$17</definedName>
    <definedName name="A125246338A">Data3!$IK$1:$IK$10,Data3!$IK$11:$IK$17</definedName>
    <definedName name="A125246338A_Data">Data3!$IK$11:$IK$17</definedName>
    <definedName name="A125246338A_Latest">Data3!$IK$17</definedName>
    <definedName name="A125246342T">Data4!$J$1:$J$10,Data4!$J$11:$J$17</definedName>
    <definedName name="A125246342T_Data">Data4!$J$11:$J$17</definedName>
    <definedName name="A125246342T_Latest">Data4!$J$17</definedName>
    <definedName name="A125246346A">Data4!$Y$1:$Y$10,Data4!$Y$11:$Y$17</definedName>
    <definedName name="A125246346A_Data">Data4!$Y$11:$Y$17</definedName>
    <definedName name="A125246346A_Latest">Data4!$Y$17</definedName>
    <definedName name="A125246350T">Data4!$BR$1:$BR$10,Data4!$BR$11:$BR$17</definedName>
    <definedName name="A125246350T_Data">Data4!$BR$11:$BR$17</definedName>
    <definedName name="A125246350T_Latest">Data4!$BR$17</definedName>
    <definedName name="A125246354A">Data3!$GC$1:$GC$10,Data3!$GC$11:$GC$17</definedName>
    <definedName name="A125246354A_Data">Data3!$GC$11:$GC$17</definedName>
    <definedName name="A125246354A_Latest">Data3!$GC$17</definedName>
    <definedName name="A125246358K">Data3!$HG$1:$HG$10,Data3!$HG$11:$HG$17</definedName>
    <definedName name="A125246358K_Data">Data3!$HG$11:$HG$17</definedName>
    <definedName name="A125246358K_Latest">Data3!$HG$17</definedName>
    <definedName name="A125246362A">Data3!$HV$1:$HV$10,Data3!$HV$11:$HV$17</definedName>
    <definedName name="A125246362A_Data">Data3!$HV$11:$HV$17</definedName>
    <definedName name="A125246362A_Latest">Data3!$HV$17</definedName>
    <definedName name="A125246366K">Data4!$BC$1:$BC$10,Data4!$BC$11:$BC$17</definedName>
    <definedName name="A125246366K_Data">Data4!$BC$11:$BC$17</definedName>
    <definedName name="A125246366K_Latest">Data4!$BC$17</definedName>
    <definedName name="A125246370A">Data3!$FN$1:$FN$10,Data3!$FN$11:$FN$17</definedName>
    <definedName name="A125246370A_Data">Data3!$FN$11:$FN$17</definedName>
    <definedName name="A125246370A_Latest">Data3!$FN$17</definedName>
    <definedName name="A125246726C">Data1!$DW$1:$DW$10,Data1!$DW$11:$DW$17</definedName>
    <definedName name="A125246726C_Data">Data1!$DW$11:$DW$17</definedName>
    <definedName name="A125246726C_Latest">Data1!$DW$17</definedName>
    <definedName name="A125246730V">Data1!$AK$1:$AK$10,Data1!$AK$11:$AK$17</definedName>
    <definedName name="A125246730V_Data">Data1!$AK$11:$AK$17</definedName>
    <definedName name="A125246730V_Latest">Data1!$AK$17</definedName>
    <definedName name="A125246734C">Data1!$CD$1:$CD$10,Data1!$CD$11:$CD$17</definedName>
    <definedName name="A125246734C_Data">Data1!$CD$11:$CD$17</definedName>
    <definedName name="A125246734C_Latest">Data1!$CD$17</definedName>
    <definedName name="A125246738L">Data1!$CS$1:$CS$10,Data1!$CS$11:$CS$17</definedName>
    <definedName name="A125246738L_Data">Data1!$CS$11:$CS$17</definedName>
    <definedName name="A125246738L_Latest">Data1!$CS$17</definedName>
    <definedName name="A125246742C">Data1!$DH$1:$DH$10,Data1!$DH$11:$DH$17</definedName>
    <definedName name="A125246742C_Data">Data1!$DH$11:$DH$17</definedName>
    <definedName name="A125246742C_Latest">Data1!$DH$17</definedName>
    <definedName name="A125246746L">Data1!$FA$1:$FA$10,Data1!$FA$11:$FA$17</definedName>
    <definedName name="A125246746L_Data">Data1!$FA$11:$FA$17</definedName>
    <definedName name="A125246746L_Latest">Data1!$FA$17</definedName>
    <definedName name="A125246750C">Data1!$V$1:$V$10,Data1!$V$11:$V$17</definedName>
    <definedName name="A125246750C_Data">Data1!$V$11:$V$17</definedName>
    <definedName name="A125246750C_Latest">Data1!$V$17</definedName>
    <definedName name="A125246754L">Data1!$AZ$1:$AZ$10,Data1!$AZ$11:$AZ$17</definedName>
    <definedName name="A125246754L_Data">Data1!$AZ$11:$AZ$17</definedName>
    <definedName name="A125246754L_Latest">Data1!$AZ$17</definedName>
    <definedName name="A125246758W">Data1!$BO$1:$BO$10,Data1!$BO$11:$BO$17</definedName>
    <definedName name="A125246758W_Data">Data1!$BO$11:$BO$17</definedName>
    <definedName name="A125246758W_Latest">Data1!$BO$17</definedName>
    <definedName name="A125246762L">Data1!$EL$1:$EL$10,Data1!$EL$11:$EL$17</definedName>
    <definedName name="A125246762L_Data">Data1!$EL$11:$EL$17</definedName>
    <definedName name="A125246762L_Latest">Data1!$EL$17</definedName>
    <definedName name="A125246766W">Data1!$G$1:$G$10,Data1!$G$11:$G$17</definedName>
    <definedName name="A125246766W_Data">Data1!$G$11:$G$17</definedName>
    <definedName name="A125246766W_Latest">Data1!$G$17</definedName>
    <definedName name="A125246770L">Data10!$V$1:$V$10,Data10!$V$11:$V$17</definedName>
    <definedName name="A125246770L_Data">Data10!$V$11:$V$17</definedName>
    <definedName name="A125246770L_Latest">Data10!$V$17</definedName>
    <definedName name="A125246774W">Data9!$FZ$1:$FZ$10,Data9!$FZ$11:$FZ$17</definedName>
    <definedName name="A125246774W_Data">Data9!$FZ$11:$FZ$17</definedName>
    <definedName name="A125246774W_Latest">Data9!$FZ$17</definedName>
    <definedName name="A125246778F">Data9!$HS$1:$HS$10,Data9!$HS$11:$HS$17</definedName>
    <definedName name="A125246778F_Data">Data9!$HS$11:$HS$17</definedName>
    <definedName name="A125246778F_Latest">Data9!$HS$17</definedName>
    <definedName name="A125246782W">Data9!$IH$1:$IH$10,Data9!$IH$11:$IH$17</definedName>
    <definedName name="A125246782W_Data">Data9!$IH$11:$IH$17</definedName>
    <definedName name="A125246782W_Latest">Data9!$IH$17</definedName>
    <definedName name="A125246786F">Data10!$G$1:$G$10,Data10!$G$11:$G$17</definedName>
    <definedName name="A125246786F_Data">Data10!$G$11:$G$17</definedName>
    <definedName name="A125246786F_Latest">Data10!$G$17</definedName>
    <definedName name="A125246790W">Data10!$AZ$1:$AZ$10,Data10!$AZ$11:$AZ$17</definedName>
    <definedName name="A125246790W_Data">Data10!$AZ$11:$AZ$17</definedName>
    <definedName name="A125246790W_Latest">Data10!$AZ$17</definedName>
    <definedName name="A125246794F">Data9!$FK$1:$FK$10,Data9!$FK$11:$FK$17</definedName>
    <definedName name="A125246794F_Data">Data9!$FK$11:$FK$17</definedName>
    <definedName name="A125246794F_Latest">Data9!$FK$17</definedName>
    <definedName name="A125246798R">Data9!$GO$1:$GO$10,Data9!$GO$11:$GO$17</definedName>
    <definedName name="A125246798R_Data">Data9!$GO$11:$GO$17</definedName>
    <definedName name="A125246798R_Latest">Data9!$GO$17</definedName>
    <definedName name="A125246802V">Data9!$HD$1:$HD$10,Data9!$HD$11:$HD$17</definedName>
    <definedName name="A125246802V_Data">Data9!$HD$11:$HD$17</definedName>
    <definedName name="A125246802V_Latest">Data9!$HD$17</definedName>
    <definedName name="A125246806C">Data10!$AK$1:$AK$10,Data10!$AK$11:$AK$17</definedName>
    <definedName name="A125246806C_Data">Data10!$AK$11:$AK$17</definedName>
    <definedName name="A125246806C_Latest">Data10!$AK$17</definedName>
    <definedName name="A125246810V">Data9!$EV$1:$EV$10,Data9!$EV$11:$EV$17</definedName>
    <definedName name="A125246810V_Data">Data9!$EV$11:$EV$17</definedName>
    <definedName name="A125246810V_Latest">Data9!$EV$17</definedName>
    <definedName name="A125246814C">Data6!$AF$1:$AF$10,Data6!$AF$11:$AF$17</definedName>
    <definedName name="A125246814C_Data">Data6!$AF$11:$AF$17</definedName>
    <definedName name="A125246814C_Latest">Data6!$AF$17</definedName>
    <definedName name="A125246818L">Data5!$GJ$1:$GJ$10,Data5!$GJ$11:$GJ$17</definedName>
    <definedName name="A125246818L_Data">Data5!$GJ$11:$GJ$17</definedName>
    <definedName name="A125246818L_Latest">Data5!$GJ$17</definedName>
    <definedName name="A125246822C">Data5!$IC$1:$IC$10,Data5!$IC$11:$IC$17</definedName>
    <definedName name="A125246822C_Data">Data5!$IC$11:$IC$17</definedName>
    <definedName name="A125246822C_Latest">Data5!$IC$17</definedName>
    <definedName name="A125246826L">Data6!$B$1:$B$10,Data6!$B$11:$B$17</definedName>
    <definedName name="A125246826L_Data">Data6!$B$11:$B$17</definedName>
    <definedName name="A125246826L_Latest">Data6!$B$17</definedName>
    <definedName name="A125246830C">Data6!$Q$1:$Q$10,Data6!$Q$11:$Q$17</definedName>
    <definedName name="A125246830C_Data">Data6!$Q$11:$Q$17</definedName>
    <definedName name="A125246830C_Latest">Data6!$Q$17</definedName>
    <definedName name="A125246834L">Data6!$BJ$1:$BJ$10,Data6!$BJ$11:$BJ$17</definedName>
    <definedName name="A125246834L_Data">Data6!$BJ$11:$BJ$17</definedName>
    <definedName name="A125246834L_Latest">Data6!$BJ$17</definedName>
    <definedName name="A125246838W">Data5!$FU$1:$FU$10,Data5!$FU$11:$FU$17</definedName>
    <definedName name="A125246838W_Data">Data5!$FU$11:$FU$17</definedName>
    <definedName name="A125246838W_Latest">Data5!$FU$17</definedName>
    <definedName name="A125246842L">Data5!$GY$1:$GY$10,Data5!$GY$11:$GY$17</definedName>
    <definedName name="A125246842L_Data">Data5!$GY$11:$GY$17</definedName>
    <definedName name="A125246842L_Latest">Data5!$GY$17</definedName>
    <definedName name="A125246846W">Data5!$HN$1:$HN$10,Data5!$HN$11:$HN$17</definedName>
    <definedName name="A125246846W_Data">Data5!$HN$11:$HN$17</definedName>
    <definedName name="A125246846W_Latest">Data5!$HN$17</definedName>
    <definedName name="A125246850L">Data6!$AU$1:$AU$10,Data6!$AU$11:$AU$17</definedName>
    <definedName name="A125246850L_Data">Data6!$AU$11:$AU$17</definedName>
    <definedName name="A125246850L_Latest">Data6!$AU$17</definedName>
    <definedName name="A125246854W">Data5!$FF$1:$FF$10,Data5!$FF$11:$FF$17</definedName>
    <definedName name="A125246854W_Data">Data5!$FF$11:$FF$17</definedName>
    <definedName name="A125246854W_Latest">Data5!$FF$17</definedName>
    <definedName name="A125246858F">Data8!$AA$1:$AA$10,Data8!$AA$11:$AA$17</definedName>
    <definedName name="A125246858F_Data">Data8!$AA$11:$AA$17</definedName>
    <definedName name="A125246858F_Latest">Data8!$AA$17</definedName>
    <definedName name="A125246862W">Data7!$GE$1:$GE$10,Data7!$GE$11:$GE$17</definedName>
    <definedName name="A125246862W_Data">Data7!$GE$11:$GE$17</definedName>
    <definedName name="A125246862W_Latest">Data7!$GE$17</definedName>
    <definedName name="A125246866F">Data7!$HX$1:$HX$10,Data7!$HX$11:$HX$17</definedName>
    <definedName name="A125246866F_Data">Data7!$HX$11:$HX$17</definedName>
    <definedName name="A125246866F_Latest">Data7!$HX$17</definedName>
    <definedName name="A125246870W">Data7!$IM$1:$IM$10,Data7!$IM$11:$IM$17</definedName>
    <definedName name="A125246870W_Data">Data7!$IM$11:$IM$17</definedName>
    <definedName name="A125246870W_Latest">Data7!$IM$17</definedName>
    <definedName name="A125246874F">Data8!$L$1:$L$10,Data8!$L$11:$L$17</definedName>
    <definedName name="A125246874F_Data">Data8!$L$11:$L$17</definedName>
    <definedName name="A125246874F_Latest">Data8!$L$17</definedName>
    <definedName name="A125246878R">Data8!$BE$1:$BE$10,Data8!$BE$11:$BE$17</definedName>
    <definedName name="A125246878R_Data">Data8!$BE$11:$BE$17</definedName>
    <definedName name="A125246878R_Latest">Data8!$BE$17</definedName>
    <definedName name="A125246882F">Data7!$FP$1:$FP$10,Data7!$FP$11:$FP$17</definedName>
    <definedName name="A125246882F_Data">Data7!$FP$11:$FP$17</definedName>
    <definedName name="A125246882F_Latest">Data7!$FP$17</definedName>
    <definedName name="A125246886R">Data7!$GT$1:$GT$10,Data7!$GT$11:$GT$17</definedName>
    <definedName name="A125246886R_Data">Data7!$GT$11:$GT$17</definedName>
    <definedName name="A125246886R_Latest">Data7!$GT$17</definedName>
    <definedName name="A125246890F">Data7!$HI$1:$HI$10,Data7!$HI$11:$HI$17</definedName>
    <definedName name="A125246890F_Data">Data7!$HI$11:$HI$17</definedName>
    <definedName name="A125246890F_Latest">Data7!$HI$17</definedName>
    <definedName name="A125246894R">Data8!$AP$1:$AP$10,Data8!$AP$11:$AP$17</definedName>
    <definedName name="A125246894R_Data">Data8!$AP$11:$AP$17</definedName>
    <definedName name="A125246894R_Latest">Data8!$AP$17</definedName>
    <definedName name="A125246898X">Data7!$FA$1:$FA$10,Data7!$FA$11:$FA$17</definedName>
    <definedName name="A125246898X_Data">Data7!$FA$11:$FA$17</definedName>
    <definedName name="A125246898X_Latest">Data7!$FA$17</definedName>
    <definedName name="A125246902C">Data8!$GJ$1:$GJ$10,Data8!$GJ$11:$GJ$17</definedName>
    <definedName name="A125246902C_Data">Data8!$GJ$11:$GJ$17</definedName>
    <definedName name="A125246902C_Latest">Data8!$GJ$17</definedName>
    <definedName name="A125246906L">Data8!$CX$1:$CX$10,Data8!$CX$11:$CX$17</definedName>
    <definedName name="A125246906L_Data">Data8!$CX$11:$CX$17</definedName>
    <definedName name="A125246906L_Latest">Data8!$CX$17</definedName>
    <definedName name="A125246910C">Data8!$EQ$1:$EQ$10,Data8!$EQ$11:$EQ$17</definedName>
    <definedName name="A125246910C_Data">Data8!$EQ$11:$EQ$17</definedName>
    <definedName name="A125246910C_Latest">Data8!$EQ$17</definedName>
    <definedName name="A125246914L">Data8!$FF$1:$FF$10,Data8!$FF$11:$FF$17</definedName>
    <definedName name="A125246914L_Data">Data8!$FF$11:$FF$17</definedName>
    <definedName name="A125246914L_Latest">Data8!$FF$17</definedName>
    <definedName name="A125246918W">Data8!$FU$1:$FU$10,Data8!$FU$11:$FU$17</definedName>
    <definedName name="A125246918W_Data">Data8!$FU$11:$FU$17</definedName>
    <definedName name="A125246918W_Latest">Data8!$FU$17</definedName>
    <definedName name="A125246922L">Data8!$HN$1:$HN$10,Data8!$HN$11:$HN$17</definedName>
    <definedName name="A125246922L_Data">Data8!$HN$11:$HN$17</definedName>
    <definedName name="A125246922L_Latest">Data8!$HN$17</definedName>
    <definedName name="A125246926W">Data8!$CI$1:$CI$10,Data8!$CI$11:$CI$17</definedName>
    <definedName name="A125246926W_Data">Data8!$CI$11:$CI$17</definedName>
    <definedName name="A125246926W_Latest">Data8!$CI$17</definedName>
    <definedName name="A125246930L">Data8!$DM$1:$DM$10,Data8!$DM$11:$DM$17</definedName>
    <definedName name="A125246930L_Data">Data8!$DM$11:$DM$17</definedName>
    <definedName name="A125246930L_Latest">Data8!$DM$17</definedName>
    <definedName name="A125246934W">Data8!$EB$1:$EB$10,Data8!$EB$11:$EB$17</definedName>
    <definedName name="A125246934W_Data">Data8!$EB$11:$EB$17</definedName>
    <definedName name="A125246934W_Latest">Data8!$EB$17</definedName>
    <definedName name="A125246938F">Data8!$GY$1:$GY$10,Data8!$GY$11:$GY$17</definedName>
    <definedName name="A125246938F_Data">Data8!$GY$11:$GY$17</definedName>
    <definedName name="A125246938F_Latest">Data8!$GY$17</definedName>
    <definedName name="A125246942W">Data8!$BT$1:$BT$10,Data8!$BT$11:$BT$17</definedName>
    <definedName name="A125246942W_Data">Data8!$BT$11:$BT$17</definedName>
    <definedName name="A125246942W_Latest">Data8!$BT$17</definedName>
    <definedName name="A125246946F">Data9!$DC$1:$DC$10,Data9!$DC$11:$DC$17</definedName>
    <definedName name="A125246946F_Data">Data9!$DC$11:$DC$17</definedName>
    <definedName name="A125246946F_Latest">Data9!$DC$17</definedName>
    <definedName name="A125246950W">Data9!$Q$1:$Q$10,Data9!$Q$11:$Q$17</definedName>
    <definedName name="A125246950W_Data">Data9!$Q$11:$Q$17</definedName>
    <definedName name="A125246950W_Latest">Data9!$Q$17</definedName>
    <definedName name="A125246954F">Data9!$BJ$1:$BJ$10,Data9!$BJ$11:$BJ$17</definedName>
    <definedName name="A125246954F_Data">Data9!$BJ$11:$BJ$17</definedName>
    <definedName name="A125246954F_Latest">Data9!$BJ$17</definedName>
    <definedName name="A125246958R">Data9!$BY$1:$BY$10,Data9!$BY$11:$BY$17</definedName>
    <definedName name="A125246958R_Data">Data9!$BY$11:$BY$17</definedName>
    <definedName name="A125246958R_Latest">Data9!$BY$17</definedName>
    <definedName name="A125246962F">Data9!$CN$1:$CN$10,Data9!$CN$11:$CN$17</definedName>
    <definedName name="A125246962F_Data">Data9!$CN$11:$CN$17</definedName>
    <definedName name="A125246962F_Latest">Data9!$CN$17</definedName>
    <definedName name="A125246966R">Data9!$EG$1:$EG$10,Data9!$EG$11:$EG$17</definedName>
    <definedName name="A125246966R_Data">Data9!$EG$11:$EG$17</definedName>
    <definedName name="A125246966R_Latest">Data9!$EG$17</definedName>
    <definedName name="A125246970F">Data9!$B$1:$B$10,Data9!$B$11:$B$17</definedName>
    <definedName name="A125246970F_Data">Data9!$B$11:$B$17</definedName>
    <definedName name="A125246970F_Latest">Data9!$B$17</definedName>
    <definedName name="A125246974R">Data9!$AF$1:$AF$10,Data9!$AF$11:$AF$17</definedName>
    <definedName name="A125246974R_Data">Data9!$AF$11:$AF$17</definedName>
    <definedName name="A125246974R_Latest">Data9!$AF$17</definedName>
    <definedName name="A125246978X">Data9!$AU$1:$AU$10,Data9!$AU$11:$AU$17</definedName>
    <definedName name="A125246978X_Data">Data9!$AU$11:$AU$17</definedName>
    <definedName name="A125246978X_Latest">Data9!$AU$17</definedName>
    <definedName name="A125246982R">Data9!$DR$1:$DR$10,Data9!$DR$11:$DR$17</definedName>
    <definedName name="A125246982R_Data">Data9!$DR$11:$DR$17</definedName>
    <definedName name="A125246982R_Latest">Data9!$DR$17</definedName>
    <definedName name="A125246986X">Data8!$IC$1:$IC$10,Data8!$IC$11:$IC$17</definedName>
    <definedName name="A125246986X_Data">Data8!$IC$11:$IC$17</definedName>
    <definedName name="A125246986X_Latest">Data8!$IC$17</definedName>
    <definedName name="A125246990R">Data5!$DM$1:$DM$10,Data5!$DM$11:$DM$17</definedName>
    <definedName name="A125246990R_Data">Data5!$DM$11:$DM$17</definedName>
    <definedName name="A125246990R_Latest">Data5!$DM$17</definedName>
    <definedName name="A125246994X">Data5!$AA$1:$AA$10,Data5!$AA$11:$AA$17</definedName>
    <definedName name="A125246994X_Data">Data5!$AA$11:$AA$17</definedName>
    <definedName name="A125246994X_Latest">Data5!$AA$17</definedName>
    <definedName name="A125246998J">Data5!$BT$1:$BT$10,Data5!$BT$11:$BT$17</definedName>
    <definedName name="A125246998J_Data">Data5!$BT$11:$BT$17</definedName>
    <definedName name="A125246998J_Latest">Data5!$BT$17</definedName>
    <definedName name="A125247002R">Data5!$CI$1:$CI$10,Data5!$CI$11:$CI$17</definedName>
    <definedName name="A125247002R_Data">Data5!$CI$11:$CI$17</definedName>
    <definedName name="A125247002R_Latest">Data5!$CI$17</definedName>
    <definedName name="A125247006X">Data5!$CX$1:$CX$10,Data5!$CX$11:$CX$17</definedName>
    <definedName name="A125247006X_Data">Data5!$CX$11:$CX$17</definedName>
    <definedName name="A125247006X_Latest">Data5!$CX$17</definedName>
    <definedName name="A125247010R">Data5!$EQ$1:$EQ$10,Data5!$EQ$11:$EQ$17</definedName>
    <definedName name="A125247010R_Data">Data5!$EQ$11:$EQ$17</definedName>
    <definedName name="A125247010R_Latest">Data5!$EQ$17</definedName>
    <definedName name="A125247014X">Data5!$L$1:$L$10,Data5!$L$11:$L$17</definedName>
    <definedName name="A125247014X_Data">Data5!$L$11:$L$17</definedName>
    <definedName name="A125247014X_Latest">Data5!$L$17</definedName>
    <definedName name="A125247018J">Data5!$AP$1:$AP$10,Data5!$AP$11:$AP$17</definedName>
    <definedName name="A125247018J_Data">Data5!$AP$11:$AP$17</definedName>
    <definedName name="A125247018J_Latest">Data5!$AP$17</definedName>
    <definedName name="A125247022X">Data5!$BE$1:$BE$10,Data5!$BE$11:$BE$17</definedName>
    <definedName name="A125247022X_Data">Data5!$BE$11:$BE$17</definedName>
    <definedName name="A125247022X_Latest">Data5!$BE$17</definedName>
    <definedName name="A125247026J">Data5!$EB$1:$EB$10,Data5!$EB$11:$EB$17</definedName>
    <definedName name="A125247026J_Data">Data5!$EB$11:$EB$17</definedName>
    <definedName name="A125247026J_Latest">Data5!$EB$17</definedName>
    <definedName name="A125247030X">Data4!$IM$1:$IM$10,Data4!$IM$11:$IM$17</definedName>
    <definedName name="A125247030X_Data">Data4!$IM$11:$IM$17</definedName>
    <definedName name="A125247030X_Latest">Data4!$IM$17</definedName>
    <definedName name="A125247034J">Data6!$GO$1:$GO$10,Data6!$GO$11:$GO$17</definedName>
    <definedName name="A125247034J_Data">Data6!$GO$11:$GO$17</definedName>
    <definedName name="A125247034J_Latest">Data6!$GO$17</definedName>
    <definedName name="A125247038T">Data6!$DC$1:$DC$10,Data6!$DC$11:$DC$17</definedName>
    <definedName name="A125247038T_Data">Data6!$DC$11:$DC$17</definedName>
    <definedName name="A125247038T_Latest">Data6!$DC$17</definedName>
    <definedName name="A125247042J">Data6!$EV$1:$EV$10,Data6!$EV$11:$EV$17</definedName>
    <definedName name="A125247042J_Data">Data6!$EV$11:$EV$17</definedName>
    <definedName name="A125247042J_Latest">Data6!$EV$17</definedName>
    <definedName name="A125247046T">Data6!$FK$1:$FK$10,Data6!$FK$11:$FK$17</definedName>
    <definedName name="A125247046T_Data">Data6!$FK$11:$FK$17</definedName>
    <definedName name="A125247046T_Latest">Data6!$FK$17</definedName>
    <definedName name="A125247050J">Data6!$FZ$1:$FZ$10,Data6!$FZ$11:$FZ$17</definedName>
    <definedName name="A125247050J_Data">Data6!$FZ$11:$FZ$17</definedName>
    <definedName name="A125247050J_Latest">Data6!$FZ$17</definedName>
    <definedName name="A125247054T">Data6!$HS$1:$HS$10,Data6!$HS$11:$HS$17</definedName>
    <definedName name="A125247054T_Data">Data6!$HS$11:$HS$17</definedName>
    <definedName name="A125247054T_Latest">Data6!$HS$17</definedName>
    <definedName name="A125247058A">Data6!$CN$1:$CN$10,Data6!$CN$11:$CN$17</definedName>
    <definedName name="A125247058A_Data">Data6!$CN$11:$CN$17</definedName>
    <definedName name="A125247058A_Latest">Data6!$CN$17</definedName>
    <definedName name="A125247062T">Data6!$DR$1:$DR$10,Data6!$DR$11:$DR$17</definedName>
    <definedName name="A125247062T_Data">Data6!$DR$11:$DR$17</definedName>
    <definedName name="A125247062T_Latest">Data6!$DR$17</definedName>
    <definedName name="A125247066A">Data6!$EG$1:$EG$10,Data6!$EG$11:$EG$17</definedName>
    <definedName name="A125247066A_Data">Data6!$EG$11:$EG$17</definedName>
    <definedName name="A125247066A_Latest">Data6!$EG$17</definedName>
    <definedName name="A125247070T">Data6!$HD$1:$HD$10,Data6!$HD$11:$HD$17</definedName>
    <definedName name="A125247070T_Data">Data6!$HD$11:$HD$17</definedName>
    <definedName name="A125247070T_Latest">Data6!$HD$17</definedName>
    <definedName name="A125247074A">Data6!$BY$1:$BY$10,Data6!$BY$11:$BY$17</definedName>
    <definedName name="A125247074A_Data">Data6!$BY$11:$BY$17</definedName>
    <definedName name="A125247074A_Latest">Data6!$BY$17</definedName>
    <definedName name="A125247078K">Data7!$DH$1:$DH$10,Data7!$DH$11:$DH$17</definedName>
    <definedName name="A125247078K_Data">Data7!$DH$11:$DH$17</definedName>
    <definedName name="A125247078K_Latest">Data7!$DH$17</definedName>
    <definedName name="A125247082A">Data7!$V$1:$V$10,Data7!$V$11:$V$17</definedName>
    <definedName name="A125247082A_Data">Data7!$V$11:$V$17</definedName>
    <definedName name="A125247082A_Latest">Data7!$V$17</definedName>
    <definedName name="A125247086K">Data7!$BO$1:$BO$10,Data7!$BO$11:$BO$17</definedName>
    <definedName name="A125247086K_Data">Data7!$BO$11:$BO$17</definedName>
    <definedName name="A125247086K_Latest">Data7!$BO$17</definedName>
    <definedName name="A125247090A">Data7!$CD$1:$CD$10,Data7!$CD$11:$CD$17</definedName>
    <definedName name="A125247090A_Data">Data7!$CD$11:$CD$17</definedName>
    <definedName name="A125247090A_Latest">Data7!$CD$17</definedName>
    <definedName name="A125247094K">Data7!$CS$1:$CS$10,Data7!$CS$11:$CS$17</definedName>
    <definedName name="A125247094K_Data">Data7!$CS$11:$CS$17</definedName>
    <definedName name="A125247094K_Latest">Data7!$CS$17</definedName>
    <definedName name="A125247098V">Data7!$EL$1:$EL$10,Data7!$EL$11:$EL$17</definedName>
    <definedName name="A125247098V_Data">Data7!$EL$11:$EL$17</definedName>
    <definedName name="A125247098V_Latest">Data7!$EL$17</definedName>
    <definedName name="A125247102X">Data7!$G$1:$G$10,Data7!$G$11:$G$17</definedName>
    <definedName name="A125247102X_Data">Data7!$G$11:$G$17</definedName>
    <definedName name="A125247102X_Latest">Data7!$G$17</definedName>
    <definedName name="A125247106J">Data7!$AK$1:$AK$10,Data7!$AK$11:$AK$17</definedName>
    <definedName name="A125247106J_Data">Data7!$AK$11:$AK$17</definedName>
    <definedName name="A125247106J_Latest">Data7!$AK$17</definedName>
    <definedName name="A125247110X">Data7!$AZ$1:$AZ$10,Data7!$AZ$11:$AZ$17</definedName>
    <definedName name="A125247110X_Data">Data7!$AZ$11:$AZ$17</definedName>
    <definedName name="A125247110X_Latest">Data7!$AZ$17</definedName>
    <definedName name="A125247114J">Data7!$DW$1:$DW$10,Data7!$DW$11:$DW$17</definedName>
    <definedName name="A125247114J_Data">Data7!$DW$11:$DW$17</definedName>
    <definedName name="A125247114J_Latest">Data7!$DW$17</definedName>
    <definedName name="A125247118T">Data6!$IH$1:$IH$10,Data6!$IH$11:$IH$17</definedName>
    <definedName name="A125247118T_Data">Data6!$IH$11:$IH$17</definedName>
    <definedName name="A125247118T_Latest">Data6!$IH$17</definedName>
    <definedName name="A125247122J">Data2!$GY$1:$GY$10,Data2!$GY$11:$GY$17</definedName>
    <definedName name="A125247122J_Data">Data2!$GY$11:$GY$17</definedName>
    <definedName name="A125247122J_Latest">Data2!$GY$17</definedName>
    <definedName name="A125247126T">Data2!$DM$1:$DM$10,Data2!$DM$11:$DM$17</definedName>
    <definedName name="A125247126T_Data">Data2!$DM$11:$DM$17</definedName>
    <definedName name="A125247126T_Latest">Data2!$DM$17</definedName>
    <definedName name="A125247130J">Data2!$FF$1:$FF$10,Data2!$FF$11:$FF$17</definedName>
    <definedName name="A125247130J_Data">Data2!$FF$11:$FF$17</definedName>
    <definedName name="A125247130J_Latest">Data2!$FF$17</definedName>
    <definedName name="A125247134T">Data2!$FU$1:$FU$10,Data2!$FU$11:$FU$17</definedName>
    <definedName name="A125247134T_Data">Data2!$FU$11:$FU$17</definedName>
    <definedName name="A125247134T_Latest">Data2!$FU$17</definedName>
    <definedName name="A125247138A">Data2!$GJ$1:$GJ$10,Data2!$GJ$11:$GJ$17</definedName>
    <definedName name="A125247138A_Data">Data2!$GJ$11:$GJ$17</definedName>
    <definedName name="A125247138A_Latest">Data2!$GJ$17</definedName>
    <definedName name="A125247142T">Data2!$IC$1:$IC$10,Data2!$IC$11:$IC$17</definedName>
    <definedName name="A125247142T_Data">Data2!$IC$11:$IC$17</definedName>
    <definedName name="A125247142T_Latest">Data2!$IC$17</definedName>
    <definedName name="A125247146A">Data2!$CX$1:$CX$10,Data2!$CX$11:$CX$17</definedName>
    <definedName name="A125247146A_Data">Data2!$CX$11:$CX$17</definedName>
    <definedName name="A125247146A_Latest">Data2!$CX$17</definedName>
    <definedName name="A125247150T">Data2!$EB$1:$EB$10,Data2!$EB$11:$EB$17</definedName>
    <definedName name="A125247150T_Data">Data2!$EB$11:$EB$17</definedName>
    <definedName name="A125247150T_Latest">Data2!$EB$17</definedName>
    <definedName name="A125247154A">Data2!$EQ$1:$EQ$10,Data2!$EQ$11:$EQ$17</definedName>
    <definedName name="A125247154A_Data">Data2!$EQ$11:$EQ$17</definedName>
    <definedName name="A125247154A_Latest">Data2!$EQ$17</definedName>
    <definedName name="A125247158K">Data2!$HN$1:$HN$10,Data2!$HN$11:$HN$17</definedName>
    <definedName name="A125247158K_Data">Data2!$HN$11:$HN$17</definedName>
    <definedName name="A125247158K_Latest">Data2!$HN$17</definedName>
    <definedName name="A125247162A">Data2!$CI$1:$CI$10,Data2!$CI$11:$CI$17</definedName>
    <definedName name="A125247162A_Data">Data2!$CI$11:$CI$17</definedName>
    <definedName name="A125247162A_Latest">Data2!$CI$17</definedName>
    <definedName name="A125247518C">Data4!$GT$1:$GT$10,Data4!$GT$11:$GT$17</definedName>
    <definedName name="A125247518C_Data">Data4!$GT$11:$GT$17</definedName>
    <definedName name="A125247518C_Latest">Data4!$GT$17</definedName>
    <definedName name="A125247522V">Data4!$DH$1:$DH$10,Data4!$DH$11:$DH$17</definedName>
    <definedName name="A125247522V_Data">Data4!$DH$11:$DH$17</definedName>
    <definedName name="A125247522V_Latest">Data4!$DH$17</definedName>
    <definedName name="A125247526C">Data4!$FA$1:$FA$10,Data4!$FA$11:$FA$17</definedName>
    <definedName name="A125247526C_Data">Data4!$FA$11:$FA$17</definedName>
    <definedName name="A125247526C_Latest">Data4!$FA$17</definedName>
    <definedName name="A125247530V">Data4!$FP$1:$FP$10,Data4!$FP$11:$FP$17</definedName>
    <definedName name="A125247530V_Data">Data4!$FP$11:$FP$17</definedName>
    <definedName name="A125247530V_Latest">Data4!$FP$17</definedName>
    <definedName name="A125247534C">Data4!$GE$1:$GE$10,Data4!$GE$11:$GE$17</definedName>
    <definedName name="A125247534C_Data">Data4!$GE$11:$GE$17</definedName>
    <definedName name="A125247534C_Latest">Data4!$GE$17</definedName>
    <definedName name="A125247538L">Data4!$HX$1:$HX$10,Data4!$HX$11:$HX$17</definedName>
    <definedName name="A125247538L_Data">Data4!$HX$11:$HX$17</definedName>
    <definedName name="A125247538L_Latest">Data4!$HX$17</definedName>
    <definedName name="A125247542C">Data4!$CS$1:$CS$10,Data4!$CS$11:$CS$17</definedName>
    <definedName name="A125247542C_Data">Data4!$CS$11:$CS$17</definedName>
    <definedName name="A125247542C_Latest">Data4!$CS$17</definedName>
    <definedName name="A125247546L">Data4!$DW$1:$DW$10,Data4!$DW$11:$DW$17</definedName>
    <definedName name="A125247546L_Data">Data4!$DW$11:$DW$17</definedName>
    <definedName name="A125247546L_Latest">Data4!$DW$17</definedName>
    <definedName name="A125247550C">Data4!$EL$1:$EL$10,Data4!$EL$11:$EL$17</definedName>
    <definedName name="A125247550C_Data">Data4!$EL$11:$EL$17</definedName>
    <definedName name="A125247550C_Latest">Data4!$EL$17</definedName>
    <definedName name="A125247554L">Data4!$HI$1:$HI$10,Data4!$HI$11:$HI$17</definedName>
    <definedName name="A125247554L_Data">Data4!$HI$11:$HI$17</definedName>
    <definedName name="A125247554L_Latest">Data4!$HI$17</definedName>
    <definedName name="A125247558W">Data4!$CD$1:$CD$10,Data4!$CD$11:$CD$17</definedName>
    <definedName name="A125247558W_Data">Data4!$CD$11:$CD$17</definedName>
    <definedName name="A125247558W_Latest">Data4!$CD$17</definedName>
    <definedName name="A125247914F">Data2!$AP$1:$AP$10,Data2!$AP$11:$AP$17</definedName>
    <definedName name="A125247914F_Data">Data2!$AP$11:$AP$17</definedName>
    <definedName name="A125247914F_Latest">Data2!$AP$17</definedName>
    <definedName name="A125247918R">Data1!$GT$1:$GT$10,Data1!$GT$11:$GT$17</definedName>
    <definedName name="A125247918R_Data">Data1!$GT$11:$GT$17</definedName>
    <definedName name="A125247918R_Latest">Data1!$GT$17</definedName>
    <definedName name="A125247922F">Data1!$IM$1:$IM$10,Data1!$IM$11:$IM$17</definedName>
    <definedName name="A125247922F_Data">Data1!$IM$11:$IM$17</definedName>
    <definedName name="A125247922F_Latest">Data1!$IM$17</definedName>
    <definedName name="A125247926R">Data2!$L$1:$L$10,Data2!$L$11:$L$17</definedName>
    <definedName name="A125247926R_Data">Data2!$L$11:$L$17</definedName>
    <definedName name="A125247926R_Latest">Data2!$L$17</definedName>
    <definedName name="A125247930F">Data2!$AA$1:$AA$10,Data2!$AA$11:$AA$17</definedName>
    <definedName name="A125247930F_Data">Data2!$AA$11:$AA$17</definedName>
    <definedName name="A125247930F_Latest">Data2!$AA$17</definedName>
    <definedName name="A125247934R">Data2!$BT$1:$BT$10,Data2!$BT$11:$BT$17</definedName>
    <definedName name="A125247934R_Data">Data2!$BT$11:$BT$17</definedName>
    <definedName name="A125247934R_Latest">Data2!$BT$17</definedName>
    <definedName name="A125247938X">Data1!$GE$1:$GE$10,Data1!$GE$11:$GE$17</definedName>
    <definedName name="A125247938X_Data">Data1!$GE$11:$GE$17</definedName>
    <definedName name="A125247938X_Latest">Data1!$GE$17</definedName>
    <definedName name="A125247942R">Data1!$HI$1:$HI$10,Data1!$HI$11:$HI$17</definedName>
    <definedName name="A125247942R_Data">Data1!$HI$11:$HI$17</definedName>
    <definedName name="A125247942R_Latest">Data1!$HI$17</definedName>
    <definedName name="A125247946X">Data1!$HX$1:$HX$10,Data1!$HX$11:$HX$17</definedName>
    <definedName name="A125247946X_Data">Data1!$HX$11:$HX$17</definedName>
    <definedName name="A125247946X_Latest">Data1!$HX$17</definedName>
    <definedName name="A125247950R">Data2!$BE$1:$BE$10,Data2!$BE$11:$BE$17</definedName>
    <definedName name="A125247950R_Data">Data2!$BE$11:$BE$17</definedName>
    <definedName name="A125247950R_Latest">Data2!$BE$17</definedName>
    <definedName name="A125247954X">Data1!$FP$1:$FP$10,Data1!$FP$11:$FP$17</definedName>
    <definedName name="A125247954X_Data">Data1!$FP$11:$FP$17</definedName>
    <definedName name="A125247954X_Latest">Data1!$FP$17</definedName>
    <definedName name="A125248310K">Data3!$DR$1:$DR$10,Data3!$DR$11:$DR$17</definedName>
    <definedName name="A125248310K_Data">Data3!$DR$11:$DR$17</definedName>
    <definedName name="A125248310K_Latest">Data3!$DR$17</definedName>
    <definedName name="A125248314V">Data3!$AF$1:$AF$10,Data3!$AF$11:$AF$17</definedName>
    <definedName name="A125248314V_Data">Data3!$AF$11:$AF$17</definedName>
    <definedName name="A125248314V_Latest">Data3!$AF$17</definedName>
    <definedName name="A125248318C">Data3!$BY$1:$BY$10,Data3!$BY$11:$BY$17</definedName>
    <definedName name="A125248318C_Data">Data3!$BY$11:$BY$17</definedName>
    <definedName name="A125248318C_Latest">Data3!$BY$17</definedName>
    <definedName name="A125248322V">Data3!$CN$1:$CN$10,Data3!$CN$11:$CN$17</definedName>
    <definedName name="A125248322V_Data">Data3!$CN$11:$CN$17</definedName>
    <definedName name="A125248322V_Latest">Data3!$CN$17</definedName>
    <definedName name="A125248326C">Data3!$DC$1:$DC$10,Data3!$DC$11:$DC$17</definedName>
    <definedName name="A125248326C_Data">Data3!$DC$11:$DC$17</definedName>
    <definedName name="A125248326C_Latest">Data3!$DC$17</definedName>
    <definedName name="A125248330V">Data3!$EV$1:$EV$10,Data3!$EV$11:$EV$17</definedName>
    <definedName name="A125248330V_Data">Data3!$EV$11:$EV$17</definedName>
    <definedName name="A125248330V_Latest">Data3!$EV$17</definedName>
    <definedName name="A125248334C">Data3!$Q$1:$Q$10,Data3!$Q$11:$Q$17</definedName>
    <definedName name="A125248334C_Data">Data3!$Q$11:$Q$17</definedName>
    <definedName name="A125248334C_Latest">Data3!$Q$17</definedName>
    <definedName name="A125248338L">Data3!$AU$1:$AU$10,Data3!$AU$11:$AU$17</definedName>
    <definedName name="A125248338L_Data">Data3!$AU$11:$AU$17</definedName>
    <definedName name="A125248338L_Latest">Data3!$AU$17</definedName>
    <definedName name="A125248342C">Data3!$BJ$1:$BJ$10,Data3!$BJ$11:$BJ$17</definedName>
    <definedName name="A125248342C_Data">Data3!$BJ$11:$BJ$17</definedName>
    <definedName name="A125248342C_Latest">Data3!$BJ$17</definedName>
    <definedName name="A125248346L">Data3!$EG$1:$EG$10,Data3!$EG$11:$EG$17</definedName>
    <definedName name="A125248346L_Data">Data3!$EG$11:$EG$17</definedName>
    <definedName name="A125248346L_Latest">Data3!$EG$17</definedName>
    <definedName name="A125248350C">Data3!$B$1:$B$10,Data3!$B$11:$B$17</definedName>
    <definedName name="A125248350C_Data">Data3!$B$11:$B$17</definedName>
    <definedName name="A125248350C_Latest">Data3!$B$17</definedName>
    <definedName name="A125248706F">Data4!$AK$1:$AK$10,Data4!$AK$11:$AK$17</definedName>
    <definedName name="A125248706F_Data">Data4!$AK$11:$AK$17</definedName>
    <definedName name="A125248706F_Latest">Data4!$AK$17</definedName>
    <definedName name="A125248710W">Data3!$GO$1:$GO$10,Data3!$GO$11:$GO$17</definedName>
    <definedName name="A125248710W_Data">Data3!$GO$11:$GO$17</definedName>
    <definedName name="A125248710W_Latest">Data3!$GO$17</definedName>
    <definedName name="A125248714F">Data3!$IH$1:$IH$10,Data3!$IH$11:$IH$17</definedName>
    <definedName name="A125248714F_Data">Data3!$IH$11:$IH$17</definedName>
    <definedName name="A125248714F_Latest">Data3!$IH$17</definedName>
    <definedName name="A125248718R">Data4!$G$1:$G$10,Data4!$G$11:$G$17</definedName>
    <definedName name="A125248718R_Data">Data4!$G$11:$G$17</definedName>
    <definedName name="A125248718R_Latest">Data4!$G$17</definedName>
    <definedName name="A125248722F">Data4!$V$1:$V$10,Data4!$V$11:$V$17</definedName>
    <definedName name="A125248722F_Data">Data4!$V$11:$V$17</definedName>
    <definedName name="A125248722F_Latest">Data4!$V$17</definedName>
    <definedName name="A125248726R">Data4!$BO$1:$BO$10,Data4!$BO$11:$BO$17</definedName>
    <definedName name="A125248726R_Data">Data4!$BO$11:$BO$17</definedName>
    <definedName name="A125248726R_Latest">Data4!$BO$17</definedName>
    <definedName name="A125248730F">Data3!$FZ$1:$FZ$10,Data3!$FZ$11:$FZ$17</definedName>
    <definedName name="A125248730F_Data">Data3!$FZ$11:$FZ$17</definedName>
    <definedName name="A125248730F_Latest">Data3!$FZ$17</definedName>
    <definedName name="A125248734R">Data3!$HD$1:$HD$10,Data3!$HD$11:$HD$17</definedName>
    <definedName name="A125248734R_Data">Data3!$HD$11:$HD$17</definedName>
    <definedName name="A125248734R_Latest">Data3!$HD$17</definedName>
    <definedName name="A125248738X">Data3!$HS$1:$HS$10,Data3!$HS$11:$HS$17</definedName>
    <definedName name="A125248738X_Data">Data3!$HS$11:$HS$17</definedName>
    <definedName name="A125248738X_Latest">Data3!$HS$17</definedName>
    <definedName name="A125248742R">Data4!$AZ$1:$AZ$10,Data4!$AZ$11:$AZ$17</definedName>
    <definedName name="A125248742R_Data">Data4!$AZ$11:$AZ$17</definedName>
    <definedName name="A125248742R_Latest">Data4!$AZ$17</definedName>
    <definedName name="A125248746X">Data3!$FK$1:$FK$10,Data3!$FK$11:$FK$17</definedName>
    <definedName name="A125248746X_Data">Data3!$FK$11:$FK$17</definedName>
    <definedName name="A125248746X_Latest">Data3!$FK$17</definedName>
    <definedName name="A125249102K">Data1!$EF$1:$EF$10,Data1!$EF$11:$EF$17</definedName>
    <definedName name="A125249102K_Data">Data1!$EF$11:$EF$17</definedName>
    <definedName name="A125249102K_Latest">Data1!$EF$17</definedName>
    <definedName name="A125249106V">Data1!$AT$1:$AT$10,Data1!$AT$11:$AT$17</definedName>
    <definedName name="A125249106V_Data">Data1!$AT$11:$AT$17</definedName>
    <definedName name="A125249106V_Latest">Data1!$AT$17</definedName>
    <definedName name="A125249110K">Data1!$CM$1:$CM$10,Data1!$CM$11:$CM$17</definedName>
    <definedName name="A125249110K_Data">Data1!$CM$11:$CM$17</definedName>
    <definedName name="A125249110K_Latest">Data1!$CM$17</definedName>
    <definedName name="A125249114V">Data1!$DB$1:$DB$10,Data1!$DB$11:$DB$17</definedName>
    <definedName name="A125249114V_Data">Data1!$DB$11:$DB$17</definedName>
    <definedName name="A125249114V_Latest">Data1!$DB$17</definedName>
    <definedName name="A125249118C">Data1!$DQ$1:$DQ$10,Data1!$DQ$11:$DQ$17</definedName>
    <definedName name="A125249118C_Data">Data1!$DQ$11:$DQ$17</definedName>
    <definedName name="A125249118C_Latest">Data1!$DQ$17</definedName>
    <definedName name="A125249122V">Data1!$FJ$1:$FJ$10,Data1!$FJ$11:$FJ$17</definedName>
    <definedName name="A125249122V_Data">Data1!$FJ$11:$FJ$17</definedName>
    <definedName name="A125249122V_Latest">Data1!$FJ$17</definedName>
    <definedName name="A125249126C">Data1!$AE$1:$AE$10,Data1!$AE$11:$AE$17</definedName>
    <definedName name="A125249126C_Data">Data1!$AE$11:$AE$17</definedName>
    <definedName name="A125249126C_Latest">Data1!$AE$17</definedName>
    <definedName name="A125249130V">Data1!$BI$1:$BI$10,Data1!$BI$11:$BI$17</definedName>
    <definedName name="A125249130V_Data">Data1!$BI$11:$BI$17</definedName>
    <definedName name="A125249130V_Latest">Data1!$BI$17</definedName>
    <definedName name="A125249134C">Data1!$BX$1:$BX$10,Data1!$BX$11:$BX$17</definedName>
    <definedName name="A125249134C_Data">Data1!$BX$11:$BX$17</definedName>
    <definedName name="A125249134C_Latest">Data1!$BX$17</definedName>
    <definedName name="A125249138L">Data1!$EU$1:$EU$10,Data1!$EU$11:$EU$17</definedName>
    <definedName name="A125249138L_Data">Data1!$EU$11:$EU$17</definedName>
    <definedName name="A125249138L_Latest">Data1!$EU$17</definedName>
    <definedName name="A125249142C">Data1!$P$1:$P$10,Data1!$P$11:$P$17</definedName>
    <definedName name="A125249142C_Data">Data1!$P$11:$P$17</definedName>
    <definedName name="A125249142C_Latest">Data1!$P$17</definedName>
    <definedName name="A125249146L">Data10!$AE$1:$AE$10,Data10!$AE$11:$AE$17</definedName>
    <definedName name="A125249146L_Data">Data10!$AE$11:$AE$17</definedName>
    <definedName name="A125249146L_Latest">Data10!$AE$17</definedName>
    <definedName name="A125249150C">Data9!$GI$1:$GI$10,Data9!$GI$11:$GI$17</definedName>
    <definedName name="A125249150C_Data">Data9!$GI$11:$GI$17</definedName>
    <definedName name="A125249150C_Latest">Data9!$GI$17</definedName>
    <definedName name="A125249154L">Data9!$IB$1:$IB$10,Data9!$IB$11:$IB$17</definedName>
    <definedName name="A125249154L_Data">Data9!$IB$11:$IB$17</definedName>
    <definedName name="A125249154L_Latest">Data9!$IB$17</definedName>
    <definedName name="A125249158W">Data9!$IQ$1:$IQ$10,Data9!$IQ$11:$IQ$17</definedName>
    <definedName name="A125249158W_Data">Data9!$IQ$11:$IQ$17</definedName>
    <definedName name="A125249158W_Latest">Data9!$IQ$17</definedName>
    <definedName name="A125249162L">Data10!$P$1:$P$10,Data10!$P$11:$P$17</definedName>
    <definedName name="A125249162L_Data">Data10!$P$11:$P$17</definedName>
    <definedName name="A125249162L_Latest">Data10!$P$17</definedName>
    <definedName name="A125249166W">Data10!$BI$1:$BI$10,Data10!$BI$11:$BI$17</definedName>
    <definedName name="A125249166W_Data">Data10!$BI$11:$BI$17</definedName>
    <definedName name="A125249166W_Latest">Data10!$BI$17</definedName>
    <definedName name="A125249170L">Data9!$FT$1:$FT$10,Data9!$FT$11:$FT$17</definedName>
    <definedName name="A125249170L_Data">Data9!$FT$11:$FT$17</definedName>
    <definedName name="A125249170L_Latest">Data9!$FT$17</definedName>
    <definedName name="A125249174W">Data9!$GX$1:$GX$10,Data9!$GX$11:$GX$17</definedName>
    <definedName name="A125249174W_Data">Data9!$GX$11:$GX$17</definedName>
    <definedName name="A125249174W_Latest">Data9!$GX$17</definedName>
    <definedName name="A125249178F">Data9!$HM$1:$HM$10,Data9!$HM$11:$HM$17</definedName>
    <definedName name="A125249178F_Data">Data9!$HM$11:$HM$17</definedName>
    <definedName name="A125249178F_Latest">Data9!$HM$17</definedName>
    <definedName name="A125249182W">Data10!$AT$1:$AT$10,Data10!$AT$11:$AT$17</definedName>
    <definedName name="A125249182W_Data">Data10!$AT$11:$AT$17</definedName>
    <definedName name="A125249182W_Latest">Data10!$AT$17</definedName>
    <definedName name="A125249186F">Data9!$FE$1:$FE$10,Data9!$FE$11:$FE$17</definedName>
    <definedName name="A125249186F_Data">Data9!$FE$11:$FE$17</definedName>
    <definedName name="A125249186F_Latest">Data9!$FE$17</definedName>
    <definedName name="A125249190W">Data6!$AO$1:$AO$10,Data6!$AO$11:$AO$17</definedName>
    <definedName name="A125249190W_Data">Data6!$AO$11:$AO$17</definedName>
    <definedName name="A125249190W_Latest">Data6!$AO$17</definedName>
    <definedName name="A125249194F">Data5!$GS$1:$GS$10,Data5!$GS$11:$GS$17</definedName>
    <definedName name="A125249194F_Data">Data5!$GS$11:$GS$17</definedName>
    <definedName name="A125249194F_Latest">Data5!$GS$17</definedName>
    <definedName name="A125249198R">Data5!$IL$1:$IL$10,Data5!$IL$11:$IL$17</definedName>
    <definedName name="A125249198R_Data">Data5!$IL$11:$IL$17</definedName>
    <definedName name="A125249198R_Latest">Data5!$IL$17</definedName>
    <definedName name="A125249202V">Data6!$K$1:$K$10,Data6!$K$11:$K$17</definedName>
    <definedName name="A125249202V_Data">Data6!$K$11:$K$17</definedName>
    <definedName name="A125249202V_Latest">Data6!$K$17</definedName>
    <definedName name="A125249206C">Data6!$Z$1:$Z$10,Data6!$Z$11:$Z$17</definedName>
    <definedName name="A125249206C_Data">Data6!$Z$11:$Z$17</definedName>
    <definedName name="A125249206C_Latest">Data6!$Z$17</definedName>
    <definedName name="A125249210V">Data6!$BS$1:$BS$10,Data6!$BS$11:$BS$17</definedName>
    <definedName name="A125249210V_Data">Data6!$BS$11:$BS$17</definedName>
    <definedName name="A125249210V_Latest">Data6!$BS$17</definedName>
    <definedName name="A125249214C">Data5!$GD$1:$GD$10,Data5!$GD$11:$GD$17</definedName>
    <definedName name="A125249214C_Data">Data5!$GD$11:$GD$17</definedName>
    <definedName name="A125249214C_Latest">Data5!$GD$17</definedName>
    <definedName name="A125249218L">Data5!$HH$1:$HH$10,Data5!$HH$11:$HH$17</definedName>
    <definedName name="A125249218L_Data">Data5!$HH$11:$HH$17</definedName>
    <definedName name="A125249218L_Latest">Data5!$HH$17</definedName>
    <definedName name="A125249222C">Data5!$HW$1:$HW$10,Data5!$HW$11:$HW$17</definedName>
    <definedName name="A125249222C_Data">Data5!$HW$11:$HW$17</definedName>
    <definedName name="A125249222C_Latest">Data5!$HW$17</definedName>
    <definedName name="A125249226L">Data6!$BD$1:$BD$10,Data6!$BD$11:$BD$17</definedName>
    <definedName name="A125249226L_Data">Data6!$BD$11:$BD$17</definedName>
    <definedName name="A125249226L_Latest">Data6!$BD$17</definedName>
    <definedName name="A125249230C">Data5!$FO$1:$FO$10,Data5!$FO$11:$FO$17</definedName>
    <definedName name="A125249230C_Data">Data5!$FO$11:$FO$17</definedName>
    <definedName name="A125249230C_Latest">Data5!$FO$17</definedName>
    <definedName name="A125249234L">Data8!$AJ$1:$AJ$10,Data8!$AJ$11:$AJ$17</definedName>
    <definedName name="A125249234L_Data">Data8!$AJ$11:$AJ$17</definedName>
    <definedName name="A125249234L_Latest">Data8!$AJ$17</definedName>
    <definedName name="A125249238W">Data7!$GN$1:$GN$10,Data7!$GN$11:$GN$17</definedName>
    <definedName name="A125249238W_Data">Data7!$GN$11:$GN$17</definedName>
    <definedName name="A125249238W_Latest">Data7!$GN$17</definedName>
    <definedName name="A125249242L">Data7!$IG$1:$IG$10,Data7!$IG$11:$IG$17</definedName>
    <definedName name="A125249242L_Data">Data7!$IG$11:$IG$17</definedName>
    <definedName name="A125249242L_Latest">Data7!$IG$17</definedName>
    <definedName name="A125249246W">Data8!$F$1:$F$10,Data8!$F$11:$F$17</definedName>
    <definedName name="A125249246W_Data">Data8!$F$11:$F$17</definedName>
    <definedName name="A125249246W_Latest">Data8!$F$17</definedName>
    <definedName name="A125249250L">Data8!$U$1:$U$10,Data8!$U$11:$U$17</definedName>
    <definedName name="A125249250L_Data">Data8!$U$11:$U$17</definedName>
    <definedName name="A125249250L_Latest">Data8!$U$17</definedName>
    <definedName name="A125249254W">Data8!$BN$1:$BN$10,Data8!$BN$11:$BN$17</definedName>
    <definedName name="A125249254W_Data">Data8!$BN$11:$BN$17</definedName>
    <definedName name="A125249254W_Latest">Data8!$BN$17</definedName>
    <definedName name="A125249258F">Data7!$FY$1:$FY$10,Data7!$FY$11:$FY$17</definedName>
    <definedName name="A125249258F_Data">Data7!$FY$11:$FY$17</definedName>
    <definedName name="A125249258F_Latest">Data7!$FY$17</definedName>
    <definedName name="A125249262W">Data7!$HC$1:$HC$10,Data7!$HC$11:$HC$17</definedName>
    <definedName name="A125249262W_Data">Data7!$HC$11:$HC$17</definedName>
    <definedName name="A125249262W_Latest">Data7!$HC$17</definedName>
    <definedName name="A125249266F">Data7!$HR$1:$HR$10,Data7!$HR$11:$HR$17</definedName>
    <definedName name="A125249266F_Data">Data7!$HR$11:$HR$17</definedName>
    <definedName name="A125249266F_Latest">Data7!$HR$17</definedName>
    <definedName name="A125249270W">Data8!$AY$1:$AY$10,Data8!$AY$11:$AY$17</definedName>
    <definedName name="A125249270W_Data">Data8!$AY$11:$AY$17</definedName>
    <definedName name="A125249270W_Latest">Data8!$AY$17</definedName>
    <definedName name="A125249274F">Data7!$FJ$1:$FJ$10,Data7!$FJ$11:$FJ$17</definedName>
    <definedName name="A125249274F_Data">Data7!$FJ$11:$FJ$17</definedName>
    <definedName name="A125249274F_Latest">Data7!$FJ$17</definedName>
    <definedName name="A125249278R">Data8!$GS$1:$GS$10,Data8!$GS$11:$GS$17</definedName>
    <definedName name="A125249278R_Data">Data8!$GS$11:$GS$17</definedName>
    <definedName name="A125249278R_Latest">Data8!$GS$17</definedName>
    <definedName name="A125249282F">Data8!$DG$1:$DG$10,Data8!$DG$11:$DG$17</definedName>
    <definedName name="A125249282F_Data">Data8!$DG$11:$DG$17</definedName>
    <definedName name="A125249282F_Latest">Data8!$DG$17</definedName>
    <definedName name="A125249286R">Data8!$EZ$1:$EZ$10,Data8!$EZ$11:$EZ$17</definedName>
    <definedName name="A125249286R_Data">Data8!$EZ$11:$EZ$17</definedName>
    <definedName name="A125249286R_Latest">Data8!$EZ$17</definedName>
    <definedName name="A125249290F">Data8!$FO$1:$FO$10,Data8!$FO$11:$FO$17</definedName>
    <definedName name="A125249290F_Data">Data8!$FO$11:$FO$17</definedName>
    <definedName name="A125249290F_Latest">Data8!$FO$17</definedName>
    <definedName name="A125249294R">Data8!$GD$1:$GD$10,Data8!$GD$11:$GD$17</definedName>
    <definedName name="A125249294R_Data">Data8!$GD$11:$GD$17</definedName>
    <definedName name="A125249294R_Latest">Data8!$GD$17</definedName>
    <definedName name="A125249298X">Data8!$HW$1:$HW$10,Data8!$HW$11:$HW$17</definedName>
    <definedName name="A125249298X_Data">Data8!$HW$11:$HW$17</definedName>
    <definedName name="A125249298X_Latest">Data8!$HW$17</definedName>
    <definedName name="A125249302C">Data8!$CR$1:$CR$10,Data8!$CR$11:$CR$17</definedName>
    <definedName name="A125249302C_Data">Data8!$CR$11:$CR$17</definedName>
    <definedName name="A125249302C_Latest">Data8!$CR$17</definedName>
    <definedName name="A125249306L">Data8!$DV$1:$DV$10,Data8!$DV$11:$DV$17</definedName>
    <definedName name="A125249306L_Data">Data8!$DV$11:$DV$17</definedName>
    <definedName name="A125249306L_Latest">Data8!$DV$17</definedName>
    <definedName name="A125249310C">Data8!$EK$1:$EK$10,Data8!$EK$11:$EK$17</definedName>
    <definedName name="A125249310C_Data">Data8!$EK$11:$EK$17</definedName>
    <definedName name="A125249310C_Latest">Data8!$EK$17</definedName>
    <definedName name="A125249314L">Data8!$HH$1:$HH$10,Data8!$HH$11:$HH$17</definedName>
    <definedName name="A125249314L_Data">Data8!$HH$11:$HH$17</definedName>
    <definedName name="A125249314L_Latest">Data8!$HH$17</definedName>
    <definedName name="A125249318W">Data8!$CC$1:$CC$10,Data8!$CC$11:$CC$17</definedName>
    <definedName name="A125249318W_Data">Data8!$CC$11:$CC$17</definedName>
    <definedName name="A125249318W_Latest">Data8!$CC$17</definedName>
    <definedName name="A125249322L">Data9!$DL$1:$DL$10,Data9!$DL$11:$DL$17</definedName>
    <definedName name="A125249322L_Data">Data9!$DL$11:$DL$17</definedName>
    <definedName name="A125249322L_Latest">Data9!$DL$17</definedName>
    <definedName name="A125249326W">Data9!$Z$1:$Z$10,Data9!$Z$11:$Z$17</definedName>
    <definedName name="A125249326W_Data">Data9!$Z$11:$Z$17</definedName>
    <definedName name="A125249326W_Latest">Data9!$Z$17</definedName>
    <definedName name="A125249330L">Data9!$BS$1:$BS$10,Data9!$BS$11:$BS$17</definedName>
    <definedName name="A125249330L_Data">Data9!$BS$11:$BS$17</definedName>
    <definedName name="A125249330L_Latest">Data9!$BS$17</definedName>
    <definedName name="A125249334W">Data9!$CH$1:$CH$10,Data9!$CH$11:$CH$17</definedName>
    <definedName name="A125249334W_Data">Data9!$CH$11:$CH$17</definedName>
    <definedName name="A125249334W_Latest">Data9!$CH$17</definedName>
    <definedName name="A125249338F">Data9!$CW$1:$CW$10,Data9!$CW$11:$CW$17</definedName>
    <definedName name="A125249338F_Data">Data9!$CW$11:$CW$17</definedName>
    <definedName name="A125249338F_Latest">Data9!$CW$17</definedName>
    <definedName name="A125249342W">Data9!$EP$1:$EP$10,Data9!$EP$11:$EP$17</definedName>
    <definedName name="A125249342W_Data">Data9!$EP$11:$EP$17</definedName>
    <definedName name="A125249342W_Latest">Data9!$EP$17</definedName>
    <definedName name="A125249346F">Data9!$K$1:$K$10,Data9!$K$11:$K$17</definedName>
    <definedName name="A125249346F_Data">Data9!$K$11:$K$17</definedName>
    <definedName name="A125249346F_Latest">Data9!$K$17</definedName>
    <definedName name="A125249350W">Data9!$AO$1:$AO$10,Data9!$AO$11:$AO$17</definedName>
    <definedName name="A125249350W_Data">Data9!$AO$11:$AO$17</definedName>
    <definedName name="A125249350W_Latest">Data9!$AO$17</definedName>
    <definedName name="A125249354F">Data9!$BD$1:$BD$10,Data9!$BD$11:$BD$17</definedName>
    <definedName name="A125249354F_Data">Data9!$BD$11:$BD$17</definedName>
    <definedName name="A125249354F_Latest">Data9!$BD$17</definedName>
    <definedName name="A125249358R">Data9!$EA$1:$EA$10,Data9!$EA$11:$EA$17</definedName>
    <definedName name="A125249358R_Data">Data9!$EA$11:$EA$17</definedName>
    <definedName name="A125249358R_Latest">Data9!$EA$17</definedName>
    <definedName name="A125249362F">Data8!$IL$1:$IL$10,Data8!$IL$11:$IL$17</definedName>
    <definedName name="A125249362F_Data">Data8!$IL$11:$IL$17</definedName>
    <definedName name="A125249362F_Latest">Data8!$IL$17</definedName>
    <definedName name="A125249366R">Data5!$DV$1:$DV$10,Data5!$DV$11:$DV$17</definedName>
    <definedName name="A125249366R_Data">Data5!$DV$11:$DV$17</definedName>
    <definedName name="A125249366R_Latest">Data5!$DV$17</definedName>
    <definedName name="A125249370F">Data5!$AJ$1:$AJ$10,Data5!$AJ$11:$AJ$17</definedName>
    <definedName name="A125249370F_Data">Data5!$AJ$11:$AJ$17</definedName>
    <definedName name="A125249370F_Latest">Data5!$AJ$17</definedName>
    <definedName name="A125249374R">Data5!$CC$1:$CC$10,Data5!$CC$11:$CC$17</definedName>
    <definedName name="A125249374R_Data">Data5!$CC$11:$CC$17</definedName>
    <definedName name="A125249374R_Latest">Data5!$CC$17</definedName>
    <definedName name="A125249378X">Data5!$CR$1:$CR$10,Data5!$CR$11:$CR$17</definedName>
    <definedName name="A125249378X_Data">Data5!$CR$11:$CR$17</definedName>
    <definedName name="A125249378X_Latest">Data5!$CR$17</definedName>
    <definedName name="A125249382R">Data5!$DG$1:$DG$10,Data5!$DG$11:$DG$17</definedName>
    <definedName name="A125249382R_Data">Data5!$DG$11:$DG$17</definedName>
    <definedName name="A125249382R_Latest">Data5!$DG$17</definedName>
    <definedName name="A125249386X">Data5!$EZ$1:$EZ$10,Data5!$EZ$11:$EZ$17</definedName>
    <definedName name="A125249386X_Data">Data5!$EZ$11:$EZ$17</definedName>
    <definedName name="A125249386X_Latest">Data5!$EZ$17</definedName>
    <definedName name="A125249390R">Data5!$U$1:$U$10,Data5!$U$11:$U$17</definedName>
    <definedName name="A125249390R_Data">Data5!$U$11:$U$17</definedName>
    <definedName name="A125249390R_Latest">Data5!$U$17</definedName>
    <definedName name="A125249394X">Data5!$AY$1:$AY$10,Data5!$AY$11:$AY$17</definedName>
    <definedName name="A125249394X_Data">Data5!$AY$11:$AY$17</definedName>
    <definedName name="A125249394X_Latest">Data5!$AY$17</definedName>
    <definedName name="A125249398J">Data5!$BN$1:$BN$10,Data5!$BN$11:$BN$17</definedName>
    <definedName name="A125249398J_Data">Data5!$BN$11:$BN$17</definedName>
    <definedName name="A125249398J_Latest">Data5!$BN$17</definedName>
    <definedName name="A125249402L">Data5!$EK$1:$EK$10,Data5!$EK$11:$EK$17</definedName>
    <definedName name="A125249402L_Data">Data5!$EK$11:$EK$17</definedName>
    <definedName name="A125249402L_Latest">Data5!$EK$17</definedName>
    <definedName name="A125249406W">Data5!$F$1:$F$10,Data5!$F$11:$F$17</definedName>
    <definedName name="A125249406W_Data">Data5!$F$11:$F$17</definedName>
    <definedName name="A125249406W_Latest">Data5!$F$17</definedName>
    <definedName name="A125249410L">Data6!$GX$1:$GX$10,Data6!$GX$11:$GX$17</definedName>
    <definedName name="A125249410L_Data">Data6!$GX$11:$GX$17</definedName>
    <definedName name="A125249410L_Latest">Data6!$GX$17</definedName>
    <definedName name="A125249414W">Data6!$DL$1:$DL$10,Data6!$DL$11:$DL$17</definedName>
    <definedName name="A125249414W_Data">Data6!$DL$11:$DL$17</definedName>
    <definedName name="A125249414W_Latest">Data6!$DL$17</definedName>
    <definedName name="A125249418F">Data6!$FE$1:$FE$10,Data6!$FE$11:$FE$17</definedName>
    <definedName name="A125249418F_Data">Data6!$FE$11:$FE$17</definedName>
    <definedName name="A125249418F_Latest">Data6!$FE$17</definedName>
    <definedName name="A125249422W">Data6!$FT$1:$FT$10,Data6!$FT$11:$FT$17</definedName>
    <definedName name="A125249422W_Data">Data6!$FT$11:$FT$17</definedName>
    <definedName name="A125249422W_Latest">Data6!$FT$17</definedName>
    <definedName name="A125249426F">Data6!$GI$1:$GI$10,Data6!$GI$11:$GI$17</definedName>
    <definedName name="A125249426F_Data">Data6!$GI$11:$GI$17</definedName>
    <definedName name="A125249426F_Latest">Data6!$GI$17</definedName>
    <definedName name="A125249430W">Data6!$IB$1:$IB$10,Data6!$IB$11:$IB$17</definedName>
    <definedName name="A125249430W_Data">Data6!$IB$11:$IB$17</definedName>
    <definedName name="A125249430W_Latest">Data6!$IB$17</definedName>
    <definedName name="A125249434F">Data6!$CW$1:$CW$10,Data6!$CW$11:$CW$17</definedName>
    <definedName name="A125249434F_Data">Data6!$CW$11:$CW$17</definedName>
    <definedName name="A125249434F_Latest">Data6!$CW$17</definedName>
    <definedName name="A125249438R">Data6!$EA$1:$EA$10,Data6!$EA$11:$EA$17</definedName>
    <definedName name="A125249438R_Data">Data6!$EA$11:$EA$17</definedName>
    <definedName name="A125249438R_Latest">Data6!$EA$17</definedName>
    <definedName name="A125249442F">Data6!$EP$1:$EP$10,Data6!$EP$11:$EP$17</definedName>
    <definedName name="A125249442F_Data">Data6!$EP$11:$EP$17</definedName>
    <definedName name="A125249442F_Latest">Data6!$EP$17</definedName>
    <definedName name="A125249446R">Data6!$HM$1:$HM$10,Data6!$HM$11:$HM$17</definedName>
    <definedName name="A125249446R_Data">Data6!$HM$11:$HM$17</definedName>
    <definedName name="A125249446R_Latest">Data6!$HM$17</definedName>
    <definedName name="A125249450F">Data6!$CH$1:$CH$10,Data6!$CH$11:$CH$17</definedName>
    <definedName name="A125249450F_Data">Data6!$CH$11:$CH$17</definedName>
    <definedName name="A125249450F_Latest">Data6!$CH$17</definedName>
    <definedName name="A125249454R">Data7!$DQ$1:$DQ$10,Data7!$DQ$11:$DQ$17</definedName>
    <definedName name="A125249454R_Data">Data7!$DQ$11:$DQ$17</definedName>
    <definedName name="A125249454R_Latest">Data7!$DQ$17</definedName>
    <definedName name="A125249458X">Data7!$AE$1:$AE$10,Data7!$AE$11:$AE$17</definedName>
    <definedName name="A125249458X_Data">Data7!$AE$11:$AE$17</definedName>
    <definedName name="A125249458X_Latest">Data7!$AE$17</definedName>
    <definedName name="A125249462R">Data7!$BX$1:$BX$10,Data7!$BX$11:$BX$17</definedName>
    <definedName name="A125249462R_Data">Data7!$BX$11:$BX$17</definedName>
    <definedName name="A125249462R_Latest">Data7!$BX$17</definedName>
    <definedName name="A125249466X">Data7!$CM$1:$CM$10,Data7!$CM$11:$CM$17</definedName>
    <definedName name="A125249466X_Data">Data7!$CM$11:$CM$17</definedName>
    <definedName name="A125249466X_Latest">Data7!$CM$17</definedName>
    <definedName name="A125249470R">Data7!$DB$1:$DB$10,Data7!$DB$11:$DB$17</definedName>
    <definedName name="A125249470R_Data">Data7!$DB$11:$DB$17</definedName>
    <definedName name="A125249470R_Latest">Data7!$DB$17</definedName>
    <definedName name="A125249474X">Data7!$EU$1:$EU$10,Data7!$EU$11:$EU$17</definedName>
    <definedName name="A125249474X_Data">Data7!$EU$11:$EU$17</definedName>
    <definedName name="A125249474X_Latest">Data7!$EU$17</definedName>
    <definedName name="A125249478J">Data7!$P$1:$P$10,Data7!$P$11:$P$17</definedName>
    <definedName name="A125249478J_Data">Data7!$P$11:$P$17</definedName>
    <definedName name="A125249478J_Latest">Data7!$P$17</definedName>
    <definedName name="A125249482X">Data7!$AT$1:$AT$10,Data7!$AT$11:$AT$17</definedName>
    <definedName name="A125249482X_Data">Data7!$AT$11:$AT$17</definedName>
    <definedName name="A125249482X_Latest">Data7!$AT$17</definedName>
    <definedName name="A125249486J">Data7!$BI$1:$BI$10,Data7!$BI$11:$BI$17</definedName>
    <definedName name="A125249486J_Data">Data7!$BI$11:$BI$17</definedName>
    <definedName name="A125249486J_Latest">Data7!$BI$17</definedName>
    <definedName name="A125249490X">Data7!$EF$1:$EF$10,Data7!$EF$11:$EF$17</definedName>
    <definedName name="A125249490X_Data">Data7!$EF$11:$EF$17</definedName>
    <definedName name="A125249490X_Latest">Data7!$EF$17</definedName>
    <definedName name="A125249494J">Data6!$IQ$1:$IQ$10,Data6!$IQ$11:$IQ$17</definedName>
    <definedName name="A125249494J_Data">Data6!$IQ$11:$IQ$17</definedName>
    <definedName name="A125249494J_Latest">Data6!$IQ$17</definedName>
    <definedName name="A125249498T">Data2!$HH$1:$HH$10,Data2!$HH$11:$HH$17</definedName>
    <definedName name="A125249498T_Data">Data2!$HH$11:$HH$17</definedName>
    <definedName name="A125249498T_Latest">Data2!$HH$17</definedName>
    <definedName name="A125249502W">Data2!$DV$1:$DV$10,Data2!$DV$11:$DV$17</definedName>
    <definedName name="A125249502W_Data">Data2!$DV$11:$DV$17</definedName>
    <definedName name="A125249502W_Latest">Data2!$DV$17</definedName>
    <definedName name="A125249506F">Data2!$FO$1:$FO$10,Data2!$FO$11:$FO$17</definedName>
    <definedName name="A125249506F_Data">Data2!$FO$11:$FO$17</definedName>
    <definedName name="A125249506F_Latest">Data2!$FO$17</definedName>
    <definedName name="A125249510W">Data2!$GD$1:$GD$10,Data2!$GD$11:$GD$17</definedName>
    <definedName name="A125249510W_Data">Data2!$GD$11:$GD$17</definedName>
    <definedName name="A125249510W_Latest">Data2!$GD$17</definedName>
    <definedName name="A125249514F">Data2!$GS$1:$GS$10,Data2!$GS$11:$GS$17</definedName>
    <definedName name="A125249514F_Data">Data2!$GS$11:$GS$17</definedName>
    <definedName name="A125249514F_Latest">Data2!$GS$17</definedName>
    <definedName name="A125249518R">Data2!$IL$1:$IL$10,Data2!$IL$11:$IL$17</definedName>
    <definedName name="A125249518R_Data">Data2!$IL$11:$IL$17</definedName>
    <definedName name="A125249518R_Latest">Data2!$IL$17</definedName>
    <definedName name="A125249522F">Data2!$DG$1:$DG$10,Data2!$DG$11:$DG$17</definedName>
    <definedName name="A125249522F_Data">Data2!$DG$11:$DG$17</definedName>
    <definedName name="A125249522F_Latest">Data2!$DG$17</definedName>
    <definedName name="A125249526R">Data2!$EK$1:$EK$10,Data2!$EK$11:$EK$17</definedName>
    <definedName name="A125249526R_Data">Data2!$EK$11:$EK$17</definedName>
    <definedName name="A125249526R_Latest">Data2!$EK$17</definedName>
    <definedName name="A125249530F">Data2!$EZ$1:$EZ$10,Data2!$EZ$11:$EZ$17</definedName>
    <definedName name="A125249530F_Data">Data2!$EZ$11:$EZ$17</definedName>
    <definedName name="A125249530F_Latest">Data2!$EZ$17</definedName>
    <definedName name="A125249534R">Data2!$HW$1:$HW$10,Data2!$HW$11:$HW$17</definedName>
    <definedName name="A125249534R_Data">Data2!$HW$11:$HW$17</definedName>
    <definedName name="A125249534R_Latest">Data2!$HW$17</definedName>
    <definedName name="A125249538X">Data2!$CR$1:$CR$10,Data2!$CR$11:$CR$17</definedName>
    <definedName name="A125249538X_Data">Data2!$CR$11:$CR$17</definedName>
    <definedName name="A125249538X_Latest">Data2!$CR$17</definedName>
    <definedName name="A125249894V">Data4!$HC$1:$HC$10,Data4!$HC$11:$HC$17</definedName>
    <definedName name="A125249894V_Data">Data4!$HC$11:$HC$17</definedName>
    <definedName name="A125249894V_Latest">Data4!$HC$17</definedName>
    <definedName name="A125249898C">Data4!$DQ$1:$DQ$10,Data4!$DQ$11:$DQ$17</definedName>
    <definedName name="A125249898C_Data">Data4!$DQ$11:$DQ$17</definedName>
    <definedName name="A125249898C_Latest">Data4!$DQ$17</definedName>
    <definedName name="A125249902J">Data4!$FJ$1:$FJ$10,Data4!$FJ$11:$FJ$17</definedName>
    <definedName name="A125249902J_Data">Data4!$FJ$11:$FJ$17</definedName>
    <definedName name="A125249902J_Latest">Data4!$FJ$17</definedName>
    <definedName name="A125249906T">Data4!$FY$1:$FY$10,Data4!$FY$11:$FY$17</definedName>
    <definedName name="A125249906T_Data">Data4!$FY$11:$FY$17</definedName>
    <definedName name="A125249906T_Latest">Data4!$FY$17</definedName>
    <definedName name="A125249910J">Data4!$GN$1:$GN$10,Data4!$GN$11:$GN$17</definedName>
    <definedName name="A125249910J_Data">Data4!$GN$11:$GN$17</definedName>
    <definedName name="A125249910J_Latest">Data4!$GN$17</definedName>
    <definedName name="A125249914T">Data4!$IG$1:$IG$10,Data4!$IG$11:$IG$17</definedName>
    <definedName name="A125249914T_Data">Data4!$IG$11:$IG$17</definedName>
    <definedName name="A125249914T_Latest">Data4!$IG$17</definedName>
    <definedName name="A125249918A">Data4!$DB$1:$DB$10,Data4!$DB$11:$DB$17</definedName>
    <definedName name="A125249918A_Data">Data4!$DB$11:$DB$17</definedName>
    <definedName name="A125249918A_Latest">Data4!$DB$17</definedName>
    <definedName name="A125249922T">Data4!$EF$1:$EF$10,Data4!$EF$11:$EF$17</definedName>
    <definedName name="A125249922T_Data">Data4!$EF$11:$EF$17</definedName>
    <definedName name="A125249922T_Latest">Data4!$EF$17</definedName>
    <definedName name="A125249926A">Data4!$EU$1:$EU$10,Data4!$EU$11:$EU$17</definedName>
    <definedName name="A125249926A_Data">Data4!$EU$11:$EU$17</definedName>
    <definedName name="A125249926A_Latest">Data4!$EU$17</definedName>
    <definedName name="A125249930T">Data4!$HR$1:$HR$10,Data4!$HR$11:$HR$17</definedName>
    <definedName name="A125249930T_Data">Data4!$HR$11:$HR$17</definedName>
    <definedName name="A125249930T_Latest">Data4!$HR$17</definedName>
    <definedName name="A125249934A">Data4!$CM$1:$CM$10,Data4!$CM$11:$CM$17</definedName>
    <definedName name="A125249934A_Data">Data4!$CM$11:$CM$17</definedName>
    <definedName name="A125249934A_Latest">Data4!$CM$17</definedName>
    <definedName name="A125250290C">Data2!$AY$1:$AY$10,Data2!$AY$11:$AY$17</definedName>
    <definedName name="A125250290C_Data">Data2!$AY$11:$AY$17</definedName>
    <definedName name="A125250290C_Latest">Data2!$AY$17</definedName>
    <definedName name="A125250294L">Data1!$HC$1:$HC$10,Data1!$HC$11:$HC$17</definedName>
    <definedName name="A125250294L_Data">Data1!$HC$11:$HC$17</definedName>
    <definedName name="A125250294L_Latest">Data1!$HC$17</definedName>
    <definedName name="A125250298W">Data2!$F$1:$F$10,Data2!$F$11:$F$17</definedName>
    <definedName name="A125250298W_Data">Data2!$F$11:$F$17</definedName>
    <definedName name="A125250298W_Latest">Data2!$F$17</definedName>
    <definedName name="A125250302A">Data2!$U$1:$U$10,Data2!$U$11:$U$17</definedName>
    <definedName name="A125250302A_Data">Data2!$U$11:$U$17</definedName>
    <definedName name="A125250302A_Latest">Data2!$U$17</definedName>
    <definedName name="A125250306K">Data2!$AJ$1:$AJ$10,Data2!$AJ$11:$AJ$17</definedName>
    <definedName name="A125250306K_Data">Data2!$AJ$11:$AJ$17</definedName>
    <definedName name="A125250306K_Latest">Data2!$AJ$17</definedName>
    <definedName name="A125250310A">Data2!$CC$1:$CC$10,Data2!$CC$11:$CC$17</definedName>
    <definedName name="A125250310A_Data">Data2!$CC$11:$CC$17</definedName>
    <definedName name="A125250310A_Latest">Data2!$CC$17</definedName>
    <definedName name="A125250314K">Data1!$GN$1:$GN$10,Data1!$GN$11:$GN$17</definedName>
    <definedName name="A125250314K_Data">Data1!$GN$11:$GN$17</definedName>
    <definedName name="A125250314K_Latest">Data1!$GN$17</definedName>
    <definedName name="A125250318V">Data1!$HR$1:$HR$10,Data1!$HR$11:$HR$17</definedName>
    <definedName name="A125250318V_Data">Data1!$HR$11:$HR$17</definedName>
    <definedName name="A125250318V_Latest">Data1!$HR$17</definedName>
    <definedName name="A125250322K">Data1!$IG$1:$IG$10,Data1!$IG$11:$IG$17</definedName>
    <definedName name="A125250322K_Data">Data1!$IG$11:$IG$17</definedName>
    <definedName name="A125250322K_Latest">Data1!$IG$17</definedName>
    <definedName name="A125250326V">Data2!$BN$1:$BN$10,Data2!$BN$11:$BN$17</definedName>
    <definedName name="A125250326V_Data">Data2!$BN$11:$BN$17</definedName>
    <definedName name="A125250326V_Latest">Data2!$BN$17</definedName>
    <definedName name="A125250330K">Data1!$FY$1:$FY$10,Data1!$FY$11:$FY$17</definedName>
    <definedName name="A125250330K_Data">Data1!$FY$11:$FY$17</definedName>
    <definedName name="A125250330K_Latest">Data1!$FY$17</definedName>
    <definedName name="A125250686X">Data3!$EA$1:$EA$10,Data3!$EA$11:$EA$17</definedName>
    <definedName name="A125250686X_Data">Data3!$EA$11:$EA$17</definedName>
    <definedName name="A125250686X_Latest">Data3!$EA$17</definedName>
    <definedName name="A125250690R">Data3!$AO$1:$AO$10,Data3!$AO$11:$AO$17</definedName>
    <definedName name="A125250690R_Data">Data3!$AO$11:$AO$17</definedName>
    <definedName name="A125250690R_Latest">Data3!$AO$17</definedName>
    <definedName name="A125250694X">Data3!$CH$1:$CH$10,Data3!$CH$11:$CH$17</definedName>
    <definedName name="A125250694X_Data">Data3!$CH$11:$CH$17</definedName>
    <definedName name="A125250694X_Latest">Data3!$CH$17</definedName>
    <definedName name="A125250698J">Data3!$CW$1:$CW$10,Data3!$CW$11:$CW$17</definedName>
    <definedName name="A125250698J_Data">Data3!$CW$11:$CW$17</definedName>
    <definedName name="A125250698J_Latest">Data3!$CW$17</definedName>
    <definedName name="A125250702L">Data3!$DL$1:$DL$10,Data3!$DL$11:$DL$17</definedName>
    <definedName name="A125250702L_Data">Data3!$DL$11:$DL$17</definedName>
    <definedName name="A125250702L_Latest">Data3!$DL$17</definedName>
    <definedName name="A125250706W">Data3!$FE$1:$FE$10,Data3!$FE$11:$FE$17</definedName>
    <definedName name="A125250706W_Data">Data3!$FE$11:$FE$17</definedName>
    <definedName name="A125250706W_Latest">Data3!$FE$17</definedName>
    <definedName name="A125250710L">Data3!$Z$1:$Z$10,Data3!$Z$11:$Z$17</definedName>
    <definedName name="A125250710L_Data">Data3!$Z$11:$Z$17</definedName>
    <definedName name="A125250710L_Latest">Data3!$Z$17</definedName>
    <definedName name="A125250714W">Data3!$BD$1:$BD$10,Data3!$BD$11:$BD$17</definedName>
    <definedName name="A125250714W_Data">Data3!$BD$11:$BD$17</definedName>
    <definedName name="A125250714W_Latest">Data3!$BD$17</definedName>
    <definedName name="A125250718F">Data3!$BS$1:$BS$10,Data3!$BS$11:$BS$17</definedName>
    <definedName name="A125250718F_Data">Data3!$BS$11:$BS$17</definedName>
    <definedName name="A125250718F_Latest">Data3!$BS$17</definedName>
    <definedName name="A125250722W">Data3!$EP$1:$EP$10,Data3!$EP$11:$EP$17</definedName>
    <definedName name="A125250722W_Data">Data3!$EP$11:$EP$17</definedName>
    <definedName name="A125250722W_Latest">Data3!$EP$17</definedName>
    <definedName name="A125250726F">Data3!$K$1:$K$10,Data3!$K$11:$K$17</definedName>
    <definedName name="A125250726F_Data">Data3!$K$11:$K$17</definedName>
    <definedName name="A125250726F_Latest">Data3!$K$17</definedName>
    <definedName name="A125251082C">Data4!$AT$1:$AT$10,Data4!$AT$11:$AT$17</definedName>
    <definedName name="A125251082C_Data">Data4!$AT$11:$AT$17</definedName>
    <definedName name="A125251082C_Latest">Data4!$AT$17</definedName>
    <definedName name="A125251086L">Data3!$GX$1:$GX$10,Data3!$GX$11:$GX$17</definedName>
    <definedName name="A125251086L_Data">Data3!$GX$11:$GX$17</definedName>
    <definedName name="A125251086L_Latest">Data3!$GX$17</definedName>
    <definedName name="A125251090C">Data3!$IQ$1:$IQ$10,Data3!$IQ$11:$IQ$17</definedName>
    <definedName name="A125251090C_Data">Data3!$IQ$11:$IQ$17</definedName>
    <definedName name="A125251090C_Latest">Data3!$IQ$17</definedName>
    <definedName name="A125251094L">Data4!$P$1:$P$10,Data4!$P$11:$P$17</definedName>
    <definedName name="A125251094L_Data">Data4!$P$11:$P$17</definedName>
    <definedName name="A125251094L_Latest">Data4!$P$17</definedName>
    <definedName name="A125251098W">Data4!$AE$1:$AE$10,Data4!$AE$11:$AE$17</definedName>
    <definedName name="A125251098W_Data">Data4!$AE$11:$AE$17</definedName>
    <definedName name="A125251098W_Latest">Data4!$AE$17</definedName>
    <definedName name="A125251102A">Data4!$BX$1:$BX$10,Data4!$BX$11:$BX$17</definedName>
    <definedName name="A125251102A_Data">Data4!$BX$11:$BX$17</definedName>
    <definedName name="A125251102A_Latest">Data4!$BX$17</definedName>
    <definedName name="A125251106K">Data3!$GI$1:$GI$10,Data3!$GI$11:$GI$17</definedName>
    <definedName name="A125251106K_Data">Data3!$GI$11:$GI$17</definedName>
    <definedName name="A125251106K_Latest">Data3!$GI$17</definedName>
    <definedName name="A125251110A">Data3!$HM$1:$HM$10,Data3!$HM$11:$HM$17</definedName>
    <definedName name="A125251110A_Data">Data3!$HM$11:$HM$17</definedName>
    <definedName name="A125251110A_Latest">Data3!$HM$17</definedName>
    <definedName name="A125251114K">Data3!$IB$1:$IB$10,Data3!$IB$11:$IB$17</definedName>
    <definedName name="A125251114K_Data">Data3!$IB$11:$IB$17</definedName>
    <definedName name="A125251114K_Latest">Data3!$IB$17</definedName>
    <definedName name="A125251118V">Data4!$BI$1:$BI$10,Data4!$BI$11:$BI$17</definedName>
    <definedName name="A125251118V_Data">Data4!$BI$11:$BI$17</definedName>
    <definedName name="A125251118V_Latest">Data4!$BI$17</definedName>
    <definedName name="A125251122K">Data3!$FT$1:$FT$10,Data3!$FT$11:$FT$17</definedName>
    <definedName name="A125251122K_Data">Data3!$FT$11:$FT$17</definedName>
    <definedName name="A125251122K_Latest">Data3!$FT$17</definedName>
    <definedName name="A125251478X">Data1!$EB$1:$EB$10,Data1!$EB$11:$EB$17</definedName>
    <definedName name="A125251478X_Data">Data1!$EB$11:$EB$17</definedName>
    <definedName name="A125251478X_Latest">Data1!$EB$17</definedName>
    <definedName name="A125251482R">Data1!$AP$1:$AP$10,Data1!$AP$11:$AP$17</definedName>
    <definedName name="A125251482R_Data">Data1!$AP$11:$AP$17</definedName>
    <definedName name="A125251482R_Latest">Data1!$AP$17</definedName>
    <definedName name="A125251486X">Data1!$CI$1:$CI$10,Data1!$CI$11:$CI$17</definedName>
    <definedName name="A125251486X_Data">Data1!$CI$11:$CI$17</definedName>
    <definedName name="A125251486X_Latest">Data1!$CI$17</definedName>
    <definedName name="A125251490R">Data1!$CX$1:$CX$10,Data1!$CX$11:$CX$17</definedName>
    <definedName name="A125251490R_Data">Data1!$CX$11:$CX$17</definedName>
    <definedName name="A125251490R_Latest">Data1!$CX$17</definedName>
    <definedName name="A125251494X">Data1!$DM$1:$DM$10,Data1!$DM$11:$DM$17</definedName>
    <definedName name="A125251494X_Data">Data1!$DM$11:$DM$17</definedName>
    <definedName name="A125251494X_Latest">Data1!$DM$17</definedName>
    <definedName name="A125251498J">Data1!$FF$1:$FF$10,Data1!$FF$11:$FF$17</definedName>
    <definedName name="A125251498J_Data">Data1!$FF$11:$FF$17</definedName>
    <definedName name="A125251498J_Latest">Data1!$FF$17</definedName>
    <definedName name="A125251502L">Data1!$AA$1:$AA$10,Data1!$AA$11:$AA$17</definedName>
    <definedName name="A125251502L_Data">Data1!$AA$11:$AA$17</definedName>
    <definedName name="A125251502L_Latest">Data1!$AA$17</definedName>
    <definedName name="A125251506W">Data1!$BE$1:$BE$10,Data1!$BE$11:$BE$17</definedName>
    <definedName name="A125251506W_Data">Data1!$BE$11:$BE$17</definedName>
    <definedName name="A125251506W_Latest">Data1!$BE$17</definedName>
    <definedName name="A125251510L">Data1!$BT$1:$BT$10,Data1!$BT$11:$BT$17</definedName>
    <definedName name="A125251510L_Data">Data1!$BT$11:$BT$17</definedName>
    <definedName name="A125251510L_Latest">Data1!$BT$17</definedName>
    <definedName name="A125251514W">Data1!$EQ$1:$EQ$10,Data1!$EQ$11:$EQ$17</definedName>
    <definedName name="A125251514W_Data">Data1!$EQ$11:$EQ$17</definedName>
    <definedName name="A125251514W_Latest">Data1!$EQ$17</definedName>
    <definedName name="A125251518F">Data1!$L$1:$L$10,Data1!$L$11:$L$17</definedName>
    <definedName name="A125251518F_Data">Data1!$L$11:$L$17</definedName>
    <definedName name="A125251518F_Latest">Data1!$L$17</definedName>
    <definedName name="A125251522W">Data10!$AA$1:$AA$10,Data10!$AA$11:$AA$17</definedName>
    <definedName name="A125251522W_Data">Data10!$AA$11:$AA$17</definedName>
    <definedName name="A125251522W_Latest">Data10!$AA$17</definedName>
    <definedName name="A125251526F">Data9!$GE$1:$GE$10,Data9!$GE$11:$GE$17</definedName>
    <definedName name="A125251526F_Data">Data9!$GE$11:$GE$17</definedName>
    <definedName name="A125251526F_Latest">Data9!$GE$17</definedName>
    <definedName name="A125251530W">Data9!$HX$1:$HX$10,Data9!$HX$11:$HX$17</definedName>
    <definedName name="A125251530W_Data">Data9!$HX$11:$HX$17</definedName>
    <definedName name="A125251530W_Latest">Data9!$HX$17</definedName>
    <definedName name="A125251534F">Data9!$IM$1:$IM$10,Data9!$IM$11:$IM$17</definedName>
    <definedName name="A125251534F_Data">Data9!$IM$11:$IM$17</definedName>
    <definedName name="A125251534F_Latest">Data9!$IM$17</definedName>
    <definedName name="A125251538R">Data10!$L$1:$L$10,Data10!$L$11:$L$17</definedName>
    <definedName name="A125251538R_Data">Data10!$L$11:$L$17</definedName>
    <definedName name="A125251538R_Latest">Data10!$L$17</definedName>
    <definedName name="A125251542F">Data10!$BE$1:$BE$10,Data10!$BE$11:$BE$17</definedName>
    <definedName name="A125251542F_Data">Data10!$BE$11:$BE$17</definedName>
    <definedName name="A125251542F_Latest">Data10!$BE$17</definedName>
    <definedName name="A125251546R">Data9!$FP$1:$FP$10,Data9!$FP$11:$FP$17</definedName>
    <definedName name="A125251546R_Data">Data9!$FP$11:$FP$17</definedName>
    <definedName name="A125251546R_Latest">Data9!$FP$17</definedName>
    <definedName name="A125251550F">Data9!$GT$1:$GT$10,Data9!$GT$11:$GT$17</definedName>
    <definedName name="A125251550F_Data">Data9!$GT$11:$GT$17</definedName>
    <definedName name="A125251550F_Latest">Data9!$GT$17</definedName>
    <definedName name="A125251554R">Data9!$HI$1:$HI$10,Data9!$HI$11:$HI$17</definedName>
    <definedName name="A125251554R_Data">Data9!$HI$11:$HI$17</definedName>
    <definedName name="A125251554R_Latest">Data9!$HI$17</definedName>
    <definedName name="A125251558X">Data10!$AP$1:$AP$10,Data10!$AP$11:$AP$17</definedName>
    <definedName name="A125251558X_Data">Data10!$AP$11:$AP$17</definedName>
    <definedName name="A125251558X_Latest">Data10!$AP$17</definedName>
    <definedName name="A125251562R">Data9!$FA$1:$FA$10,Data9!$FA$11:$FA$17</definedName>
    <definedName name="A125251562R_Data">Data9!$FA$11:$FA$17</definedName>
    <definedName name="A125251562R_Latest">Data9!$FA$17</definedName>
    <definedName name="A125251566X">Data6!$AK$1:$AK$10,Data6!$AK$11:$AK$17</definedName>
    <definedName name="A125251566X_Data">Data6!$AK$11:$AK$17</definedName>
    <definedName name="A125251566X_Latest">Data6!$AK$17</definedName>
    <definedName name="A125251570R">Data5!$GO$1:$GO$10,Data5!$GO$11:$GO$17</definedName>
    <definedName name="A125251570R_Data">Data5!$GO$11:$GO$17</definedName>
    <definedName name="A125251570R_Latest">Data5!$GO$17</definedName>
    <definedName name="A125251574X">Data5!$IH$1:$IH$10,Data5!$IH$11:$IH$17</definedName>
    <definedName name="A125251574X_Data">Data5!$IH$11:$IH$17</definedName>
    <definedName name="A125251574X_Latest">Data5!$IH$17</definedName>
    <definedName name="A125251578J">Data6!$G$1:$G$10,Data6!$G$11:$G$17</definedName>
    <definedName name="A125251578J_Data">Data6!$G$11:$G$17</definedName>
    <definedName name="A125251578J_Latest">Data6!$G$17</definedName>
    <definedName name="A125251582X">Data6!$V$1:$V$10,Data6!$V$11:$V$17</definedName>
    <definedName name="A125251582X_Data">Data6!$V$11:$V$17</definedName>
    <definedName name="A125251582X_Latest">Data6!$V$17</definedName>
    <definedName name="A125251586J">Data6!$BO$1:$BO$10,Data6!$BO$11:$BO$17</definedName>
    <definedName name="A125251586J_Data">Data6!$BO$11:$BO$17</definedName>
    <definedName name="A125251586J_Latest">Data6!$BO$17</definedName>
    <definedName name="A125251590X">Data5!$FZ$1:$FZ$10,Data5!$FZ$11:$FZ$17</definedName>
    <definedName name="A125251590X_Data">Data5!$FZ$11:$FZ$17</definedName>
    <definedName name="A125251590X_Latest">Data5!$FZ$17</definedName>
    <definedName name="A125251594J">Data5!$HD$1:$HD$10,Data5!$HD$11:$HD$17</definedName>
    <definedName name="A125251594J_Data">Data5!$HD$11:$HD$17</definedName>
    <definedName name="A125251594J_Latest">Data5!$HD$17</definedName>
    <definedName name="A125251598T">Data5!$HS$1:$HS$10,Data5!$HS$11:$HS$17</definedName>
    <definedName name="A125251598T_Data">Data5!$HS$11:$HS$17</definedName>
    <definedName name="A125251598T_Latest">Data5!$HS$17</definedName>
    <definedName name="A125251602W">Data6!$AZ$1:$AZ$10,Data6!$AZ$11:$AZ$17</definedName>
    <definedName name="A125251602W_Data">Data6!$AZ$11:$AZ$17</definedName>
    <definedName name="A125251602W_Latest">Data6!$AZ$17</definedName>
    <definedName name="A125251606F">Data5!$FK$1:$FK$10,Data5!$FK$11:$FK$17</definedName>
    <definedName name="A125251606F_Data">Data5!$FK$11:$FK$17</definedName>
    <definedName name="A125251606F_Latest">Data5!$FK$17</definedName>
    <definedName name="A125251610W">Data8!$AF$1:$AF$10,Data8!$AF$11:$AF$17</definedName>
    <definedName name="A125251610W_Data">Data8!$AF$11:$AF$17</definedName>
    <definedName name="A125251610W_Latest">Data8!$AF$17</definedName>
    <definedName name="A125251614F">Data7!$GJ$1:$GJ$10,Data7!$GJ$11:$GJ$17</definedName>
    <definedName name="A125251614F_Data">Data7!$GJ$11:$GJ$17</definedName>
    <definedName name="A125251614F_Latest">Data7!$GJ$17</definedName>
    <definedName name="A125251618R">Data7!$IC$1:$IC$10,Data7!$IC$11:$IC$17</definedName>
    <definedName name="A125251618R_Data">Data7!$IC$11:$IC$17</definedName>
    <definedName name="A125251618R_Latest">Data7!$IC$17</definedName>
    <definedName name="A125251622F">Data8!$B$1:$B$10,Data8!$B$11:$B$17</definedName>
    <definedName name="A125251622F_Data">Data8!$B$11:$B$17</definedName>
    <definedName name="A125251622F_Latest">Data8!$B$17</definedName>
    <definedName name="A125251626R">Data8!$Q$1:$Q$10,Data8!$Q$11:$Q$17</definedName>
    <definedName name="A125251626R_Data">Data8!$Q$11:$Q$17</definedName>
    <definedName name="A125251626R_Latest">Data8!$Q$17</definedName>
    <definedName name="A125251630F">Data8!$BJ$1:$BJ$10,Data8!$BJ$11:$BJ$17</definedName>
    <definedName name="A125251630F_Data">Data8!$BJ$11:$BJ$17</definedName>
    <definedName name="A125251630F_Latest">Data8!$BJ$17</definedName>
    <definedName name="A125251634R">Data7!$FU$1:$FU$10,Data7!$FU$11:$FU$17</definedName>
    <definedName name="A125251634R_Data">Data7!$FU$11:$FU$17</definedName>
    <definedName name="A125251634R_Latest">Data7!$FU$17</definedName>
    <definedName name="A125251638X">Data7!$GY$1:$GY$10,Data7!$GY$11:$GY$17</definedName>
    <definedName name="A125251638X_Data">Data7!$GY$11:$GY$17</definedName>
    <definedName name="A125251638X_Latest">Data7!$GY$17</definedName>
    <definedName name="A125251642R">Data7!$HN$1:$HN$10,Data7!$HN$11:$HN$17</definedName>
    <definedName name="A125251642R_Data">Data7!$HN$11:$HN$17</definedName>
    <definedName name="A125251642R_Latest">Data7!$HN$17</definedName>
    <definedName name="A125251646X">Data8!$AU$1:$AU$10,Data8!$AU$11:$AU$17</definedName>
    <definedName name="A125251646X_Data">Data8!$AU$11:$AU$17</definedName>
    <definedName name="A125251646X_Latest">Data8!$AU$17</definedName>
    <definedName name="A125251650R">Data7!$FF$1:$FF$10,Data7!$FF$11:$FF$17</definedName>
    <definedName name="A125251650R_Data">Data7!$FF$11:$FF$17</definedName>
    <definedName name="A125251650R_Latest">Data7!$FF$17</definedName>
    <definedName name="A125251654X">Data8!$GO$1:$GO$10,Data8!$GO$11:$GO$17</definedName>
    <definedName name="A125251654X_Data">Data8!$GO$11:$GO$17</definedName>
    <definedName name="A125251654X_Latest">Data8!$GO$17</definedName>
    <definedName name="A125251658J">Data8!$DC$1:$DC$10,Data8!$DC$11:$DC$17</definedName>
    <definedName name="A125251658J_Data">Data8!$DC$11:$DC$17</definedName>
    <definedName name="A125251658J_Latest">Data8!$DC$17</definedName>
    <definedName name="A125251662X">Data8!$EV$1:$EV$10,Data8!$EV$11:$EV$17</definedName>
    <definedName name="A125251662X_Data">Data8!$EV$11:$EV$17</definedName>
    <definedName name="A125251662X_Latest">Data8!$EV$17</definedName>
    <definedName name="A125251666J">Data8!$FK$1:$FK$10,Data8!$FK$11:$FK$17</definedName>
    <definedName name="A125251666J_Data">Data8!$FK$11:$FK$17</definedName>
    <definedName name="A125251666J_Latest">Data8!$FK$17</definedName>
    <definedName name="A125251670X">Data8!$FZ$1:$FZ$10,Data8!$FZ$11:$FZ$17</definedName>
    <definedName name="A125251670X_Data">Data8!$FZ$11:$FZ$17</definedName>
    <definedName name="A125251670X_Latest">Data8!$FZ$17</definedName>
    <definedName name="A125251674J">Data8!$HS$1:$HS$10,Data8!$HS$11:$HS$17</definedName>
    <definedName name="A125251674J_Data">Data8!$HS$11:$HS$17</definedName>
    <definedName name="A125251674J_Latest">Data8!$HS$17</definedName>
    <definedName name="A125251678T">Data8!$CN$1:$CN$10,Data8!$CN$11:$CN$17</definedName>
    <definedName name="A125251678T_Data">Data8!$CN$11:$CN$17</definedName>
    <definedName name="A125251678T_Latest">Data8!$CN$17</definedName>
    <definedName name="A125251682J">Data8!$DR$1:$DR$10,Data8!$DR$11:$DR$17</definedName>
    <definedName name="A125251682J_Data">Data8!$DR$11:$DR$17</definedName>
    <definedName name="A125251682J_Latest">Data8!$DR$17</definedName>
    <definedName name="A125251686T">Data8!$EG$1:$EG$10,Data8!$EG$11:$EG$17</definedName>
    <definedName name="A125251686T_Data">Data8!$EG$11:$EG$17</definedName>
    <definedName name="A125251686T_Latest">Data8!$EG$17</definedName>
    <definedName name="A125251690J">Data8!$HD$1:$HD$10,Data8!$HD$11:$HD$17</definedName>
    <definedName name="A125251690J_Data">Data8!$HD$11:$HD$17</definedName>
    <definedName name="A125251690J_Latest">Data8!$HD$17</definedName>
    <definedName name="A125251694T">Data8!$BY$1:$BY$10,Data8!$BY$11:$BY$17</definedName>
    <definedName name="A125251694T_Data">Data8!$BY$11:$BY$17</definedName>
    <definedName name="A125251694T_Latest">Data8!$BY$17</definedName>
    <definedName name="A125251698A">Data9!$DH$1:$DH$10,Data9!$DH$11:$DH$17</definedName>
    <definedName name="A125251698A_Data">Data9!$DH$11:$DH$17</definedName>
    <definedName name="A125251698A_Latest">Data9!$DH$17</definedName>
    <definedName name="A125251702F">Data9!$V$1:$V$10,Data9!$V$11:$V$17</definedName>
    <definedName name="A125251702F_Data">Data9!$V$11:$V$17</definedName>
    <definedName name="A125251702F_Latest">Data9!$V$17</definedName>
    <definedName name="A125251706R">Data9!$BO$1:$BO$10,Data9!$BO$11:$BO$17</definedName>
    <definedName name="A125251706R_Data">Data9!$BO$11:$BO$17</definedName>
    <definedName name="A125251706R_Latest">Data9!$BO$17</definedName>
    <definedName name="A125251710F">Data9!$CD$1:$CD$10,Data9!$CD$11:$CD$17</definedName>
    <definedName name="A125251710F_Data">Data9!$CD$11:$CD$17</definedName>
    <definedName name="A125251710F_Latest">Data9!$CD$17</definedName>
    <definedName name="A125251714R">Data9!$CS$1:$CS$10,Data9!$CS$11:$CS$17</definedName>
    <definedName name="A125251714R_Data">Data9!$CS$11:$CS$17</definedName>
    <definedName name="A125251714R_Latest">Data9!$CS$17</definedName>
    <definedName name="A125251718X">Data9!$EL$1:$EL$10,Data9!$EL$11:$EL$17</definedName>
    <definedName name="A125251718X_Data">Data9!$EL$11:$EL$17</definedName>
    <definedName name="A125251718X_Latest">Data9!$EL$17</definedName>
    <definedName name="A125251722R">Data9!$G$1:$G$10,Data9!$G$11:$G$17</definedName>
    <definedName name="A125251722R_Data">Data9!$G$11:$G$17</definedName>
    <definedName name="A125251722R_Latest">Data9!$G$17</definedName>
    <definedName name="A125251726X">Data9!$AK$1:$AK$10,Data9!$AK$11:$AK$17</definedName>
    <definedName name="A125251726X_Data">Data9!$AK$11:$AK$17</definedName>
    <definedName name="A125251726X_Latest">Data9!$AK$17</definedName>
    <definedName name="A125251730R">Data9!$AZ$1:$AZ$10,Data9!$AZ$11:$AZ$17</definedName>
    <definedName name="A125251730R_Data">Data9!$AZ$11:$AZ$17</definedName>
    <definedName name="A125251730R_Latest">Data9!$AZ$17</definedName>
    <definedName name="A125251734X">Data9!$DW$1:$DW$10,Data9!$DW$11:$DW$17</definedName>
    <definedName name="A125251734X_Data">Data9!$DW$11:$DW$17</definedName>
    <definedName name="A125251734X_Latest">Data9!$DW$17</definedName>
    <definedName name="A125251738J">Data8!$IH$1:$IH$10,Data8!$IH$11:$IH$17</definedName>
    <definedName name="A125251738J_Data">Data8!$IH$11:$IH$17</definedName>
    <definedName name="A125251738J_Latest">Data8!$IH$17</definedName>
    <definedName name="A125251742X">Data5!$DR$1:$DR$10,Data5!$DR$11:$DR$17</definedName>
    <definedName name="A125251742X_Data">Data5!$DR$11:$DR$17</definedName>
    <definedName name="A125251742X_Latest">Data5!$DR$17</definedName>
    <definedName name="A125251746J">Data5!$AF$1:$AF$10,Data5!$AF$11:$AF$17</definedName>
    <definedName name="A125251746J_Data">Data5!$AF$11:$AF$17</definedName>
    <definedName name="A125251746J_Latest">Data5!$AF$17</definedName>
    <definedName name="A125251750X">Data5!$BY$1:$BY$10,Data5!$BY$11:$BY$17</definedName>
    <definedName name="A125251750X_Data">Data5!$BY$11:$BY$17</definedName>
    <definedName name="A125251750X_Latest">Data5!$BY$17</definedName>
    <definedName name="A125251754J">Data5!$CN$1:$CN$10,Data5!$CN$11:$CN$17</definedName>
    <definedName name="A125251754J_Data">Data5!$CN$11:$CN$17</definedName>
    <definedName name="A125251754J_Latest">Data5!$CN$17</definedName>
    <definedName name="A125251758T">Data5!$DC$1:$DC$10,Data5!$DC$11:$DC$17</definedName>
    <definedName name="A125251758T_Data">Data5!$DC$11:$DC$17</definedName>
    <definedName name="A125251758T_Latest">Data5!$DC$17</definedName>
    <definedName name="A125251762J">Data5!$EV$1:$EV$10,Data5!$EV$11:$EV$17</definedName>
    <definedName name="A125251762J_Data">Data5!$EV$11:$EV$17</definedName>
    <definedName name="A125251762J_Latest">Data5!$EV$17</definedName>
    <definedName name="A125251766T">Data5!$Q$1:$Q$10,Data5!$Q$11:$Q$17</definedName>
    <definedName name="A125251766T_Data">Data5!$Q$11:$Q$17</definedName>
    <definedName name="A125251766T_Latest">Data5!$Q$17</definedName>
    <definedName name="A125251770J">Data5!$AU$1:$AU$10,Data5!$AU$11:$AU$17</definedName>
    <definedName name="A125251770J_Data">Data5!$AU$11:$AU$17</definedName>
    <definedName name="A125251770J_Latest">Data5!$AU$17</definedName>
    <definedName name="A125251774T">Data5!$BJ$1:$BJ$10,Data5!$BJ$11:$BJ$17</definedName>
    <definedName name="A125251774T_Data">Data5!$BJ$11:$BJ$17</definedName>
    <definedName name="A125251774T_Latest">Data5!$BJ$17</definedName>
    <definedName name="A125251778A">Data5!$EG$1:$EG$10,Data5!$EG$11:$EG$17</definedName>
    <definedName name="A125251778A_Data">Data5!$EG$11:$EG$17</definedName>
    <definedName name="A125251778A_Latest">Data5!$EG$17</definedName>
    <definedName name="A125251782T">Data5!$B$1:$B$10,Data5!$B$11:$B$17</definedName>
    <definedName name="A125251782T_Data">Data5!$B$11:$B$17</definedName>
    <definedName name="A125251782T_Latest">Data5!$B$17</definedName>
    <definedName name="A125251786A">Data6!$GT$1:$GT$10,Data6!$GT$11:$GT$17</definedName>
    <definedName name="A125251786A_Data">Data6!$GT$11:$GT$17</definedName>
    <definedName name="A125251786A_Latest">Data6!$GT$17</definedName>
    <definedName name="A125251790T">Data6!$DH$1:$DH$10,Data6!$DH$11:$DH$17</definedName>
    <definedName name="A125251790T_Data">Data6!$DH$11:$DH$17</definedName>
    <definedName name="A125251790T_Latest">Data6!$DH$17</definedName>
    <definedName name="A125251794A">Data6!$FA$1:$FA$10,Data6!$FA$11:$FA$17</definedName>
    <definedName name="A125251794A_Data">Data6!$FA$11:$FA$17</definedName>
    <definedName name="A125251794A_Latest">Data6!$FA$17</definedName>
    <definedName name="A125251798K">Data6!$FP$1:$FP$10,Data6!$FP$11:$FP$17</definedName>
    <definedName name="A125251798K_Data">Data6!$FP$11:$FP$17</definedName>
    <definedName name="A125251798K_Latest">Data6!$FP$17</definedName>
    <definedName name="A125251802R">Data6!$GE$1:$GE$10,Data6!$GE$11:$GE$17</definedName>
    <definedName name="A125251802R_Data">Data6!$GE$11:$GE$17</definedName>
    <definedName name="A125251802R_Latest">Data6!$GE$17</definedName>
    <definedName name="A125251806X">Data6!$HX$1:$HX$10,Data6!$HX$11:$HX$17</definedName>
    <definedName name="A125251806X_Data">Data6!$HX$11:$HX$17</definedName>
    <definedName name="A125251806X_Latest">Data6!$HX$17</definedName>
    <definedName name="A125251810R">Data6!$CS$1:$CS$10,Data6!$CS$11:$CS$17</definedName>
    <definedName name="A125251810R_Data">Data6!$CS$11:$CS$17</definedName>
    <definedName name="A125251810R_Latest">Data6!$CS$17</definedName>
    <definedName name="A125251814X">Data6!$DW$1:$DW$10,Data6!$DW$11:$DW$17</definedName>
    <definedName name="A125251814X_Data">Data6!$DW$11:$DW$17</definedName>
    <definedName name="A125251814X_Latest">Data6!$DW$17</definedName>
    <definedName name="A125251818J">Data6!$EL$1:$EL$10,Data6!$EL$11:$EL$17</definedName>
    <definedName name="A125251818J_Data">Data6!$EL$11:$EL$17</definedName>
    <definedName name="A125251818J_Latest">Data6!$EL$17</definedName>
    <definedName name="A125251822X">Data6!$HI$1:$HI$10,Data6!$HI$11:$HI$17</definedName>
    <definedName name="A125251822X_Data">Data6!$HI$11:$HI$17</definedName>
    <definedName name="A125251822X_Latest">Data6!$HI$17</definedName>
    <definedName name="A125251826J">Data6!$CD$1:$CD$10,Data6!$CD$11:$CD$17</definedName>
    <definedName name="A125251826J_Data">Data6!$CD$11:$CD$17</definedName>
    <definedName name="A125251826J_Latest">Data6!$CD$17</definedName>
    <definedName name="A125251830X">Data7!$DM$1:$DM$10,Data7!$DM$11:$DM$17</definedName>
    <definedName name="A125251830X_Data">Data7!$DM$11:$DM$17</definedName>
    <definedName name="A125251830X_Latest">Data7!$DM$17</definedName>
    <definedName name="A125251834J">Data7!$AA$1:$AA$10,Data7!$AA$11:$AA$17</definedName>
    <definedName name="A125251834J_Data">Data7!$AA$11:$AA$17</definedName>
    <definedName name="A125251834J_Latest">Data7!$AA$17</definedName>
    <definedName name="A125251838T">Data7!$BT$1:$BT$10,Data7!$BT$11:$BT$17</definedName>
    <definedName name="A125251838T_Data">Data7!$BT$11:$BT$17</definedName>
    <definedName name="A125251838T_Latest">Data7!$BT$17</definedName>
    <definedName name="A125251842J">Data7!$CI$1:$CI$10,Data7!$CI$11:$CI$17</definedName>
    <definedName name="A125251842J_Data">Data7!$CI$11:$CI$17</definedName>
    <definedName name="A125251842J_Latest">Data7!$CI$17</definedName>
    <definedName name="A125251846T">Data7!$CX$1:$CX$10,Data7!$CX$11:$CX$17</definedName>
    <definedName name="A125251846T_Data">Data7!$CX$11:$CX$17</definedName>
    <definedName name="A125251846T_Latest">Data7!$CX$17</definedName>
    <definedName name="A125251850J">Data7!$EQ$1:$EQ$10,Data7!$EQ$11:$EQ$17</definedName>
    <definedName name="A125251850J_Data">Data7!$EQ$11:$EQ$17</definedName>
    <definedName name="A125251850J_Latest">Data7!$EQ$17</definedName>
    <definedName name="A125251854T">Data7!$L$1:$L$10,Data7!$L$11:$L$17</definedName>
    <definedName name="A125251854T_Data">Data7!$L$11:$L$17</definedName>
    <definedName name="A125251854T_Latest">Data7!$L$17</definedName>
    <definedName name="A125251858A">Data7!$AP$1:$AP$10,Data7!$AP$11:$AP$17</definedName>
    <definedName name="A125251858A_Data">Data7!$AP$11:$AP$17</definedName>
    <definedName name="A125251858A_Latest">Data7!$AP$17</definedName>
    <definedName name="A125251862T">Data7!$BE$1:$BE$10,Data7!$BE$11:$BE$17</definedName>
    <definedName name="A125251862T_Data">Data7!$BE$11:$BE$17</definedName>
    <definedName name="A125251862T_Latest">Data7!$BE$17</definedName>
    <definedName name="A125251866A">Data7!$EB$1:$EB$10,Data7!$EB$11:$EB$17</definedName>
    <definedName name="A125251866A_Data">Data7!$EB$11:$EB$17</definedName>
    <definedName name="A125251866A_Latest">Data7!$EB$17</definedName>
    <definedName name="A125251870T">Data6!$IM$1:$IM$10,Data6!$IM$11:$IM$17</definedName>
    <definedName name="A125251870T_Data">Data6!$IM$11:$IM$17</definedName>
    <definedName name="A125251870T_Latest">Data6!$IM$17</definedName>
    <definedName name="A125251874A">Data2!$HD$1:$HD$10,Data2!$HD$11:$HD$17</definedName>
    <definedName name="A125251874A_Data">Data2!$HD$11:$HD$17</definedName>
    <definedName name="A125251874A_Latest">Data2!$HD$17</definedName>
    <definedName name="A125251878K">Data2!$DR$1:$DR$10,Data2!$DR$11:$DR$17</definedName>
    <definedName name="A125251878K_Data">Data2!$DR$11:$DR$17</definedName>
    <definedName name="A125251878K_Latest">Data2!$DR$17</definedName>
    <definedName name="A125251882A">Data2!$FK$1:$FK$10,Data2!$FK$11:$FK$17</definedName>
    <definedName name="A125251882A_Data">Data2!$FK$11:$FK$17</definedName>
    <definedName name="A125251882A_Latest">Data2!$FK$17</definedName>
    <definedName name="A125251886K">Data2!$FZ$1:$FZ$10,Data2!$FZ$11:$FZ$17</definedName>
    <definedName name="A125251886K_Data">Data2!$FZ$11:$FZ$17</definedName>
    <definedName name="A125251886K_Latest">Data2!$FZ$17</definedName>
    <definedName name="A125251890A">Data2!$GO$1:$GO$10,Data2!$GO$11:$GO$17</definedName>
    <definedName name="A125251890A_Data">Data2!$GO$11:$GO$17</definedName>
    <definedName name="A125251890A_Latest">Data2!$GO$17</definedName>
    <definedName name="A125251894K">Data2!$IH$1:$IH$10,Data2!$IH$11:$IH$17</definedName>
    <definedName name="A125251894K_Data">Data2!$IH$11:$IH$17</definedName>
    <definedName name="A125251894K_Latest">Data2!$IH$17</definedName>
    <definedName name="A125251898V">Data2!$DC$1:$DC$10,Data2!$DC$11:$DC$17</definedName>
    <definedName name="A125251898V_Data">Data2!$DC$11:$DC$17</definedName>
    <definedName name="A125251898V_Latest">Data2!$DC$17</definedName>
    <definedName name="A125251902X">Data2!$EG$1:$EG$10,Data2!$EG$11:$EG$17</definedName>
    <definedName name="A125251902X_Data">Data2!$EG$11:$EG$17</definedName>
    <definedName name="A125251902X_Latest">Data2!$EG$17</definedName>
    <definedName name="A125251906J">Data2!$EV$1:$EV$10,Data2!$EV$11:$EV$17</definedName>
    <definedName name="A125251906J_Data">Data2!$EV$11:$EV$17</definedName>
    <definedName name="A125251906J_Latest">Data2!$EV$17</definedName>
    <definedName name="A125251910X">Data2!$HS$1:$HS$10,Data2!$HS$11:$HS$17</definedName>
    <definedName name="A125251910X_Data">Data2!$HS$11:$HS$17</definedName>
    <definedName name="A125251910X_Latest">Data2!$HS$17</definedName>
    <definedName name="A125251914J">Data2!$CN$1:$CN$10,Data2!$CN$11:$CN$17</definedName>
    <definedName name="A125251914J_Data">Data2!$CN$11:$CN$17</definedName>
    <definedName name="A125251914J_Latest">Data2!$CN$17</definedName>
    <definedName name="A125252270F">Data4!$GY$1:$GY$10,Data4!$GY$11:$GY$17</definedName>
    <definedName name="A125252270F_Data">Data4!$GY$11:$GY$17</definedName>
    <definedName name="A125252270F_Latest">Data4!$GY$17</definedName>
    <definedName name="A125252274R">Data4!$DM$1:$DM$10,Data4!$DM$11:$DM$17</definedName>
    <definedName name="A125252274R_Data">Data4!$DM$11:$DM$17</definedName>
    <definedName name="A125252274R_Latest">Data4!$DM$17</definedName>
    <definedName name="A125252278X">Data4!$FF$1:$FF$10,Data4!$FF$11:$FF$17</definedName>
    <definedName name="A125252278X_Data">Data4!$FF$11:$FF$17</definedName>
    <definedName name="A125252278X_Latest">Data4!$FF$17</definedName>
    <definedName name="A125252282R">Data4!$FU$1:$FU$10,Data4!$FU$11:$FU$17</definedName>
    <definedName name="A125252282R_Data">Data4!$FU$11:$FU$17</definedName>
    <definedName name="A125252282R_Latest">Data4!$FU$17</definedName>
    <definedName name="A125252286X">Data4!$GJ$1:$GJ$10,Data4!$GJ$11:$GJ$17</definedName>
    <definedName name="A125252286X_Data">Data4!$GJ$11:$GJ$17</definedName>
    <definedName name="A125252286X_Latest">Data4!$GJ$17</definedName>
    <definedName name="A125252290R">Data4!$IC$1:$IC$10,Data4!$IC$11:$IC$17</definedName>
    <definedName name="A125252290R_Data">Data4!$IC$11:$IC$17</definedName>
    <definedName name="A125252290R_Latest">Data4!$IC$17</definedName>
    <definedName name="A125252294X">Data4!$CX$1:$CX$10,Data4!$CX$11:$CX$17</definedName>
    <definedName name="A125252294X_Data">Data4!$CX$11:$CX$17</definedName>
    <definedName name="A125252294X_Latest">Data4!$CX$17</definedName>
    <definedName name="A125252298J">Data4!$EB$1:$EB$10,Data4!$EB$11:$EB$17</definedName>
    <definedName name="A125252298J_Data">Data4!$EB$11:$EB$17</definedName>
    <definedName name="A125252298J_Latest">Data4!$EB$17</definedName>
    <definedName name="A125252302L">Data4!$EQ$1:$EQ$10,Data4!$EQ$11:$EQ$17</definedName>
    <definedName name="A125252302L_Data">Data4!$EQ$11:$EQ$17</definedName>
    <definedName name="A125252302L_Latest">Data4!$EQ$17</definedName>
    <definedName name="A125252306W">Data4!$HN$1:$HN$10,Data4!$HN$11:$HN$17</definedName>
    <definedName name="A125252306W_Data">Data4!$HN$11:$HN$17</definedName>
    <definedName name="A125252306W_Latest">Data4!$HN$17</definedName>
    <definedName name="A125252310L">Data4!$CI$1:$CI$10,Data4!$CI$11:$CI$17</definedName>
    <definedName name="A125252310L_Data">Data4!$CI$11:$CI$17</definedName>
    <definedName name="A125252310L_Latest">Data4!$CI$17</definedName>
    <definedName name="A125252666A">Data2!$AU$1:$AU$10,Data2!$AU$11:$AU$17</definedName>
    <definedName name="A125252666A_Data">Data2!$AU$11:$AU$17</definedName>
    <definedName name="A125252666A_Latest">Data2!$AU$17</definedName>
    <definedName name="A125252670T">Data1!$GY$1:$GY$10,Data1!$GY$11:$GY$17</definedName>
    <definedName name="A125252670T_Data">Data1!$GY$11:$GY$17</definedName>
    <definedName name="A125252670T_Latest">Data1!$GY$17</definedName>
    <definedName name="A125252674A">Data2!$B$1:$B$10,Data2!$B$11:$B$17</definedName>
    <definedName name="A125252674A_Data">Data2!$B$11:$B$17</definedName>
    <definedName name="A125252674A_Latest">Data2!$B$17</definedName>
    <definedName name="A125252678K">Data2!$Q$1:$Q$10,Data2!$Q$11:$Q$17</definedName>
    <definedName name="A125252678K_Data">Data2!$Q$11:$Q$17</definedName>
    <definedName name="A125252678K_Latest">Data2!$Q$17</definedName>
    <definedName name="A125252682A">Data2!$AF$1:$AF$10,Data2!$AF$11:$AF$17</definedName>
    <definedName name="A125252682A_Data">Data2!$AF$11:$AF$17</definedName>
    <definedName name="A125252682A_Latest">Data2!$AF$17</definedName>
    <definedName name="A125252686K">Data2!$BY$1:$BY$10,Data2!$BY$11:$BY$17</definedName>
    <definedName name="A125252686K_Data">Data2!$BY$11:$BY$17</definedName>
    <definedName name="A125252686K_Latest">Data2!$BY$17</definedName>
    <definedName name="A125252690A">Data1!$GJ$1:$GJ$10,Data1!$GJ$11:$GJ$17</definedName>
    <definedName name="A125252690A_Data">Data1!$GJ$11:$GJ$17</definedName>
    <definedName name="A125252690A_Latest">Data1!$GJ$17</definedName>
    <definedName name="A125252694K">Data1!$HN$1:$HN$10,Data1!$HN$11:$HN$17</definedName>
    <definedName name="A125252694K_Data">Data1!$HN$11:$HN$17</definedName>
    <definedName name="A125252694K_Latest">Data1!$HN$17</definedName>
    <definedName name="A125252698V">Data1!$IC$1:$IC$10,Data1!$IC$11:$IC$17</definedName>
    <definedName name="A125252698V_Data">Data1!$IC$11:$IC$17</definedName>
    <definedName name="A125252698V_Latest">Data1!$IC$17</definedName>
    <definedName name="A125252702X">Data2!$BJ$1:$BJ$10,Data2!$BJ$11:$BJ$17</definedName>
    <definedName name="A125252702X_Data">Data2!$BJ$11:$BJ$17</definedName>
    <definedName name="A125252702X_Latest">Data2!$BJ$17</definedName>
    <definedName name="A125252706J">Data1!$FU$1:$FU$10,Data1!$FU$11:$FU$17</definedName>
    <definedName name="A125252706J_Data">Data1!$FU$11:$FU$17</definedName>
    <definedName name="A125252706J_Latest">Data1!$FU$17</definedName>
    <definedName name="A125253062F">Data3!$DW$1:$DW$10,Data3!$DW$11:$DW$17</definedName>
    <definedName name="A125253062F_Data">Data3!$DW$11:$DW$17</definedName>
    <definedName name="A125253062F_Latest">Data3!$DW$17</definedName>
    <definedName name="A125253066R">Data3!$AK$1:$AK$10,Data3!$AK$11:$AK$17</definedName>
    <definedName name="A125253066R_Data">Data3!$AK$11:$AK$17</definedName>
    <definedName name="A125253066R_Latest">Data3!$AK$17</definedName>
    <definedName name="A125253070F">Data3!$CD$1:$CD$10,Data3!$CD$11:$CD$17</definedName>
    <definedName name="A125253070F_Data">Data3!$CD$11:$CD$17</definedName>
    <definedName name="A125253070F_Latest">Data3!$CD$17</definedName>
    <definedName name="A125253074R">Data3!$CS$1:$CS$10,Data3!$CS$11:$CS$17</definedName>
    <definedName name="A125253074R_Data">Data3!$CS$11:$CS$17</definedName>
    <definedName name="A125253074R_Latest">Data3!$CS$17</definedName>
    <definedName name="A125253078X">Data3!$DH$1:$DH$10,Data3!$DH$11:$DH$17</definedName>
    <definedName name="A125253078X_Data">Data3!$DH$11:$DH$17</definedName>
    <definedName name="A125253078X_Latest">Data3!$DH$17</definedName>
    <definedName name="A125253082R">Data3!$FA$1:$FA$10,Data3!$FA$11:$FA$17</definedName>
    <definedName name="A125253082R_Data">Data3!$FA$11:$FA$17</definedName>
    <definedName name="A125253082R_Latest">Data3!$FA$17</definedName>
    <definedName name="A125253086X">Data3!$V$1:$V$10,Data3!$V$11:$V$17</definedName>
    <definedName name="A125253086X_Data">Data3!$V$11:$V$17</definedName>
    <definedName name="A125253086X_Latest">Data3!$V$17</definedName>
    <definedName name="A125253090R">Data3!$AZ$1:$AZ$10,Data3!$AZ$11:$AZ$17</definedName>
    <definedName name="A125253090R_Data">Data3!$AZ$11:$AZ$17</definedName>
    <definedName name="A125253090R_Latest">Data3!$AZ$17</definedName>
    <definedName name="A125253094X">Data3!$BO$1:$BO$10,Data3!$BO$11:$BO$17</definedName>
    <definedName name="A125253094X_Data">Data3!$BO$11:$BO$17</definedName>
    <definedName name="A125253094X_Latest">Data3!$BO$17</definedName>
    <definedName name="A125253098J">Data3!$EL$1:$EL$10,Data3!$EL$11:$EL$17</definedName>
    <definedName name="A125253098J_Data">Data3!$EL$11:$EL$17</definedName>
    <definedName name="A125253098J_Latest">Data3!$EL$17</definedName>
    <definedName name="A125253102L">Data3!$G$1:$G$10,Data3!$G$11:$G$17</definedName>
    <definedName name="A125253102L_Data">Data3!$G$11:$G$17</definedName>
    <definedName name="A125253102L_Latest">Data3!$G$17</definedName>
    <definedName name="A125253458A">Data4!$AP$1:$AP$10,Data4!$AP$11:$AP$17</definedName>
    <definedName name="A125253458A_Data">Data4!$AP$11:$AP$17</definedName>
    <definedName name="A125253458A_Latest">Data4!$AP$17</definedName>
    <definedName name="A125253462T">Data3!$GT$1:$GT$10,Data3!$GT$11:$GT$17</definedName>
    <definedName name="A125253462T_Data">Data3!$GT$11:$GT$17</definedName>
    <definedName name="A125253462T_Latest">Data3!$GT$17</definedName>
    <definedName name="A125253466A">Data3!$IM$1:$IM$10,Data3!$IM$11:$IM$17</definedName>
    <definedName name="A125253466A_Data">Data3!$IM$11:$IM$17</definedName>
    <definedName name="A125253466A_Latest">Data3!$IM$17</definedName>
    <definedName name="A125253470T">Data4!$L$1:$L$10,Data4!$L$11:$L$17</definedName>
    <definedName name="A125253470T_Data">Data4!$L$11:$L$17</definedName>
    <definedName name="A125253470T_Latest">Data4!$L$17</definedName>
    <definedName name="A125253474A">Data4!$AA$1:$AA$10,Data4!$AA$11:$AA$17</definedName>
    <definedName name="A125253474A_Data">Data4!$AA$11:$AA$17</definedName>
    <definedName name="A125253474A_Latest">Data4!$AA$17</definedName>
    <definedName name="A125253478K">Data4!$BT$1:$BT$10,Data4!$BT$11:$BT$17</definedName>
    <definedName name="A125253478K_Data">Data4!$BT$11:$BT$17</definedName>
    <definedName name="A125253478K_Latest">Data4!$BT$17</definedName>
    <definedName name="A125253482A">Data3!$GE$1:$GE$10,Data3!$GE$11:$GE$17</definedName>
    <definedName name="A125253482A_Data">Data3!$GE$11:$GE$17</definedName>
    <definedName name="A125253482A_Latest">Data3!$GE$17</definedName>
    <definedName name="A125253486K">Data3!$HI$1:$HI$10,Data3!$HI$11:$HI$17</definedName>
    <definedName name="A125253486K_Data">Data3!$HI$11:$HI$17</definedName>
    <definedName name="A125253486K_Latest">Data3!$HI$17</definedName>
    <definedName name="A125253490A">Data3!$HX$1:$HX$10,Data3!$HX$11:$HX$17</definedName>
    <definedName name="A125253490A_Data">Data3!$HX$11:$HX$17</definedName>
    <definedName name="A125253490A_Latest">Data3!$HX$17</definedName>
    <definedName name="A125253494K">Data4!$BE$1:$BE$10,Data4!$BE$11:$BE$17</definedName>
    <definedName name="A125253494K_Data">Data4!$BE$11:$BE$17</definedName>
    <definedName name="A125253494K_Latest">Data4!$BE$17</definedName>
    <definedName name="A125253498V">Data3!$FP$1:$FP$10,Data3!$FP$11:$FP$17</definedName>
    <definedName name="A125253498V_Data">Data3!$FP$11:$FP$17</definedName>
    <definedName name="A125253498V_Latest">Data3!$FP$17</definedName>
    <definedName name="A125253854C">Data1!$DS$1:$DS$10,Data1!$DS$11:$DS$17</definedName>
    <definedName name="A125253854C_Data">Data1!$DS$11:$DS$17</definedName>
    <definedName name="A125253854C_Latest">Data1!$DS$17</definedName>
    <definedName name="A125253858L">Data1!$AG$1:$AG$10,Data1!$AG$11:$AG$17</definedName>
    <definedName name="A125253858L_Data">Data1!$AG$11:$AG$17</definedName>
    <definedName name="A125253858L_Latest">Data1!$AG$17</definedName>
    <definedName name="A125253862C">Data1!$BZ$1:$BZ$10,Data1!$BZ$11:$BZ$17</definedName>
    <definedName name="A125253862C_Data">Data1!$BZ$11:$BZ$17</definedName>
    <definedName name="A125253862C_Latest">Data1!$BZ$17</definedName>
    <definedName name="A125253866L">Data1!$CO$1:$CO$10,Data1!$CO$11:$CO$17</definedName>
    <definedName name="A125253866L_Data">Data1!$CO$11:$CO$17</definedName>
    <definedName name="A125253866L_Latest">Data1!$CO$17</definedName>
    <definedName name="A125253870C">Data1!$DD$1:$DD$10,Data1!$DD$11:$DD$17</definedName>
    <definedName name="A125253870C_Data">Data1!$DD$11:$DD$17</definedName>
    <definedName name="A125253870C_Latest">Data1!$DD$17</definedName>
    <definedName name="A125253874L">Data1!$EW$1:$EW$10,Data1!$EW$11:$EW$17</definedName>
    <definedName name="A125253874L_Data">Data1!$EW$11:$EW$17</definedName>
    <definedName name="A125253874L_Latest">Data1!$EW$17</definedName>
    <definedName name="A125253878W">Data1!$R$1:$R$10,Data1!$R$11:$R$17</definedName>
    <definedName name="A125253878W_Data">Data1!$R$11:$R$17</definedName>
    <definedName name="A125253878W_Latest">Data1!$R$17</definedName>
    <definedName name="A125253882L">Data1!$AV$1:$AV$10,Data1!$AV$11:$AV$17</definedName>
    <definedName name="A125253882L_Data">Data1!$AV$11:$AV$17</definedName>
    <definedName name="A125253882L_Latest">Data1!$AV$17</definedName>
    <definedName name="A125253886W">Data1!$BK$1:$BK$10,Data1!$BK$11:$BK$17</definedName>
    <definedName name="A125253886W_Data">Data1!$BK$11:$BK$17</definedName>
    <definedName name="A125253886W_Latest">Data1!$BK$17</definedName>
    <definedName name="A125253890L">Data1!$EH$1:$EH$10,Data1!$EH$11:$EH$17</definedName>
    <definedName name="A125253890L_Data">Data1!$EH$11:$EH$17</definedName>
    <definedName name="A125253890L_Latest">Data1!$EH$17</definedName>
    <definedName name="A125253894W">Data1!$C$1:$C$10,Data1!$C$11:$C$17</definedName>
    <definedName name="A125253894W_Data">Data1!$C$11:$C$17</definedName>
    <definedName name="A125253894W_Latest">Data1!$C$17</definedName>
    <definedName name="A125253898F">Data10!$R$1:$R$10,Data10!$R$11:$R$17</definedName>
    <definedName name="A125253898F_Data">Data10!$R$11:$R$17</definedName>
    <definedName name="A125253898F_Latest">Data10!$R$17</definedName>
    <definedName name="A125253902K">Data9!$FV$1:$FV$10,Data9!$FV$11:$FV$17</definedName>
    <definedName name="A125253902K_Data">Data9!$FV$11:$FV$17</definedName>
    <definedName name="A125253902K_Latest">Data9!$FV$17</definedName>
    <definedName name="A125253906V">Data9!$HO$1:$HO$10,Data9!$HO$11:$HO$17</definedName>
    <definedName name="A125253906V_Data">Data9!$HO$11:$HO$17</definedName>
    <definedName name="A125253906V_Latest">Data9!$HO$17</definedName>
    <definedName name="A125253910K">Data9!$ID$1:$ID$10,Data9!$ID$11:$ID$17</definedName>
    <definedName name="A125253910K_Data">Data9!$ID$11:$ID$17</definedName>
    <definedName name="A125253910K_Latest">Data9!$ID$17</definedName>
    <definedName name="A125253914V">Data10!$C$1:$C$10,Data10!$C$11:$C$17</definedName>
    <definedName name="A125253914V_Data">Data10!$C$11:$C$17</definedName>
    <definedName name="A125253914V_Latest">Data10!$C$17</definedName>
    <definedName name="A125253918C">Data10!$AV$1:$AV$10,Data10!$AV$11:$AV$17</definedName>
    <definedName name="A125253918C_Data">Data10!$AV$11:$AV$17</definedName>
    <definedName name="A125253918C_Latest">Data10!$AV$17</definedName>
    <definedName name="A125253922V">Data9!$FG$1:$FG$10,Data9!$FG$11:$FG$17</definedName>
    <definedName name="A125253922V_Data">Data9!$FG$11:$FG$17</definedName>
    <definedName name="A125253922V_Latest">Data9!$FG$17</definedName>
    <definedName name="A125253926C">Data9!$GK$1:$GK$10,Data9!$GK$11:$GK$17</definedName>
    <definedName name="A125253926C_Data">Data9!$GK$11:$GK$17</definedName>
    <definedName name="A125253926C_Latest">Data9!$GK$17</definedName>
    <definedName name="A125253930V">Data9!$GZ$1:$GZ$10,Data9!$GZ$11:$GZ$17</definedName>
    <definedName name="A125253930V_Data">Data9!$GZ$11:$GZ$17</definedName>
    <definedName name="A125253930V_Latest">Data9!$GZ$17</definedName>
    <definedName name="A125253934C">Data10!$AG$1:$AG$10,Data10!$AG$11:$AG$17</definedName>
    <definedName name="A125253934C_Data">Data10!$AG$11:$AG$17</definedName>
    <definedName name="A125253934C_Latest">Data10!$AG$17</definedName>
    <definedName name="A125253938L">Data9!$ER$1:$ER$10,Data9!$ER$11:$ER$17</definedName>
    <definedName name="A125253938L_Data">Data9!$ER$11:$ER$17</definedName>
    <definedName name="A125253938L_Latest">Data9!$ER$17</definedName>
    <definedName name="A125253942C">Data6!$AB$1:$AB$10,Data6!$AB$11:$AB$17</definedName>
    <definedName name="A125253942C_Data">Data6!$AB$11:$AB$17</definedName>
    <definedName name="A125253942C_Latest">Data6!$AB$17</definedName>
    <definedName name="A125253946L">Data5!$GF$1:$GF$10,Data5!$GF$11:$GF$17</definedName>
    <definedName name="A125253946L_Data">Data5!$GF$11:$GF$17</definedName>
    <definedName name="A125253946L_Latest">Data5!$GF$17</definedName>
    <definedName name="A125253950C">Data5!$HY$1:$HY$10,Data5!$HY$11:$HY$17</definedName>
    <definedName name="A125253950C_Data">Data5!$HY$11:$HY$17</definedName>
    <definedName name="A125253950C_Latest">Data5!$HY$17</definedName>
    <definedName name="A125253954L">Data5!$IN$1:$IN$10,Data5!$IN$11:$IN$17</definedName>
    <definedName name="A125253954L_Data">Data5!$IN$11:$IN$17</definedName>
    <definedName name="A125253954L_Latest">Data5!$IN$17</definedName>
    <definedName name="A125253958W">Data6!$M$1:$M$10,Data6!$M$11:$M$17</definedName>
    <definedName name="A125253958W_Data">Data6!$M$11:$M$17</definedName>
    <definedName name="A125253958W_Latest">Data6!$M$17</definedName>
    <definedName name="A125253962L">Data6!$BF$1:$BF$10,Data6!$BF$11:$BF$17</definedName>
    <definedName name="A125253962L_Data">Data6!$BF$11:$BF$17</definedName>
    <definedName name="A125253962L_Latest">Data6!$BF$17</definedName>
    <definedName name="A125253966W">Data5!$FQ$1:$FQ$10,Data5!$FQ$11:$FQ$17</definedName>
    <definedName name="A125253966W_Data">Data5!$FQ$11:$FQ$17</definedName>
    <definedName name="A125253966W_Latest">Data5!$FQ$17</definedName>
    <definedName name="A125253970L">Data5!$GU$1:$GU$10,Data5!$GU$11:$GU$17</definedName>
    <definedName name="A125253970L_Data">Data5!$GU$11:$GU$17</definedName>
    <definedName name="A125253970L_Latest">Data5!$GU$17</definedName>
    <definedName name="A125253974W">Data5!$HJ$1:$HJ$10,Data5!$HJ$11:$HJ$17</definedName>
    <definedName name="A125253974W_Data">Data5!$HJ$11:$HJ$17</definedName>
    <definedName name="A125253974W_Latest">Data5!$HJ$17</definedName>
    <definedName name="A125253978F">Data6!$AQ$1:$AQ$10,Data6!$AQ$11:$AQ$17</definedName>
    <definedName name="A125253978F_Data">Data6!$AQ$11:$AQ$17</definedName>
    <definedName name="A125253978F_Latest">Data6!$AQ$17</definedName>
    <definedName name="A125253982W">Data5!$FB$1:$FB$10,Data5!$FB$11:$FB$17</definedName>
    <definedName name="A125253982W_Data">Data5!$FB$11:$FB$17</definedName>
    <definedName name="A125253982W_Latest">Data5!$FB$17</definedName>
    <definedName name="A125253986F">Data8!$W$1:$W$10,Data8!$W$11:$W$17</definedName>
    <definedName name="A125253986F_Data">Data8!$W$11:$W$17</definedName>
    <definedName name="A125253986F_Latest">Data8!$W$17</definedName>
    <definedName name="A125253990W">Data7!$GA$1:$GA$10,Data7!$GA$11:$GA$17</definedName>
    <definedName name="A125253990W_Data">Data7!$GA$11:$GA$17</definedName>
    <definedName name="A125253990W_Latest">Data7!$GA$17</definedName>
    <definedName name="A125253994F">Data7!$HT$1:$HT$10,Data7!$HT$11:$HT$17</definedName>
    <definedName name="A125253994F_Data">Data7!$HT$11:$HT$17</definedName>
    <definedName name="A125253994F_Latest">Data7!$HT$17</definedName>
    <definedName name="A125253998R">Data7!$II$1:$II$10,Data7!$II$11:$II$17</definedName>
    <definedName name="A125253998R_Data">Data7!$II$11:$II$17</definedName>
    <definedName name="A125253998R_Latest">Data7!$II$17</definedName>
    <definedName name="A125254002W">Data8!$H$1:$H$10,Data8!$H$11:$H$17</definedName>
    <definedName name="A125254002W_Data">Data8!$H$11:$H$17</definedName>
    <definedName name="A125254002W_Latest">Data8!$H$17</definedName>
    <definedName name="A125254006F">Data8!$BA$1:$BA$10,Data8!$BA$11:$BA$17</definedName>
    <definedName name="A125254006F_Data">Data8!$BA$11:$BA$17</definedName>
    <definedName name="A125254006F_Latest">Data8!$BA$17</definedName>
    <definedName name="A125254010W">Data7!$FL$1:$FL$10,Data7!$FL$11:$FL$17</definedName>
    <definedName name="A125254010W_Data">Data7!$FL$11:$FL$17</definedName>
    <definedName name="A125254010W_Latest">Data7!$FL$17</definedName>
    <definedName name="A125254014F">Data7!$GP$1:$GP$10,Data7!$GP$11:$GP$17</definedName>
    <definedName name="A125254014F_Data">Data7!$GP$11:$GP$17</definedName>
    <definedName name="A125254014F_Latest">Data7!$GP$17</definedName>
    <definedName name="A125254018R">Data7!$HE$1:$HE$10,Data7!$HE$11:$HE$17</definedName>
    <definedName name="A125254018R_Data">Data7!$HE$11:$HE$17</definedName>
    <definedName name="A125254018R_Latest">Data7!$HE$17</definedName>
    <definedName name="A125254022F">Data8!$AL$1:$AL$10,Data8!$AL$11:$AL$17</definedName>
    <definedName name="A125254022F_Data">Data8!$AL$11:$AL$17</definedName>
    <definedName name="A125254022F_Latest">Data8!$AL$17</definedName>
    <definedName name="A125254026R">Data7!$EW$1:$EW$10,Data7!$EW$11:$EW$17</definedName>
    <definedName name="A125254026R_Data">Data7!$EW$11:$EW$17</definedName>
    <definedName name="A125254026R_Latest">Data7!$EW$17</definedName>
    <definedName name="A125254030F">Data8!$GF$1:$GF$10,Data8!$GF$11:$GF$17</definedName>
    <definedName name="A125254030F_Data">Data8!$GF$11:$GF$17</definedName>
    <definedName name="A125254030F_Latest">Data8!$GF$17</definedName>
    <definedName name="A125254034R">Data8!$CT$1:$CT$10,Data8!$CT$11:$CT$17</definedName>
    <definedName name="A125254034R_Data">Data8!$CT$11:$CT$17</definedName>
    <definedName name="A125254034R_Latest">Data8!$CT$17</definedName>
    <definedName name="A125254038X">Data8!$EM$1:$EM$10,Data8!$EM$11:$EM$17</definedName>
    <definedName name="A125254038X_Data">Data8!$EM$11:$EM$17</definedName>
    <definedName name="A125254038X_Latest">Data8!$EM$17</definedName>
    <definedName name="A125254042R">Data8!$FB$1:$FB$10,Data8!$FB$11:$FB$17</definedName>
    <definedName name="A125254042R_Data">Data8!$FB$11:$FB$17</definedName>
    <definedName name="A125254042R_Latest">Data8!$FB$17</definedName>
    <definedName name="A125254046X">Data8!$FQ$1:$FQ$10,Data8!$FQ$11:$FQ$17</definedName>
    <definedName name="A125254046X_Data">Data8!$FQ$11:$FQ$17</definedName>
    <definedName name="A125254046X_Latest">Data8!$FQ$17</definedName>
    <definedName name="A125254050R">Data8!$HJ$1:$HJ$10,Data8!$HJ$11:$HJ$17</definedName>
    <definedName name="A125254050R_Data">Data8!$HJ$11:$HJ$17</definedName>
    <definedName name="A125254050R_Latest">Data8!$HJ$17</definedName>
    <definedName name="A125254054X">Data8!$CE$1:$CE$10,Data8!$CE$11:$CE$17</definedName>
    <definedName name="A125254054X_Data">Data8!$CE$11:$CE$17</definedName>
    <definedName name="A125254054X_Latest">Data8!$CE$17</definedName>
    <definedName name="A125254058J">Data8!$DI$1:$DI$10,Data8!$DI$11:$DI$17</definedName>
    <definedName name="A125254058J_Data">Data8!$DI$11:$DI$17</definedName>
    <definedName name="A125254058J_Latest">Data8!$DI$17</definedName>
    <definedName name="A125254062X">Data8!$DX$1:$DX$10,Data8!$DX$11:$DX$17</definedName>
    <definedName name="A125254062X_Data">Data8!$DX$11:$DX$17</definedName>
    <definedName name="A125254062X_Latest">Data8!$DX$17</definedName>
    <definedName name="A125254066J">Data8!$GU$1:$GU$10,Data8!$GU$11:$GU$17</definedName>
    <definedName name="A125254066J_Data">Data8!$GU$11:$GU$17</definedName>
    <definedName name="A125254066J_Latest">Data8!$GU$17</definedName>
    <definedName name="A125254070X">Data8!$BP$1:$BP$10,Data8!$BP$11:$BP$17</definedName>
    <definedName name="A125254070X_Data">Data8!$BP$11:$BP$17</definedName>
    <definedName name="A125254070X_Latest">Data8!$BP$17</definedName>
    <definedName name="A125254074J">Data9!$CY$1:$CY$10,Data9!$CY$11:$CY$17</definedName>
    <definedName name="A125254074J_Data">Data9!$CY$11:$CY$17</definedName>
    <definedName name="A125254074J_Latest">Data9!$CY$17</definedName>
    <definedName name="A125254078T">Data9!$M$1:$M$10,Data9!$M$11:$M$17</definedName>
    <definedName name="A125254078T_Data">Data9!$M$11:$M$17</definedName>
    <definedName name="A125254078T_Latest">Data9!$M$17</definedName>
    <definedName name="A125254082J">Data9!$BF$1:$BF$10,Data9!$BF$11:$BF$17</definedName>
    <definedName name="A125254082J_Data">Data9!$BF$11:$BF$17</definedName>
    <definedName name="A125254082J_Latest">Data9!$BF$17</definedName>
    <definedName name="A125254086T">Data9!$BU$1:$BU$10,Data9!$BU$11:$BU$17</definedName>
    <definedName name="A125254086T_Data">Data9!$BU$11:$BU$17</definedName>
    <definedName name="A125254086T_Latest">Data9!$BU$17</definedName>
    <definedName name="A125254090J">Data9!$CJ$1:$CJ$10,Data9!$CJ$11:$CJ$17</definedName>
    <definedName name="A125254090J_Data">Data9!$CJ$11:$CJ$17</definedName>
    <definedName name="A125254090J_Latest">Data9!$CJ$17</definedName>
    <definedName name="A125254094T">Data9!$EC$1:$EC$10,Data9!$EC$11:$EC$17</definedName>
    <definedName name="A125254094T_Data">Data9!$EC$11:$EC$17</definedName>
    <definedName name="A125254094T_Latest">Data9!$EC$17</definedName>
    <definedName name="A125254098A">Data8!$IN$1:$IN$10,Data8!$IN$11:$IN$17</definedName>
    <definedName name="A125254098A_Data">Data8!$IN$11:$IN$17</definedName>
    <definedName name="A125254098A_Latest">Data8!$IN$17</definedName>
    <definedName name="A125254102F">Data9!$AB$1:$AB$10,Data9!$AB$11:$AB$17</definedName>
    <definedName name="A125254102F_Data">Data9!$AB$11:$AB$17</definedName>
    <definedName name="A125254102F_Latest">Data9!$AB$17</definedName>
    <definedName name="A125254106R">Data9!$AQ$1:$AQ$10,Data9!$AQ$11:$AQ$17</definedName>
    <definedName name="A125254106R_Data">Data9!$AQ$11:$AQ$17</definedName>
    <definedName name="A125254106R_Latest">Data9!$AQ$17</definedName>
    <definedName name="A125254110F">Data9!$DN$1:$DN$10,Data9!$DN$11:$DN$17</definedName>
    <definedName name="A125254110F_Data">Data9!$DN$11:$DN$17</definedName>
    <definedName name="A125254110F_Latest">Data9!$DN$17</definedName>
    <definedName name="A125254114R">Data8!$HY$1:$HY$10,Data8!$HY$11:$HY$17</definedName>
    <definedName name="A125254114R_Data">Data8!$HY$11:$HY$17</definedName>
    <definedName name="A125254114R_Latest">Data8!$HY$17</definedName>
    <definedName name="A125254118X">Data5!$DI$1:$DI$10,Data5!$DI$11:$DI$17</definedName>
    <definedName name="A125254118X_Data">Data5!$DI$11:$DI$17</definedName>
    <definedName name="A125254118X_Latest">Data5!$DI$17</definedName>
    <definedName name="A125254122R">Data5!$W$1:$W$10,Data5!$W$11:$W$17</definedName>
    <definedName name="A125254122R_Data">Data5!$W$11:$W$17</definedName>
    <definedName name="A125254122R_Latest">Data5!$W$17</definedName>
    <definedName name="A125254126X">Data5!$BP$1:$BP$10,Data5!$BP$11:$BP$17</definedName>
    <definedName name="A125254126X_Data">Data5!$BP$11:$BP$17</definedName>
    <definedName name="A125254126X_Latest">Data5!$BP$17</definedName>
    <definedName name="A125254130R">Data5!$CE$1:$CE$10,Data5!$CE$11:$CE$17</definedName>
    <definedName name="A125254130R_Data">Data5!$CE$11:$CE$17</definedName>
    <definedName name="A125254130R_Latest">Data5!$CE$17</definedName>
    <definedName name="A125254134X">Data5!$CT$1:$CT$10,Data5!$CT$11:$CT$17</definedName>
    <definedName name="A125254134X_Data">Data5!$CT$11:$CT$17</definedName>
    <definedName name="A125254134X_Latest">Data5!$CT$17</definedName>
    <definedName name="A125254138J">Data5!$EM$1:$EM$10,Data5!$EM$11:$EM$17</definedName>
    <definedName name="A125254138J_Data">Data5!$EM$11:$EM$17</definedName>
    <definedName name="A125254138J_Latest">Data5!$EM$17</definedName>
    <definedName name="A125254142X">Data5!$H$1:$H$10,Data5!$H$11:$H$17</definedName>
    <definedName name="A125254142X_Data">Data5!$H$11:$H$17</definedName>
    <definedName name="A125254142X_Latest">Data5!$H$17</definedName>
    <definedName name="A125254146J">Data5!$AL$1:$AL$10,Data5!$AL$11:$AL$17</definedName>
    <definedName name="A125254146J_Data">Data5!$AL$11:$AL$17</definedName>
    <definedName name="A125254146J_Latest">Data5!$AL$17</definedName>
    <definedName name="A125254150X">Data5!$BA$1:$BA$10,Data5!$BA$11:$BA$17</definedName>
    <definedName name="A125254150X_Data">Data5!$BA$11:$BA$17</definedName>
    <definedName name="A125254150X_Latest">Data5!$BA$17</definedName>
    <definedName name="A125254154J">Data5!$DX$1:$DX$10,Data5!$DX$11:$DX$17</definedName>
    <definedName name="A125254154J_Data">Data5!$DX$11:$DX$17</definedName>
    <definedName name="A125254154J_Latest">Data5!$DX$17</definedName>
    <definedName name="A125254158T">Data4!$II$1:$II$10,Data4!$II$11:$II$17</definedName>
    <definedName name="A125254158T_Data">Data4!$II$11:$II$17</definedName>
    <definedName name="A125254158T_Latest">Data4!$II$17</definedName>
    <definedName name="A125254162J">Data6!$GK$1:$GK$10,Data6!$GK$11:$GK$17</definedName>
    <definedName name="A125254162J_Data">Data6!$GK$11:$GK$17</definedName>
    <definedName name="A125254162J_Latest">Data6!$GK$17</definedName>
    <definedName name="A125254166T">Data6!$CY$1:$CY$10,Data6!$CY$11:$CY$17</definedName>
    <definedName name="A125254166T_Data">Data6!$CY$11:$CY$17</definedName>
    <definedName name="A125254166T_Latest">Data6!$CY$17</definedName>
    <definedName name="A125254170J">Data6!$ER$1:$ER$10,Data6!$ER$11:$ER$17</definedName>
    <definedName name="A125254170J_Data">Data6!$ER$11:$ER$17</definedName>
    <definedName name="A125254170J_Latest">Data6!$ER$17</definedName>
    <definedName name="A125254174T">Data6!$FG$1:$FG$10,Data6!$FG$11:$FG$17</definedName>
    <definedName name="A125254174T_Data">Data6!$FG$11:$FG$17</definedName>
    <definedName name="A125254174T_Latest">Data6!$FG$17</definedName>
    <definedName name="A125254178A">Data6!$FV$1:$FV$10,Data6!$FV$11:$FV$17</definedName>
    <definedName name="A125254178A_Data">Data6!$FV$11:$FV$17</definedName>
    <definedName name="A125254178A_Latest">Data6!$FV$17</definedName>
    <definedName name="A125254182T">Data6!$HO$1:$HO$10,Data6!$HO$11:$HO$17</definedName>
    <definedName name="A125254182T_Data">Data6!$HO$11:$HO$17</definedName>
    <definedName name="A125254182T_Latest">Data6!$HO$17</definedName>
    <definedName name="A125254186A">Data6!$CJ$1:$CJ$10,Data6!$CJ$11:$CJ$17</definedName>
    <definedName name="A125254186A_Data">Data6!$CJ$11:$CJ$17</definedName>
    <definedName name="A125254186A_Latest">Data6!$CJ$17</definedName>
    <definedName name="A125254190T">Data6!$DN$1:$DN$10,Data6!$DN$11:$DN$17</definedName>
    <definedName name="A125254190T_Data">Data6!$DN$11:$DN$17</definedName>
    <definedName name="A125254190T_Latest">Data6!$DN$17</definedName>
    <definedName name="A125254194A">Data6!$EC$1:$EC$10,Data6!$EC$11:$EC$17</definedName>
    <definedName name="A125254194A_Data">Data6!$EC$11:$EC$17</definedName>
    <definedName name="A125254194A_Latest">Data6!$EC$17</definedName>
    <definedName name="A125254198K">Data6!$GZ$1:$GZ$10,Data6!$GZ$11:$GZ$17</definedName>
    <definedName name="A125254198K_Data">Data6!$GZ$11:$GZ$17</definedName>
    <definedName name="A125254198K_Latest">Data6!$GZ$17</definedName>
    <definedName name="A125254202R">Data6!$BU$1:$BU$10,Data6!$BU$11:$BU$17</definedName>
    <definedName name="A125254202R_Data">Data6!$BU$11:$BU$17</definedName>
    <definedName name="A125254202R_Latest">Data6!$BU$17</definedName>
    <definedName name="A125254206X">Data7!$DD$1:$DD$10,Data7!$DD$11:$DD$17</definedName>
    <definedName name="A125254206X_Data">Data7!$DD$11:$DD$17</definedName>
    <definedName name="A125254206X_Latest">Data7!$DD$17</definedName>
    <definedName name="A125254210R">Data7!$R$1:$R$10,Data7!$R$11:$R$17</definedName>
    <definedName name="A125254210R_Data">Data7!$R$11:$R$17</definedName>
    <definedName name="A125254210R_Latest">Data7!$R$17</definedName>
    <definedName name="A125254214X">Data7!$BK$1:$BK$10,Data7!$BK$11:$BK$17</definedName>
    <definedName name="A125254214X_Data">Data7!$BK$11:$BK$17</definedName>
    <definedName name="A125254214X_Latest">Data7!$BK$17</definedName>
    <definedName name="A125254218J">Data7!$BZ$1:$BZ$10,Data7!$BZ$11:$BZ$17</definedName>
    <definedName name="A125254218J_Data">Data7!$BZ$11:$BZ$17</definedName>
    <definedName name="A125254218J_Latest">Data7!$BZ$17</definedName>
    <definedName name="A125254222X">Data7!$CO$1:$CO$10,Data7!$CO$11:$CO$17</definedName>
    <definedName name="A125254222X_Data">Data7!$CO$11:$CO$17</definedName>
    <definedName name="A125254222X_Latest">Data7!$CO$17</definedName>
    <definedName name="A125254226J">Data7!$EH$1:$EH$10,Data7!$EH$11:$EH$17</definedName>
    <definedName name="A125254226J_Data">Data7!$EH$11:$EH$17</definedName>
    <definedName name="A125254226J_Latest">Data7!$EH$17</definedName>
    <definedName name="A125254230X">Data7!$C$1:$C$10,Data7!$C$11:$C$17</definedName>
    <definedName name="A125254230X_Data">Data7!$C$11:$C$17</definedName>
    <definedName name="A125254230X_Latest">Data7!$C$17</definedName>
    <definedName name="A125254234J">Data7!$AG$1:$AG$10,Data7!$AG$11:$AG$17</definedName>
    <definedName name="A125254234J_Data">Data7!$AG$11:$AG$17</definedName>
    <definedName name="A125254234J_Latest">Data7!$AG$17</definedName>
    <definedName name="A125254238T">Data7!$AV$1:$AV$10,Data7!$AV$11:$AV$17</definedName>
    <definedName name="A125254238T_Data">Data7!$AV$11:$AV$17</definedName>
    <definedName name="A125254238T_Latest">Data7!$AV$17</definedName>
    <definedName name="A125254242J">Data7!$DS$1:$DS$10,Data7!$DS$11:$DS$17</definedName>
    <definedName name="A125254242J_Data">Data7!$DS$11:$DS$17</definedName>
    <definedName name="A125254242J_Latest">Data7!$DS$17</definedName>
    <definedName name="A125254246T">Data6!$ID$1:$ID$10,Data6!$ID$11:$ID$17</definedName>
    <definedName name="A125254246T_Data">Data6!$ID$11:$ID$17</definedName>
    <definedName name="A125254246T_Latest">Data6!$ID$17</definedName>
    <definedName name="A125254250J">Data2!$GU$1:$GU$10,Data2!$GU$11:$GU$17</definedName>
    <definedName name="A125254250J_Data">Data2!$GU$11:$GU$17</definedName>
    <definedName name="A125254250J_Latest">Data2!$GU$17</definedName>
    <definedName name="A125254254T">Data2!$DI$1:$DI$10,Data2!$DI$11:$DI$17</definedName>
    <definedName name="A125254254T_Data">Data2!$DI$11:$DI$17</definedName>
    <definedName name="A125254254T_Latest">Data2!$DI$17</definedName>
    <definedName name="A125254258A">Data2!$FB$1:$FB$10,Data2!$FB$11:$FB$17</definedName>
    <definedName name="A125254258A_Data">Data2!$FB$11:$FB$17</definedName>
    <definedName name="A125254258A_Latest">Data2!$FB$17</definedName>
    <definedName name="A125254262T">Data2!$FQ$1:$FQ$10,Data2!$FQ$11:$FQ$17</definedName>
    <definedName name="A125254262T_Data">Data2!$FQ$11:$FQ$17</definedName>
    <definedName name="A125254262T_Latest">Data2!$FQ$17</definedName>
    <definedName name="A125254266A">Data2!$GF$1:$GF$10,Data2!$GF$11:$GF$17</definedName>
    <definedName name="A125254266A_Data">Data2!$GF$11:$GF$17</definedName>
    <definedName name="A125254266A_Latest">Data2!$GF$17</definedName>
    <definedName name="A125254270T">Data2!$HY$1:$HY$10,Data2!$HY$11:$HY$17</definedName>
    <definedName name="A125254270T_Data">Data2!$HY$11:$HY$17</definedName>
    <definedName name="A125254270T_Latest">Data2!$HY$17</definedName>
    <definedName name="A125254274A">Data2!$CT$1:$CT$10,Data2!$CT$11:$CT$17</definedName>
    <definedName name="A125254274A_Data">Data2!$CT$11:$CT$17</definedName>
    <definedName name="A125254274A_Latest">Data2!$CT$17</definedName>
    <definedName name="A125254278K">Data2!$DX$1:$DX$10,Data2!$DX$11:$DX$17</definedName>
    <definedName name="A125254278K_Data">Data2!$DX$11:$DX$17</definedName>
    <definedName name="A125254278K_Latest">Data2!$DX$17</definedName>
    <definedName name="A125254282A">Data2!$EM$1:$EM$10,Data2!$EM$11:$EM$17</definedName>
    <definedName name="A125254282A_Data">Data2!$EM$11:$EM$17</definedName>
    <definedName name="A125254282A_Latest">Data2!$EM$17</definedName>
    <definedName name="A125254286K">Data2!$HJ$1:$HJ$10,Data2!$HJ$11:$HJ$17</definedName>
    <definedName name="A125254286K_Data">Data2!$HJ$11:$HJ$17</definedName>
    <definedName name="A125254286K_Latest">Data2!$HJ$17</definedName>
    <definedName name="A125254290A">Data2!$CE$1:$CE$10,Data2!$CE$11:$CE$17</definedName>
    <definedName name="A125254290A_Data">Data2!$CE$11:$CE$17</definedName>
    <definedName name="A125254290A_Latest">Data2!$CE$17</definedName>
    <definedName name="A125254646C">Data4!$GP$1:$GP$10,Data4!$GP$11:$GP$17</definedName>
    <definedName name="A125254646C_Data">Data4!$GP$11:$GP$17</definedName>
    <definedName name="A125254646C_Latest">Data4!$GP$17</definedName>
    <definedName name="A125254650V">Data4!$DD$1:$DD$10,Data4!$DD$11:$DD$17</definedName>
    <definedName name="A125254650V_Data">Data4!$DD$11:$DD$17</definedName>
    <definedName name="A125254650V_Latest">Data4!$DD$17</definedName>
    <definedName name="A125254654C">Data4!$EW$1:$EW$10,Data4!$EW$11:$EW$17</definedName>
    <definedName name="A125254654C_Data">Data4!$EW$11:$EW$17</definedName>
    <definedName name="A125254654C_Latest">Data4!$EW$17</definedName>
    <definedName name="A125254658L">Data4!$FL$1:$FL$10,Data4!$FL$11:$FL$17</definedName>
    <definedName name="A125254658L_Data">Data4!$FL$11:$FL$17</definedName>
    <definedName name="A125254658L_Latest">Data4!$FL$17</definedName>
    <definedName name="A125254662C">Data4!$GA$1:$GA$10,Data4!$GA$11:$GA$17</definedName>
    <definedName name="A125254662C_Data">Data4!$GA$11:$GA$17</definedName>
    <definedName name="A125254662C_Latest">Data4!$GA$17</definedName>
    <definedName name="A125254666L">Data4!$HT$1:$HT$10,Data4!$HT$11:$HT$17</definedName>
    <definedName name="A125254666L_Data">Data4!$HT$11:$HT$17</definedName>
    <definedName name="A125254666L_Latest">Data4!$HT$17</definedName>
    <definedName name="A125254670C">Data4!$CO$1:$CO$10,Data4!$CO$11:$CO$17</definedName>
    <definedName name="A125254670C_Data">Data4!$CO$11:$CO$17</definedName>
    <definedName name="A125254670C_Latest">Data4!$CO$17</definedName>
    <definedName name="A125254674L">Data4!$DS$1:$DS$10,Data4!$DS$11:$DS$17</definedName>
    <definedName name="A125254674L_Data">Data4!$DS$11:$DS$17</definedName>
    <definedName name="A125254674L_Latest">Data4!$DS$17</definedName>
    <definedName name="A125254678W">Data4!$EH$1:$EH$10,Data4!$EH$11:$EH$17</definedName>
    <definedName name="A125254678W_Data">Data4!$EH$11:$EH$17</definedName>
    <definedName name="A125254678W_Latest">Data4!$EH$17</definedName>
    <definedName name="A125254682L">Data4!$HE$1:$HE$10,Data4!$HE$11:$HE$17</definedName>
    <definedName name="A125254682L_Data">Data4!$HE$11:$HE$17</definedName>
    <definedName name="A125254682L_Latest">Data4!$HE$17</definedName>
    <definedName name="A125254686W">Data4!$BZ$1:$BZ$10,Data4!$BZ$11:$BZ$17</definedName>
    <definedName name="A125254686W_Data">Data4!$BZ$11:$BZ$17</definedName>
    <definedName name="A125254686W_Latest">Data4!$BZ$17</definedName>
    <definedName name="A125255042J">Data2!$AL$1:$AL$10,Data2!$AL$11:$AL$17</definedName>
    <definedName name="A125255042J_Data">Data2!$AL$11:$AL$17</definedName>
    <definedName name="A125255042J_Latest">Data2!$AL$17</definedName>
    <definedName name="A125255046T">Data1!$GP$1:$GP$10,Data1!$GP$11:$GP$17</definedName>
    <definedName name="A125255046T_Data">Data1!$GP$11:$GP$17</definedName>
    <definedName name="A125255046T_Latest">Data1!$GP$17</definedName>
    <definedName name="A125255050J">Data1!$II$1:$II$10,Data1!$II$11:$II$17</definedName>
    <definedName name="A125255050J_Data">Data1!$II$11:$II$17</definedName>
    <definedName name="A125255050J_Latest">Data1!$II$17</definedName>
    <definedName name="A125255054T">Data2!$H$1:$H$10,Data2!$H$11:$H$17</definedName>
    <definedName name="A125255054T_Data">Data2!$H$11:$H$17</definedName>
    <definedName name="A125255054T_Latest">Data2!$H$17</definedName>
    <definedName name="A125255058A">Data2!$W$1:$W$10,Data2!$W$11:$W$17</definedName>
    <definedName name="A125255058A_Data">Data2!$W$11:$W$17</definedName>
    <definedName name="A125255058A_Latest">Data2!$W$17</definedName>
    <definedName name="A125255062T">Data2!$BP$1:$BP$10,Data2!$BP$11:$BP$17</definedName>
    <definedName name="A125255062T_Data">Data2!$BP$11:$BP$17</definedName>
    <definedName name="A125255062T_Latest">Data2!$BP$17</definedName>
    <definedName name="A125255066A">Data1!$GA$1:$GA$10,Data1!$GA$11:$GA$17</definedName>
    <definedName name="A125255066A_Data">Data1!$GA$11:$GA$17</definedName>
    <definedName name="A125255066A_Latest">Data1!$GA$17</definedName>
    <definedName name="A125255070T">Data1!$HE$1:$HE$10,Data1!$HE$11:$HE$17</definedName>
    <definedName name="A125255070T_Data">Data1!$HE$11:$HE$17</definedName>
    <definedName name="A125255070T_Latest">Data1!$HE$17</definedName>
    <definedName name="A125255074A">Data1!$HT$1:$HT$10,Data1!$HT$11:$HT$17</definedName>
    <definedName name="A125255074A_Data">Data1!$HT$11:$HT$17</definedName>
    <definedName name="A125255074A_Latest">Data1!$HT$17</definedName>
    <definedName name="A125255078K">Data2!$BA$1:$BA$10,Data2!$BA$11:$BA$17</definedName>
    <definedName name="A125255078K_Data">Data2!$BA$11:$BA$17</definedName>
    <definedName name="A125255078K_Latest">Data2!$BA$17</definedName>
    <definedName name="A125255082A">Data1!$FL$1:$FL$10,Data1!$FL$11:$FL$17</definedName>
    <definedName name="A125255082A_Data">Data1!$FL$11:$FL$17</definedName>
    <definedName name="A125255082A_Latest">Data1!$FL$17</definedName>
    <definedName name="A125255438C">Data3!$DN$1:$DN$10,Data3!$DN$11:$DN$17</definedName>
    <definedName name="A125255438C_Data">Data3!$DN$11:$DN$17</definedName>
    <definedName name="A125255438C_Latest">Data3!$DN$17</definedName>
    <definedName name="A125255442V">Data3!$AB$1:$AB$10,Data3!$AB$11:$AB$17</definedName>
    <definedName name="A125255442V_Data">Data3!$AB$11:$AB$17</definedName>
    <definedName name="A125255442V_Latest">Data3!$AB$17</definedName>
    <definedName name="A125255446C">Data3!$BU$1:$BU$10,Data3!$BU$11:$BU$17</definedName>
    <definedName name="A125255446C_Data">Data3!$BU$11:$BU$17</definedName>
    <definedName name="A125255446C_Latest">Data3!$BU$17</definedName>
    <definedName name="A125255450V">Data3!$CJ$1:$CJ$10,Data3!$CJ$11:$CJ$17</definedName>
    <definedName name="A125255450V_Data">Data3!$CJ$11:$CJ$17</definedName>
    <definedName name="A125255450V_Latest">Data3!$CJ$17</definedName>
    <definedName name="A125255454C">Data3!$CY$1:$CY$10,Data3!$CY$11:$CY$17</definedName>
    <definedName name="A125255454C_Data">Data3!$CY$11:$CY$17</definedName>
    <definedName name="A125255454C_Latest">Data3!$CY$17</definedName>
    <definedName name="A125255458L">Data3!$ER$1:$ER$10,Data3!$ER$11:$ER$17</definedName>
    <definedName name="A125255458L_Data">Data3!$ER$11:$ER$17</definedName>
    <definedName name="A125255458L_Latest">Data3!$ER$17</definedName>
    <definedName name="A125255462C">Data3!$M$1:$M$10,Data3!$M$11:$M$17</definedName>
    <definedName name="A125255462C_Data">Data3!$M$11:$M$17</definedName>
    <definedName name="A125255462C_Latest">Data3!$M$17</definedName>
    <definedName name="A125255466L">Data3!$AQ$1:$AQ$10,Data3!$AQ$11:$AQ$17</definedName>
    <definedName name="A125255466L_Data">Data3!$AQ$11:$AQ$17</definedName>
    <definedName name="A125255466L_Latest">Data3!$AQ$17</definedName>
    <definedName name="A125255470C">Data3!$BF$1:$BF$10,Data3!$BF$11:$BF$17</definedName>
    <definedName name="A125255470C_Data">Data3!$BF$11:$BF$17</definedName>
    <definedName name="A125255470C_Latest">Data3!$BF$17</definedName>
    <definedName name="A125255474L">Data3!$EC$1:$EC$10,Data3!$EC$11:$EC$17</definedName>
    <definedName name="A125255474L_Data">Data3!$EC$11:$EC$17</definedName>
    <definedName name="A125255474L_Latest">Data3!$EC$17</definedName>
    <definedName name="A125255478W">Data2!$IN$1:$IN$10,Data2!$IN$11:$IN$17</definedName>
    <definedName name="A125255478W_Data">Data2!$IN$11:$IN$17</definedName>
    <definedName name="A125255478W_Latest">Data2!$IN$17</definedName>
    <definedName name="A125255834F">Data4!$AG$1:$AG$10,Data4!$AG$11:$AG$17</definedName>
    <definedName name="A125255834F_Data">Data4!$AG$11:$AG$17</definedName>
    <definedName name="A125255834F_Latest">Data4!$AG$17</definedName>
    <definedName name="A125255838R">Data3!$GK$1:$GK$10,Data3!$GK$11:$GK$17</definedName>
    <definedName name="A125255838R_Data">Data3!$GK$11:$GK$17</definedName>
    <definedName name="A125255838R_Latest">Data3!$GK$17</definedName>
    <definedName name="A125255842F">Data3!$ID$1:$ID$10,Data3!$ID$11:$ID$17</definedName>
    <definedName name="A125255842F_Data">Data3!$ID$11:$ID$17</definedName>
    <definedName name="A125255842F_Latest">Data3!$ID$17</definedName>
    <definedName name="A125255846R">Data4!$C$1:$C$10,Data4!$C$11:$C$17</definedName>
    <definedName name="A125255846R_Data">Data4!$C$11:$C$17</definedName>
    <definedName name="A125255846R_Latest">Data4!$C$17</definedName>
    <definedName name="A125255850F">Data4!$R$1:$R$10,Data4!$R$11:$R$17</definedName>
    <definedName name="A125255850F_Data">Data4!$R$11:$R$17</definedName>
    <definedName name="A125255850F_Latest">Data4!$R$17</definedName>
    <definedName name="A125255854R">Data4!$BK$1:$BK$10,Data4!$BK$11:$BK$17</definedName>
    <definedName name="A125255854R_Data">Data4!$BK$11:$BK$17</definedName>
    <definedName name="A125255854R_Latest">Data4!$BK$17</definedName>
    <definedName name="A125255858X">Data3!$FV$1:$FV$10,Data3!$FV$11:$FV$17</definedName>
    <definedName name="A125255858X_Data">Data3!$FV$11:$FV$17</definedName>
    <definedName name="A125255858X_Latest">Data3!$FV$17</definedName>
    <definedName name="A125255862R">Data3!$GZ$1:$GZ$10,Data3!$GZ$11:$GZ$17</definedName>
    <definedName name="A125255862R_Data">Data3!$GZ$11:$GZ$17</definedName>
    <definedName name="A125255862R_Latest">Data3!$GZ$17</definedName>
    <definedName name="A125255866X">Data3!$HO$1:$HO$10,Data3!$HO$11:$HO$17</definedName>
    <definedName name="A125255866X_Data">Data3!$HO$11:$HO$17</definedName>
    <definedName name="A125255866X_Latest">Data3!$HO$17</definedName>
    <definedName name="A125255870R">Data4!$AV$1:$AV$10,Data4!$AV$11:$AV$17</definedName>
    <definedName name="A125255870R_Data">Data4!$AV$11:$AV$17</definedName>
    <definedName name="A125255870R_Latest">Data4!$AV$17</definedName>
    <definedName name="A125255874X">Data3!$FG$1:$FG$10,Data3!$FG$11:$FG$17</definedName>
    <definedName name="A125255874X_Data">Data3!$FG$11:$FG$17</definedName>
    <definedName name="A125255874X_Latest">Data3!$FG$17</definedName>
    <definedName name="A125256230K">Data1!$DY$1:$DY$10,Data1!$DY$11:$DY$17</definedName>
    <definedName name="A125256230K_Data">Data1!$DY$11:$DY$17</definedName>
    <definedName name="A125256230K_Latest">Data1!$DY$17</definedName>
    <definedName name="A125256234V">Data1!$AM$1:$AM$10,Data1!$AM$11:$AM$17</definedName>
    <definedName name="A125256234V_Data">Data1!$AM$11:$AM$17</definedName>
    <definedName name="A125256234V_Latest">Data1!$AM$17</definedName>
    <definedName name="A125256238C">Data1!$CF$1:$CF$10,Data1!$CF$11:$CF$17</definedName>
    <definedName name="A125256238C_Data">Data1!$CF$11:$CF$17</definedName>
    <definedName name="A125256238C_Latest">Data1!$CF$17</definedName>
    <definedName name="A125256242V">Data1!$CU$1:$CU$10,Data1!$CU$11:$CU$17</definedName>
    <definedName name="A125256242V_Data">Data1!$CU$11:$CU$17</definedName>
    <definedName name="A125256242V_Latest">Data1!$CU$17</definedName>
    <definedName name="A125256246C">Data1!$DJ$1:$DJ$10,Data1!$DJ$11:$DJ$17</definedName>
    <definedName name="A125256246C_Data">Data1!$DJ$11:$DJ$17</definedName>
    <definedName name="A125256246C_Latest">Data1!$DJ$17</definedName>
    <definedName name="A125256250V">Data1!$FC$1:$FC$10,Data1!$FC$11:$FC$17</definedName>
    <definedName name="A125256250V_Data">Data1!$FC$11:$FC$17</definedName>
    <definedName name="A125256250V_Latest">Data1!$FC$17</definedName>
    <definedName name="A125256254C">Data1!$X$1:$X$10,Data1!$X$11:$X$17</definedName>
    <definedName name="A125256254C_Data">Data1!$X$11:$X$17</definedName>
    <definedName name="A125256254C_Latest">Data1!$X$17</definedName>
    <definedName name="A125256258L">Data1!$BB$1:$BB$10,Data1!$BB$11:$BB$17</definedName>
    <definedName name="A125256258L_Data">Data1!$BB$11:$BB$17</definedName>
    <definedName name="A125256258L_Latest">Data1!$BB$17</definedName>
    <definedName name="A125256262C">Data1!$BQ$1:$BQ$10,Data1!$BQ$11:$BQ$17</definedName>
    <definedName name="A125256262C_Data">Data1!$BQ$11:$BQ$17</definedName>
    <definedName name="A125256262C_Latest">Data1!$BQ$17</definedName>
    <definedName name="A125256266L">Data1!$EN$1:$EN$10,Data1!$EN$11:$EN$17</definedName>
    <definedName name="A125256266L_Data">Data1!$EN$11:$EN$17</definedName>
    <definedName name="A125256266L_Latest">Data1!$EN$17</definedName>
    <definedName name="A125256270C">Data1!$I$1:$I$10,Data1!$I$11:$I$17</definedName>
    <definedName name="A125256270C_Data">Data1!$I$11:$I$17</definedName>
    <definedName name="A125256270C_Latest">Data1!$I$17</definedName>
    <definedName name="A125256274L">Data10!$X$1:$X$10,Data10!$X$11:$X$17</definedName>
    <definedName name="A125256274L_Data">Data10!$X$11:$X$17</definedName>
    <definedName name="A125256274L_Latest">Data10!$X$17</definedName>
    <definedName name="A125256278W">Data9!$GB$1:$GB$10,Data9!$GB$11:$GB$17</definedName>
    <definedName name="A125256278W_Data">Data9!$GB$11:$GB$17</definedName>
    <definedName name="A125256278W_Latest">Data9!$GB$17</definedName>
    <definedName name="A125256282L">Data9!$HU$1:$HU$10,Data9!$HU$11:$HU$17</definedName>
    <definedName name="A125256282L_Data">Data9!$HU$11:$HU$17</definedName>
    <definedName name="A125256282L_Latest">Data9!$HU$17</definedName>
    <definedName name="A125256286W">Data9!$IJ$1:$IJ$10,Data9!$IJ$11:$IJ$17</definedName>
    <definedName name="A125256286W_Data">Data9!$IJ$11:$IJ$17</definedName>
    <definedName name="A125256286W_Latest">Data9!$IJ$17</definedName>
    <definedName name="A125256290L">Data10!$I$1:$I$10,Data10!$I$11:$I$17</definedName>
    <definedName name="A125256290L_Data">Data10!$I$11:$I$17</definedName>
    <definedName name="A125256290L_Latest">Data10!$I$17</definedName>
    <definedName name="A125256294W">Data10!$BB$1:$BB$10,Data10!$BB$11:$BB$17</definedName>
    <definedName name="A125256294W_Data">Data10!$BB$11:$BB$17</definedName>
    <definedName name="A125256294W_Latest">Data10!$BB$17</definedName>
    <definedName name="A125256298F">Data9!$FM$1:$FM$10,Data9!$FM$11:$FM$17</definedName>
    <definedName name="A125256298F_Data">Data9!$FM$11:$FM$17</definedName>
    <definedName name="A125256298F_Latest">Data9!$FM$17</definedName>
    <definedName name="A125256302K">Data9!$GQ$1:$GQ$10,Data9!$GQ$11:$GQ$17</definedName>
    <definedName name="A125256302K_Data">Data9!$GQ$11:$GQ$17</definedName>
    <definedName name="A125256302K_Latest">Data9!$GQ$17</definedName>
    <definedName name="A125256306V">Data9!$HF$1:$HF$10,Data9!$HF$11:$HF$17</definedName>
    <definedName name="A125256306V_Data">Data9!$HF$11:$HF$17</definedName>
    <definedName name="A125256306V_Latest">Data9!$HF$17</definedName>
    <definedName name="A125256310K">Data10!$AM$1:$AM$10,Data10!$AM$11:$AM$17</definedName>
    <definedName name="A125256310K_Data">Data10!$AM$11:$AM$17</definedName>
    <definedName name="A125256310K_Latest">Data10!$AM$17</definedName>
    <definedName name="A125256314V">Data9!$EX$1:$EX$10,Data9!$EX$11:$EX$17</definedName>
    <definedName name="A125256314V_Data">Data9!$EX$11:$EX$17</definedName>
    <definedName name="A125256314V_Latest">Data9!$EX$17</definedName>
    <definedName name="A125256318C">Data6!$AH$1:$AH$10,Data6!$AH$11:$AH$17</definedName>
    <definedName name="A125256318C_Data">Data6!$AH$11:$AH$17</definedName>
    <definedName name="A125256318C_Latest">Data6!$AH$17</definedName>
    <definedName name="A125256322V">Data5!$GL$1:$GL$10,Data5!$GL$11:$GL$17</definedName>
    <definedName name="A125256322V_Data">Data5!$GL$11:$GL$17</definedName>
    <definedName name="A125256322V_Latest">Data5!$GL$17</definedName>
    <definedName name="A125256326C">Data5!$IE$1:$IE$10,Data5!$IE$11:$IE$17</definedName>
    <definedName name="A125256326C_Data">Data5!$IE$11:$IE$17</definedName>
    <definedName name="A125256326C_Latest">Data5!$IE$17</definedName>
    <definedName name="A125256330V">Data6!$D$1:$D$10,Data6!$D$11:$D$17</definedName>
    <definedName name="A125256330V_Data">Data6!$D$11:$D$17</definedName>
    <definedName name="A125256330V_Latest">Data6!$D$17</definedName>
    <definedName name="A125256334C">Data6!$S$1:$S$10,Data6!$S$11:$S$17</definedName>
    <definedName name="A125256334C_Data">Data6!$S$11:$S$17</definedName>
    <definedName name="A125256334C_Latest">Data6!$S$17</definedName>
    <definedName name="A125256338L">Data6!$BL$1:$BL$10,Data6!$BL$11:$BL$17</definedName>
    <definedName name="A125256338L_Data">Data6!$BL$11:$BL$17</definedName>
    <definedName name="A125256338L_Latest">Data6!$BL$17</definedName>
    <definedName name="A125256342C">Data5!$FW$1:$FW$10,Data5!$FW$11:$FW$17</definedName>
    <definedName name="A125256342C_Data">Data5!$FW$11:$FW$17</definedName>
    <definedName name="A125256342C_Latest">Data5!$FW$17</definedName>
    <definedName name="A125256346L">Data5!$HA$1:$HA$10,Data5!$HA$11:$HA$17</definedName>
    <definedName name="A125256346L_Data">Data5!$HA$11:$HA$17</definedName>
    <definedName name="A125256346L_Latest">Data5!$HA$17</definedName>
    <definedName name="A125256350C">Data5!$HP$1:$HP$10,Data5!$HP$11:$HP$17</definedName>
    <definedName name="A125256350C_Data">Data5!$HP$11:$HP$17</definedName>
    <definedName name="A125256350C_Latest">Data5!$HP$17</definedName>
    <definedName name="A125256354L">Data6!$AW$1:$AW$10,Data6!$AW$11:$AW$17</definedName>
    <definedName name="A125256354L_Data">Data6!$AW$11:$AW$17</definedName>
    <definedName name="A125256354L_Latest">Data6!$AW$17</definedName>
    <definedName name="A125256358W">Data5!$FH$1:$FH$10,Data5!$FH$11:$FH$17</definedName>
    <definedName name="A125256358W_Data">Data5!$FH$11:$FH$17</definedName>
    <definedName name="A125256358W_Latest">Data5!$FH$17</definedName>
    <definedName name="A125256362L">Data8!$AC$1:$AC$10,Data8!$AC$11:$AC$17</definedName>
    <definedName name="A125256362L_Data">Data8!$AC$11:$AC$17</definedName>
    <definedName name="A125256362L_Latest">Data8!$AC$17</definedName>
    <definedName name="A125256366W">Data7!$GG$1:$GG$10,Data7!$GG$11:$GG$17</definedName>
    <definedName name="A125256366W_Data">Data7!$GG$11:$GG$17</definedName>
    <definedName name="A125256366W_Latest">Data7!$GG$17</definedName>
    <definedName name="A125256370L">Data7!$HZ$1:$HZ$10,Data7!$HZ$11:$HZ$17</definedName>
    <definedName name="A125256370L_Data">Data7!$HZ$11:$HZ$17</definedName>
    <definedName name="A125256370L_Latest">Data7!$HZ$17</definedName>
    <definedName name="A125256374W">Data7!$IO$1:$IO$10,Data7!$IO$11:$IO$17</definedName>
    <definedName name="A125256374W_Data">Data7!$IO$11:$IO$17</definedName>
    <definedName name="A125256374W_Latest">Data7!$IO$17</definedName>
    <definedName name="A125256378F">Data8!$N$1:$N$10,Data8!$N$11:$N$17</definedName>
    <definedName name="A125256378F_Data">Data8!$N$11:$N$17</definedName>
    <definedName name="A125256378F_Latest">Data8!$N$17</definedName>
    <definedName name="A125256382W">Data8!$BG$1:$BG$10,Data8!$BG$11:$BG$17</definedName>
    <definedName name="A125256382W_Data">Data8!$BG$11:$BG$17</definedName>
    <definedName name="A125256382W_Latest">Data8!$BG$17</definedName>
    <definedName name="A125256386F">Data7!$FR$1:$FR$10,Data7!$FR$11:$FR$17</definedName>
    <definedName name="A125256386F_Data">Data7!$FR$11:$FR$17</definedName>
    <definedName name="A125256386F_Latest">Data7!$FR$17</definedName>
    <definedName name="A125256390W">Data7!$GV$1:$GV$10,Data7!$GV$11:$GV$17</definedName>
    <definedName name="A125256390W_Data">Data7!$GV$11:$GV$17</definedName>
    <definedName name="A125256390W_Latest">Data7!$GV$17</definedName>
    <definedName name="A125256394F">Data7!$HK$1:$HK$10,Data7!$HK$11:$HK$17</definedName>
    <definedName name="A125256394F_Data">Data7!$HK$11:$HK$17</definedName>
    <definedName name="A125256394F_Latest">Data7!$HK$17</definedName>
    <definedName name="A125256398R">Data8!$AR$1:$AR$10,Data8!$AR$11:$AR$17</definedName>
    <definedName name="A125256398R_Data">Data8!$AR$11:$AR$17</definedName>
    <definedName name="A125256398R_Latest">Data8!$AR$17</definedName>
    <definedName name="A125256402V">Data7!$FC$1:$FC$10,Data7!$FC$11:$FC$17</definedName>
    <definedName name="A125256402V_Data">Data7!$FC$11:$FC$17</definedName>
    <definedName name="A125256402V_Latest">Data7!$FC$17</definedName>
    <definedName name="A125256406C">Data8!$GL$1:$GL$10,Data8!$GL$11:$GL$17</definedName>
    <definedName name="A125256406C_Data">Data8!$GL$11:$GL$17</definedName>
    <definedName name="A125256406C_Latest">Data8!$GL$17</definedName>
    <definedName name="A125256410V">Data8!$CZ$1:$CZ$10,Data8!$CZ$11:$CZ$17</definedName>
    <definedName name="A125256410V_Data">Data8!$CZ$11:$CZ$17</definedName>
    <definedName name="A125256410V_Latest">Data8!$CZ$17</definedName>
    <definedName name="A125256414C">Data8!$ES$1:$ES$10,Data8!$ES$11:$ES$17</definedName>
    <definedName name="A125256414C_Data">Data8!$ES$11:$ES$17</definedName>
    <definedName name="A125256414C_Latest">Data8!$ES$17</definedName>
    <definedName name="A125256418L">Data8!$FH$1:$FH$10,Data8!$FH$11:$FH$17</definedName>
    <definedName name="A125256418L_Data">Data8!$FH$11:$FH$17</definedName>
    <definedName name="A125256418L_Latest">Data8!$FH$17</definedName>
    <definedName name="A125256422C">Data8!$FW$1:$FW$10,Data8!$FW$11:$FW$17</definedName>
    <definedName name="A125256422C_Data">Data8!$FW$11:$FW$17</definedName>
    <definedName name="A125256422C_Latest">Data8!$FW$17</definedName>
    <definedName name="A125256426L">Data8!$HP$1:$HP$10,Data8!$HP$11:$HP$17</definedName>
    <definedName name="A125256426L_Data">Data8!$HP$11:$HP$17</definedName>
    <definedName name="A125256426L_Latest">Data8!$HP$17</definedName>
    <definedName name="A125256430C">Data8!$CK$1:$CK$10,Data8!$CK$11:$CK$17</definedName>
    <definedName name="A125256430C_Data">Data8!$CK$11:$CK$17</definedName>
    <definedName name="A125256430C_Latest">Data8!$CK$17</definedName>
    <definedName name="A125256434L">Data8!$DO$1:$DO$10,Data8!$DO$11:$DO$17</definedName>
    <definedName name="A125256434L_Data">Data8!$DO$11:$DO$17</definedName>
    <definedName name="A125256434L_Latest">Data8!$DO$17</definedName>
    <definedName name="A125256438W">Data8!$ED$1:$ED$10,Data8!$ED$11:$ED$17</definedName>
    <definedName name="A125256438W_Data">Data8!$ED$11:$ED$17</definedName>
    <definedName name="A125256438W_Latest">Data8!$ED$17</definedName>
    <definedName name="A125256442L">Data8!$HA$1:$HA$10,Data8!$HA$11:$HA$17</definedName>
    <definedName name="A125256442L_Data">Data8!$HA$11:$HA$17</definedName>
    <definedName name="A125256442L_Latest">Data8!$HA$17</definedName>
    <definedName name="A125256446W">Data8!$BV$1:$BV$10,Data8!$BV$11:$BV$17</definedName>
    <definedName name="A125256446W_Data">Data8!$BV$11:$BV$17</definedName>
    <definedName name="A125256446W_Latest">Data8!$BV$17</definedName>
    <definedName name="A125256450L">Data9!$DE$1:$DE$10,Data9!$DE$11:$DE$17</definedName>
    <definedName name="A125256450L_Data">Data9!$DE$11:$DE$17</definedName>
    <definedName name="A125256450L_Latest">Data9!$DE$17</definedName>
    <definedName name="A125256454W">Data9!$S$1:$S$10,Data9!$S$11:$S$17</definedName>
    <definedName name="A125256454W_Data">Data9!$S$11:$S$17</definedName>
    <definedName name="A125256454W_Latest">Data9!$S$17</definedName>
    <definedName name="A125256458F">Data9!$BL$1:$BL$10,Data9!$BL$11:$BL$17</definedName>
    <definedName name="A125256458F_Data">Data9!$BL$11:$BL$17</definedName>
    <definedName name="A125256458F_Latest">Data9!$BL$17</definedName>
    <definedName name="A125256462W">Data9!$CA$1:$CA$10,Data9!$CA$11:$CA$17</definedName>
    <definedName name="A125256462W_Data">Data9!$CA$11:$CA$17</definedName>
    <definedName name="A125256462W_Latest">Data9!$CA$17</definedName>
    <definedName name="A125256466F">Data9!$CP$1:$CP$10,Data9!$CP$11:$CP$17</definedName>
    <definedName name="A125256466F_Data">Data9!$CP$11:$CP$17</definedName>
    <definedName name="A125256466F_Latest">Data9!$CP$17</definedName>
    <definedName name="A125256470W">Data9!$EI$1:$EI$10,Data9!$EI$11:$EI$17</definedName>
    <definedName name="A125256470W_Data">Data9!$EI$11:$EI$17</definedName>
    <definedName name="A125256470W_Latest">Data9!$EI$17</definedName>
    <definedName name="A125256474F">Data9!$D$1:$D$10,Data9!$D$11:$D$17</definedName>
    <definedName name="A125256474F_Data">Data9!$D$11:$D$17</definedName>
    <definedName name="A125256474F_Latest">Data9!$D$17</definedName>
    <definedName name="A125256478R">Data9!$AH$1:$AH$10,Data9!$AH$11:$AH$17</definedName>
    <definedName name="A125256478R_Data">Data9!$AH$11:$AH$17</definedName>
    <definedName name="A125256478R_Latest">Data9!$AH$17</definedName>
    <definedName name="A125256482F">Data9!$AW$1:$AW$10,Data9!$AW$11:$AW$17</definedName>
    <definedName name="A125256482F_Data">Data9!$AW$11:$AW$17</definedName>
    <definedName name="A125256482F_Latest">Data9!$AW$17</definedName>
    <definedName name="A125256486R">Data9!$DT$1:$DT$10,Data9!$DT$11:$DT$17</definedName>
    <definedName name="A125256486R_Data">Data9!$DT$11:$DT$17</definedName>
    <definedName name="A125256486R_Latest">Data9!$DT$17</definedName>
    <definedName name="A125256490F">Data8!$IE$1:$IE$10,Data8!$IE$11:$IE$17</definedName>
    <definedName name="A125256490F_Data">Data8!$IE$11:$IE$17</definedName>
    <definedName name="A125256490F_Latest">Data8!$IE$17</definedName>
    <definedName name="A125256494R">Data5!$DO$1:$DO$10,Data5!$DO$11:$DO$17</definedName>
    <definedName name="A125256494R_Data">Data5!$DO$11:$DO$17</definedName>
    <definedName name="A125256494R_Latest">Data5!$DO$17</definedName>
    <definedName name="A125256498X">Data5!$AC$1:$AC$10,Data5!$AC$11:$AC$17</definedName>
    <definedName name="A125256498X_Data">Data5!$AC$11:$AC$17</definedName>
    <definedName name="A125256498X_Latest">Data5!$AC$17</definedName>
    <definedName name="A125256502C">Data5!$BV$1:$BV$10,Data5!$BV$11:$BV$17</definedName>
    <definedName name="A125256502C_Data">Data5!$BV$11:$BV$17</definedName>
    <definedName name="A125256502C_Latest">Data5!$BV$17</definedName>
    <definedName name="A125256506L">Data5!$CK$1:$CK$10,Data5!$CK$11:$CK$17</definedName>
    <definedName name="A125256506L_Data">Data5!$CK$11:$CK$17</definedName>
    <definedName name="A125256506L_Latest">Data5!$CK$17</definedName>
    <definedName name="A125256510C">Data5!$CZ$1:$CZ$10,Data5!$CZ$11:$CZ$17</definedName>
    <definedName name="A125256510C_Data">Data5!$CZ$11:$CZ$17</definedName>
    <definedName name="A125256510C_Latest">Data5!$CZ$17</definedName>
    <definedName name="A125256514L">Data5!$ES$1:$ES$10,Data5!$ES$11:$ES$17</definedName>
    <definedName name="A125256514L_Data">Data5!$ES$11:$ES$17</definedName>
    <definedName name="A125256514L_Latest">Data5!$ES$17</definedName>
    <definedName name="A125256518W">Data5!$N$1:$N$10,Data5!$N$11:$N$17</definedName>
    <definedName name="A125256518W_Data">Data5!$N$11:$N$17</definedName>
    <definedName name="A125256518W_Latest">Data5!$N$17</definedName>
    <definedName name="A125256522L">Data5!$AR$1:$AR$10,Data5!$AR$11:$AR$17</definedName>
    <definedName name="A125256522L_Data">Data5!$AR$11:$AR$17</definedName>
    <definedName name="A125256522L_Latest">Data5!$AR$17</definedName>
    <definedName name="A125256526W">Data5!$BG$1:$BG$10,Data5!$BG$11:$BG$17</definedName>
    <definedName name="A125256526W_Data">Data5!$BG$11:$BG$17</definedName>
    <definedName name="A125256526W_Latest">Data5!$BG$17</definedName>
    <definedName name="A125256530L">Data5!$ED$1:$ED$10,Data5!$ED$11:$ED$17</definedName>
    <definedName name="A125256530L_Data">Data5!$ED$11:$ED$17</definedName>
    <definedName name="A125256530L_Latest">Data5!$ED$17</definedName>
    <definedName name="A125256534W">Data4!$IO$1:$IO$10,Data4!$IO$11:$IO$17</definedName>
    <definedName name="A125256534W_Data">Data4!$IO$11:$IO$17</definedName>
    <definedName name="A125256534W_Latest">Data4!$IO$17</definedName>
    <definedName name="A125256538F">Data6!$GQ$1:$GQ$10,Data6!$GQ$11:$GQ$17</definedName>
    <definedName name="A125256538F_Data">Data6!$GQ$11:$GQ$17</definedName>
    <definedName name="A125256538F_Latest">Data6!$GQ$17</definedName>
    <definedName name="A125256542W">Data6!$DE$1:$DE$10,Data6!$DE$11:$DE$17</definedName>
    <definedName name="A125256542W_Data">Data6!$DE$11:$DE$17</definedName>
    <definedName name="A125256542W_Latest">Data6!$DE$17</definedName>
    <definedName name="A125256546F">Data6!$EX$1:$EX$10,Data6!$EX$11:$EX$17</definedName>
    <definedName name="A125256546F_Data">Data6!$EX$11:$EX$17</definedName>
    <definedName name="A125256546F_Latest">Data6!$EX$17</definedName>
    <definedName name="A125256550W">Data6!$FM$1:$FM$10,Data6!$FM$11:$FM$17</definedName>
    <definedName name="A125256550W_Data">Data6!$FM$11:$FM$17</definedName>
    <definedName name="A125256550W_Latest">Data6!$FM$17</definedName>
    <definedName name="A125256554F">Data6!$GB$1:$GB$10,Data6!$GB$11:$GB$17</definedName>
    <definedName name="A125256554F_Data">Data6!$GB$11:$GB$17</definedName>
    <definedName name="A125256554F_Latest">Data6!$GB$17</definedName>
    <definedName name="A125256558R">Data6!$HU$1:$HU$10,Data6!$HU$11:$HU$17</definedName>
    <definedName name="A125256558R_Data">Data6!$HU$11:$HU$17</definedName>
    <definedName name="A125256558R_Latest">Data6!$HU$17</definedName>
    <definedName name="A125256562F">Data6!$CP$1:$CP$10,Data6!$CP$11:$CP$17</definedName>
    <definedName name="A125256562F_Data">Data6!$CP$11:$CP$17</definedName>
    <definedName name="A125256562F_Latest">Data6!$CP$17</definedName>
    <definedName name="A125256566R">Data6!$DT$1:$DT$10,Data6!$DT$11:$DT$17</definedName>
    <definedName name="A125256566R_Data">Data6!$DT$11:$DT$17</definedName>
    <definedName name="A125256566R_Latest">Data6!$DT$17</definedName>
    <definedName name="A125256570F">Data6!$EI$1:$EI$10,Data6!$EI$11:$EI$17</definedName>
    <definedName name="A125256570F_Data">Data6!$EI$11:$EI$17</definedName>
    <definedName name="A125256570F_Latest">Data6!$EI$17</definedName>
    <definedName name="A125256574R">Data6!$HF$1:$HF$10,Data6!$HF$11:$HF$17</definedName>
    <definedName name="A125256574R_Data">Data6!$HF$11:$HF$17</definedName>
    <definedName name="A125256574R_Latest">Data6!$HF$17</definedName>
    <definedName name="A125256578X">Data6!$CA$1:$CA$10,Data6!$CA$11:$CA$17</definedName>
    <definedName name="A125256578X_Data">Data6!$CA$11:$CA$17</definedName>
    <definedName name="A125256578X_Latest">Data6!$CA$17</definedName>
    <definedName name="A125256582R">Data7!$DJ$1:$DJ$10,Data7!$DJ$11:$DJ$17</definedName>
    <definedName name="A125256582R_Data">Data7!$DJ$11:$DJ$17</definedName>
    <definedName name="A125256582R_Latest">Data7!$DJ$17</definedName>
    <definedName name="A125256586X">Data7!$X$1:$X$10,Data7!$X$11:$X$17</definedName>
    <definedName name="A125256586X_Data">Data7!$X$11:$X$17</definedName>
    <definedName name="A125256586X_Latest">Data7!$X$17</definedName>
    <definedName name="A125256590R">Data7!$BQ$1:$BQ$10,Data7!$BQ$11:$BQ$17</definedName>
    <definedName name="A125256590R_Data">Data7!$BQ$11:$BQ$17</definedName>
    <definedName name="A125256590R_Latest">Data7!$BQ$17</definedName>
    <definedName name="A125256594X">Data7!$CF$1:$CF$10,Data7!$CF$11:$CF$17</definedName>
    <definedName name="A125256594X_Data">Data7!$CF$11:$CF$17</definedName>
    <definedName name="A125256594X_Latest">Data7!$CF$17</definedName>
    <definedName name="A125256598J">Data7!$CU$1:$CU$10,Data7!$CU$11:$CU$17</definedName>
    <definedName name="A125256598J_Data">Data7!$CU$11:$CU$17</definedName>
    <definedName name="A125256598J_Latest">Data7!$CU$17</definedName>
    <definedName name="A125256602L">Data7!$EN$1:$EN$10,Data7!$EN$11:$EN$17</definedName>
    <definedName name="A125256602L_Data">Data7!$EN$11:$EN$17</definedName>
    <definedName name="A125256602L_Latest">Data7!$EN$17</definedName>
    <definedName name="A125256606W">Data7!$I$1:$I$10,Data7!$I$11:$I$17</definedName>
    <definedName name="A125256606W_Data">Data7!$I$11:$I$17</definedName>
    <definedName name="A125256606W_Latest">Data7!$I$17</definedName>
    <definedName name="A125256610L">Data7!$AM$1:$AM$10,Data7!$AM$11:$AM$17</definedName>
    <definedName name="A125256610L_Data">Data7!$AM$11:$AM$17</definedName>
    <definedName name="A125256610L_Latest">Data7!$AM$17</definedName>
    <definedName name="A125256614W">Data7!$BB$1:$BB$10,Data7!$BB$11:$BB$17</definedName>
    <definedName name="A125256614W_Data">Data7!$BB$11:$BB$17</definedName>
    <definedName name="A125256614W_Latest">Data7!$BB$17</definedName>
    <definedName name="A125256618F">Data7!$DY$1:$DY$10,Data7!$DY$11:$DY$17</definedName>
    <definedName name="A125256618F_Data">Data7!$DY$11:$DY$17</definedName>
    <definedName name="A125256618F_Latest">Data7!$DY$17</definedName>
    <definedName name="A125256622W">Data6!$IJ$1:$IJ$10,Data6!$IJ$11:$IJ$17</definedName>
    <definedName name="A125256622W_Data">Data6!$IJ$11:$IJ$17</definedName>
    <definedName name="A125256622W_Latest">Data6!$IJ$17</definedName>
    <definedName name="A125256626F">Data2!$HA$1:$HA$10,Data2!$HA$11:$HA$17</definedName>
    <definedName name="A125256626F_Data">Data2!$HA$11:$HA$17</definedName>
    <definedName name="A125256626F_Latest">Data2!$HA$17</definedName>
    <definedName name="A125256630W">Data2!$DO$1:$DO$10,Data2!$DO$11:$DO$17</definedName>
    <definedName name="A125256630W_Data">Data2!$DO$11:$DO$17</definedName>
    <definedName name="A125256630W_Latest">Data2!$DO$17</definedName>
    <definedName name="A125256634F">Data2!$FH$1:$FH$10,Data2!$FH$11:$FH$17</definedName>
    <definedName name="A125256634F_Data">Data2!$FH$11:$FH$17</definedName>
    <definedName name="A125256634F_Latest">Data2!$FH$17</definedName>
    <definedName name="A125256638R">Data2!$FW$1:$FW$10,Data2!$FW$11:$FW$17</definedName>
    <definedName name="A125256638R_Data">Data2!$FW$11:$FW$17</definedName>
    <definedName name="A125256638R_Latest">Data2!$FW$17</definedName>
    <definedName name="A125256642F">Data2!$GL$1:$GL$10,Data2!$GL$11:$GL$17</definedName>
    <definedName name="A125256642F_Data">Data2!$GL$11:$GL$17</definedName>
    <definedName name="A125256642F_Latest">Data2!$GL$17</definedName>
    <definedName name="A125256646R">Data2!$IE$1:$IE$10,Data2!$IE$11:$IE$17</definedName>
    <definedName name="A125256646R_Data">Data2!$IE$11:$IE$17</definedName>
    <definedName name="A125256646R_Latest">Data2!$IE$17</definedName>
    <definedName name="A125256650F">Data2!$CZ$1:$CZ$10,Data2!$CZ$11:$CZ$17</definedName>
    <definedName name="A125256650F_Data">Data2!$CZ$11:$CZ$17</definedName>
    <definedName name="A125256650F_Latest">Data2!$CZ$17</definedName>
    <definedName name="A125256654R">Data2!$ED$1:$ED$10,Data2!$ED$11:$ED$17</definedName>
    <definedName name="A125256654R_Data">Data2!$ED$11:$ED$17</definedName>
    <definedName name="A125256654R_Latest">Data2!$ED$17</definedName>
    <definedName name="A125256658X">Data2!$ES$1:$ES$10,Data2!$ES$11:$ES$17</definedName>
    <definedName name="A125256658X_Data">Data2!$ES$11:$ES$17</definedName>
    <definedName name="A125256658X_Latest">Data2!$ES$17</definedName>
    <definedName name="A125256662R">Data2!$HP$1:$HP$10,Data2!$HP$11:$HP$17</definedName>
    <definedName name="A125256662R_Data">Data2!$HP$11:$HP$17</definedName>
    <definedName name="A125256662R_Latest">Data2!$HP$17</definedName>
    <definedName name="A125256666X">Data2!$CK$1:$CK$10,Data2!$CK$11:$CK$17</definedName>
    <definedName name="A125256666X_Data">Data2!$CK$11:$CK$17</definedName>
    <definedName name="A125256666X_Latest">Data2!$CK$17</definedName>
    <definedName name="A125257022K">Data4!$GV$1:$GV$10,Data4!$GV$11:$GV$17</definedName>
    <definedName name="A125257022K_Data">Data4!$GV$11:$GV$17</definedName>
    <definedName name="A125257022K_Latest">Data4!$GV$17</definedName>
    <definedName name="A125257026V">Data4!$DJ$1:$DJ$10,Data4!$DJ$11:$DJ$17</definedName>
    <definedName name="A125257026V_Data">Data4!$DJ$11:$DJ$17</definedName>
    <definedName name="A125257026V_Latest">Data4!$DJ$17</definedName>
    <definedName name="A125257030K">Data4!$FC$1:$FC$10,Data4!$FC$11:$FC$17</definedName>
    <definedName name="A125257030K_Data">Data4!$FC$11:$FC$17</definedName>
    <definedName name="A125257030K_Latest">Data4!$FC$17</definedName>
    <definedName name="A125257034V">Data4!$FR$1:$FR$10,Data4!$FR$11:$FR$17</definedName>
    <definedName name="A125257034V_Data">Data4!$FR$11:$FR$17</definedName>
    <definedName name="A125257034V_Latest">Data4!$FR$17</definedName>
    <definedName name="A125257038C">Data4!$GG$1:$GG$10,Data4!$GG$11:$GG$17</definedName>
    <definedName name="A125257038C_Data">Data4!$GG$11:$GG$17</definedName>
    <definedName name="A125257038C_Latest">Data4!$GG$17</definedName>
    <definedName name="A125257042V">Data4!$HZ$1:$HZ$10,Data4!$HZ$11:$HZ$17</definedName>
    <definedName name="A125257042V_Data">Data4!$HZ$11:$HZ$17</definedName>
    <definedName name="A125257042V_Latest">Data4!$HZ$17</definedName>
    <definedName name="A125257046C">Data4!$CU$1:$CU$10,Data4!$CU$11:$CU$17</definedName>
    <definedName name="A125257046C_Data">Data4!$CU$11:$CU$17</definedName>
    <definedName name="A125257046C_Latest">Data4!$CU$17</definedName>
    <definedName name="A125257050V">Data4!$DY$1:$DY$10,Data4!$DY$11:$DY$17</definedName>
    <definedName name="A125257050V_Data">Data4!$DY$11:$DY$17</definedName>
    <definedName name="A125257050V_Latest">Data4!$DY$17</definedName>
    <definedName name="A125257054C">Data4!$EN$1:$EN$10,Data4!$EN$11:$EN$17</definedName>
    <definedName name="A125257054C_Data">Data4!$EN$11:$EN$17</definedName>
    <definedName name="A125257054C_Latest">Data4!$EN$17</definedName>
    <definedName name="A125257058L">Data4!$HK$1:$HK$10,Data4!$HK$11:$HK$17</definedName>
    <definedName name="A125257058L_Data">Data4!$HK$11:$HK$17</definedName>
    <definedName name="A125257058L_Latest">Data4!$HK$17</definedName>
    <definedName name="A125257062C">Data4!$CF$1:$CF$10,Data4!$CF$11:$CF$17</definedName>
    <definedName name="A125257062C_Data">Data4!$CF$11:$CF$17</definedName>
    <definedName name="A125257062C_Latest">Data4!$CF$17</definedName>
    <definedName name="A125257418F">Data2!$AR$1:$AR$10,Data2!$AR$11:$AR$17</definedName>
    <definedName name="A125257418F_Data">Data2!$AR$11:$AR$17</definedName>
    <definedName name="A125257418F_Latest">Data2!$AR$17</definedName>
    <definedName name="A125257422W">Data1!$GV$1:$GV$10,Data1!$GV$11:$GV$17</definedName>
    <definedName name="A125257422W_Data">Data1!$GV$11:$GV$17</definedName>
    <definedName name="A125257422W_Latest">Data1!$GV$17</definedName>
    <definedName name="A125257426F">Data1!$IO$1:$IO$10,Data1!$IO$11:$IO$17</definedName>
    <definedName name="A125257426F_Data">Data1!$IO$11:$IO$17</definedName>
    <definedName name="A125257426F_Latest">Data1!$IO$17</definedName>
    <definedName name="A125257430W">Data2!$N$1:$N$10,Data2!$N$11:$N$17</definedName>
    <definedName name="A125257430W_Data">Data2!$N$11:$N$17</definedName>
    <definedName name="A125257430W_Latest">Data2!$N$17</definedName>
    <definedName name="A125257434F">Data2!$AC$1:$AC$10,Data2!$AC$11:$AC$17</definedName>
    <definedName name="A125257434F_Data">Data2!$AC$11:$AC$17</definedName>
    <definedName name="A125257434F_Latest">Data2!$AC$17</definedName>
    <definedName name="A125257438R">Data2!$BV$1:$BV$10,Data2!$BV$11:$BV$17</definedName>
    <definedName name="A125257438R_Data">Data2!$BV$11:$BV$17</definedName>
    <definedName name="A125257438R_Latest">Data2!$BV$17</definedName>
    <definedName name="A125257442F">Data1!$GG$1:$GG$10,Data1!$GG$11:$GG$17</definedName>
    <definedName name="A125257442F_Data">Data1!$GG$11:$GG$17</definedName>
    <definedName name="A125257442F_Latest">Data1!$GG$17</definedName>
    <definedName name="A125257446R">Data1!$HK$1:$HK$10,Data1!$HK$11:$HK$17</definedName>
    <definedName name="A125257446R_Data">Data1!$HK$11:$HK$17</definedName>
    <definedName name="A125257446R_Latest">Data1!$HK$17</definedName>
    <definedName name="A125257450F">Data1!$HZ$1:$HZ$10,Data1!$HZ$11:$HZ$17</definedName>
    <definedName name="A125257450F_Data">Data1!$HZ$11:$HZ$17</definedName>
    <definedName name="A125257450F_Latest">Data1!$HZ$17</definedName>
    <definedName name="A125257454R">Data2!$BG$1:$BG$10,Data2!$BG$11:$BG$17</definedName>
    <definedName name="A125257454R_Data">Data2!$BG$11:$BG$17</definedName>
    <definedName name="A125257454R_Latest">Data2!$BG$17</definedName>
    <definedName name="A125257458X">Data1!$FR$1:$FR$10,Data1!$FR$11:$FR$17</definedName>
    <definedName name="A125257458X_Data">Data1!$FR$11:$FR$17</definedName>
    <definedName name="A125257458X_Latest">Data1!$FR$17</definedName>
    <definedName name="A125257814J">Data3!$DT$1:$DT$10,Data3!$DT$11:$DT$17</definedName>
    <definedName name="A125257814J_Data">Data3!$DT$11:$DT$17</definedName>
    <definedName name="A125257814J_Latest">Data3!$DT$17</definedName>
    <definedName name="A125257818T">Data3!$AH$1:$AH$10,Data3!$AH$11:$AH$17</definedName>
    <definedName name="A125257818T_Data">Data3!$AH$11:$AH$17</definedName>
    <definedName name="A125257818T_Latest">Data3!$AH$17</definedName>
    <definedName name="A125257822J">Data3!$CA$1:$CA$10,Data3!$CA$11:$CA$17</definedName>
    <definedName name="A125257822J_Data">Data3!$CA$11:$CA$17</definedName>
    <definedName name="A125257822J_Latest">Data3!$CA$17</definedName>
    <definedName name="A125257826T">Data3!$CP$1:$CP$10,Data3!$CP$11:$CP$17</definedName>
    <definedName name="A125257826T_Data">Data3!$CP$11:$CP$17</definedName>
    <definedName name="A125257826T_Latest">Data3!$CP$17</definedName>
    <definedName name="A125257830J">Data3!$DE$1:$DE$10,Data3!$DE$11:$DE$17</definedName>
    <definedName name="A125257830J_Data">Data3!$DE$11:$DE$17</definedName>
    <definedName name="A125257830J_Latest">Data3!$DE$17</definedName>
    <definedName name="A125257834T">Data3!$EX$1:$EX$10,Data3!$EX$11:$EX$17</definedName>
    <definedName name="A125257834T_Data">Data3!$EX$11:$EX$17</definedName>
    <definedName name="A125257834T_Latest">Data3!$EX$17</definedName>
    <definedName name="A125257838A">Data3!$S$1:$S$10,Data3!$S$11:$S$17</definedName>
    <definedName name="A125257838A_Data">Data3!$S$11:$S$17</definedName>
    <definedName name="A125257838A_Latest">Data3!$S$17</definedName>
    <definedName name="A125257842T">Data3!$AW$1:$AW$10,Data3!$AW$11:$AW$17</definedName>
    <definedName name="A125257842T_Data">Data3!$AW$11:$AW$17</definedName>
    <definedName name="A125257842T_Latest">Data3!$AW$17</definedName>
    <definedName name="A125257846A">Data3!$BL$1:$BL$10,Data3!$BL$11:$BL$17</definedName>
    <definedName name="A125257846A_Data">Data3!$BL$11:$BL$17</definedName>
    <definedName name="A125257846A_Latest">Data3!$BL$17</definedName>
    <definedName name="A125257850T">Data3!$EI$1:$EI$10,Data3!$EI$11:$EI$17</definedName>
    <definedName name="A125257850T_Data">Data3!$EI$11:$EI$17</definedName>
    <definedName name="A125257850T_Latest">Data3!$EI$17</definedName>
    <definedName name="A125257854A">Data3!$D$1:$D$10,Data3!$D$11:$D$17</definedName>
    <definedName name="A125257854A_Data">Data3!$D$11:$D$17</definedName>
    <definedName name="A125257854A_Latest">Data3!$D$17</definedName>
    <definedName name="A125258210L">Data4!$AM$1:$AM$10,Data4!$AM$11:$AM$17</definedName>
    <definedName name="A125258210L_Data">Data4!$AM$11:$AM$17</definedName>
    <definedName name="A125258210L_Latest">Data4!$AM$17</definedName>
    <definedName name="A125258214W">Data3!$GQ$1:$GQ$10,Data3!$GQ$11:$GQ$17</definedName>
    <definedName name="A125258214W_Data">Data3!$GQ$11:$GQ$17</definedName>
    <definedName name="A125258214W_Latest">Data3!$GQ$17</definedName>
    <definedName name="A125258218F">Data3!$IJ$1:$IJ$10,Data3!$IJ$11:$IJ$17</definedName>
    <definedName name="A125258218F_Data">Data3!$IJ$11:$IJ$17</definedName>
    <definedName name="A125258218F_Latest">Data3!$IJ$17</definedName>
    <definedName name="A125258222W">Data4!$I$1:$I$10,Data4!$I$11:$I$17</definedName>
    <definedName name="A125258222W_Data">Data4!$I$11:$I$17</definedName>
    <definedName name="A125258222W_Latest">Data4!$I$17</definedName>
    <definedName name="A125258226F">Data4!$X$1:$X$10,Data4!$X$11:$X$17</definedName>
    <definedName name="A125258226F_Data">Data4!$X$11:$X$17</definedName>
    <definedName name="A125258226F_Latest">Data4!$X$17</definedName>
    <definedName name="A125258230W">Data4!$BQ$1:$BQ$10,Data4!$BQ$11:$BQ$17</definedName>
    <definedName name="A125258230W_Data">Data4!$BQ$11:$BQ$17</definedName>
    <definedName name="A125258230W_Latest">Data4!$BQ$17</definedName>
    <definedName name="A125258234F">Data3!$GB$1:$GB$10,Data3!$GB$11:$GB$17</definedName>
    <definedName name="A125258234F_Data">Data3!$GB$11:$GB$17</definedName>
    <definedName name="A125258234F_Latest">Data3!$GB$17</definedName>
    <definedName name="A125258238R">Data3!$HF$1:$HF$10,Data3!$HF$11:$HF$17</definedName>
    <definedName name="A125258238R_Data">Data3!$HF$11:$HF$17</definedName>
    <definedName name="A125258238R_Latest">Data3!$HF$17</definedName>
    <definedName name="A125258242F">Data3!$HU$1:$HU$10,Data3!$HU$11:$HU$17</definedName>
    <definedName name="A125258242F_Data">Data3!$HU$11:$HU$17</definedName>
    <definedName name="A125258242F_Latest">Data3!$HU$17</definedName>
    <definedName name="A125258246R">Data4!$BB$1:$BB$10,Data4!$BB$11:$BB$17</definedName>
    <definedName name="A125258246R_Data">Data4!$BB$11:$BB$17</definedName>
    <definedName name="A125258246R_Latest">Data4!$BB$17</definedName>
    <definedName name="A125258250F">Data3!$FM$1:$FM$10,Data3!$FM$11:$FM$17</definedName>
    <definedName name="A125258250F_Data">Data3!$FM$11:$FM$17</definedName>
    <definedName name="A125258250F_Latest">Data3!$FM$17</definedName>
    <definedName name="A125258606J">Data1!$DV$1:$DV$10,Data1!$DV$11:$DV$17</definedName>
    <definedName name="A125258606J_Data">Data1!$DV$11:$DV$17</definedName>
    <definedName name="A125258606J_Latest">Data1!$DV$17</definedName>
    <definedName name="A125258610X">Data1!$AJ$1:$AJ$10,Data1!$AJ$11:$AJ$17</definedName>
    <definedName name="A125258610X_Data">Data1!$AJ$11:$AJ$17</definedName>
    <definedName name="A125258610X_Latest">Data1!$AJ$17</definedName>
    <definedName name="A125258614J">Data1!$CC$1:$CC$10,Data1!$CC$11:$CC$17</definedName>
    <definedName name="A125258614J_Data">Data1!$CC$11:$CC$17</definedName>
    <definedName name="A125258614J_Latest">Data1!$CC$17</definedName>
    <definedName name="A125258618T">Data1!$CR$1:$CR$10,Data1!$CR$11:$CR$17</definedName>
    <definedName name="A125258618T_Data">Data1!$CR$11:$CR$17</definedName>
    <definedName name="A125258618T_Latest">Data1!$CR$17</definedName>
    <definedName name="A125258622J">Data1!$DG$1:$DG$10,Data1!$DG$11:$DG$17</definedName>
    <definedName name="A125258622J_Data">Data1!$DG$11:$DG$17</definedName>
    <definedName name="A125258622J_Latest">Data1!$DG$17</definedName>
    <definedName name="A125258626T">Data1!$EZ$1:$EZ$10,Data1!$EZ$11:$EZ$17</definedName>
    <definedName name="A125258626T_Data">Data1!$EZ$11:$EZ$17</definedName>
    <definedName name="A125258626T_Latest">Data1!$EZ$17</definedName>
    <definedName name="A125258630J">Data1!$U$1:$U$10,Data1!$U$11:$U$17</definedName>
    <definedName name="A125258630J_Data">Data1!$U$11:$U$17</definedName>
    <definedName name="A125258630J_Latest">Data1!$U$17</definedName>
    <definedName name="A125258634T">Data1!$AY$1:$AY$10,Data1!$AY$11:$AY$17</definedName>
    <definedName name="A125258634T_Data">Data1!$AY$11:$AY$17</definedName>
    <definedName name="A125258634T_Latest">Data1!$AY$17</definedName>
    <definedName name="A125258638A">Data1!$BN$1:$BN$10,Data1!$BN$11:$BN$17</definedName>
    <definedName name="A125258638A_Data">Data1!$BN$11:$BN$17</definedName>
    <definedName name="A125258638A_Latest">Data1!$BN$17</definedName>
    <definedName name="A125258642T">Data1!$EK$1:$EK$10,Data1!$EK$11:$EK$17</definedName>
    <definedName name="A125258642T_Data">Data1!$EK$11:$EK$17</definedName>
    <definedName name="A125258642T_Latest">Data1!$EK$17</definedName>
    <definedName name="A125258646A">Data1!$F$1:$F$10,Data1!$F$11:$F$17</definedName>
    <definedName name="A125258646A_Data">Data1!$F$11:$F$17</definedName>
    <definedName name="A125258646A_Latest">Data1!$F$17</definedName>
    <definedName name="A125258650T">Data10!$U$1:$U$10,Data10!$U$11:$U$17</definedName>
    <definedName name="A125258650T_Data">Data10!$U$11:$U$17</definedName>
    <definedName name="A125258650T_Latest">Data10!$U$17</definedName>
    <definedName name="A125258654A">Data9!$FY$1:$FY$10,Data9!$FY$11:$FY$17</definedName>
    <definedName name="A125258654A_Data">Data9!$FY$11:$FY$17</definedName>
    <definedName name="A125258654A_Latest">Data9!$FY$17</definedName>
    <definedName name="A125258658K">Data9!$HR$1:$HR$10,Data9!$HR$11:$HR$17</definedName>
    <definedName name="A125258658K_Data">Data9!$HR$11:$HR$17</definedName>
    <definedName name="A125258658K_Latest">Data9!$HR$17</definedName>
    <definedName name="A125258662A">Data9!$IG$1:$IG$10,Data9!$IG$11:$IG$17</definedName>
    <definedName name="A125258662A_Data">Data9!$IG$11:$IG$17</definedName>
    <definedName name="A125258662A_Latest">Data9!$IG$17</definedName>
    <definedName name="A125258666K">Data10!$F$1:$F$10,Data10!$F$11:$F$17</definedName>
    <definedName name="A125258666K_Data">Data10!$F$11:$F$17</definedName>
    <definedName name="A125258666K_Latest">Data10!$F$17</definedName>
    <definedName name="A125258670A">Data10!$AY$1:$AY$10,Data10!$AY$11:$AY$17</definedName>
    <definedName name="A125258670A_Data">Data10!$AY$11:$AY$17</definedName>
    <definedName name="A125258670A_Latest">Data10!$AY$17</definedName>
    <definedName name="A125258674K">Data9!$FJ$1:$FJ$10,Data9!$FJ$11:$FJ$17</definedName>
    <definedName name="A125258674K_Data">Data9!$FJ$11:$FJ$17</definedName>
    <definedName name="A125258674K_Latest">Data9!$FJ$17</definedName>
    <definedName name="A125258678V">Data9!$GN$1:$GN$10,Data9!$GN$11:$GN$17</definedName>
    <definedName name="A125258678V_Data">Data9!$GN$11:$GN$17</definedName>
    <definedName name="A125258678V_Latest">Data9!$GN$17</definedName>
    <definedName name="A125258682K">Data9!$HC$1:$HC$10,Data9!$HC$11:$HC$17</definedName>
    <definedName name="A125258682K_Data">Data9!$HC$11:$HC$17</definedName>
    <definedName name="A125258682K_Latest">Data9!$HC$17</definedName>
    <definedName name="A125258686V">Data10!$AJ$1:$AJ$10,Data10!$AJ$11:$AJ$17</definedName>
    <definedName name="A125258686V_Data">Data10!$AJ$11:$AJ$17</definedName>
    <definedName name="A125258686V_Latest">Data10!$AJ$17</definedName>
    <definedName name="A125258690K">Data9!$EU$1:$EU$10,Data9!$EU$11:$EU$17</definedName>
    <definedName name="A125258690K_Data">Data9!$EU$11:$EU$17</definedName>
    <definedName name="A125258690K_Latest">Data9!$EU$17</definedName>
    <definedName name="A125258694V">Data6!$AE$1:$AE$10,Data6!$AE$11:$AE$17</definedName>
    <definedName name="A125258694V_Data">Data6!$AE$11:$AE$17</definedName>
    <definedName name="A125258694V_Latest">Data6!$AE$17</definedName>
    <definedName name="A125258698C">Data5!$GI$1:$GI$10,Data5!$GI$11:$GI$17</definedName>
    <definedName name="A125258698C_Data">Data5!$GI$11:$GI$17</definedName>
    <definedName name="A125258698C_Latest">Data5!$GI$17</definedName>
    <definedName name="A125258702J">Data5!$IB$1:$IB$10,Data5!$IB$11:$IB$17</definedName>
    <definedName name="A125258702J_Data">Data5!$IB$11:$IB$17</definedName>
    <definedName name="A125258702J_Latest">Data5!$IB$17</definedName>
    <definedName name="A125258706T">Data5!$IQ$1:$IQ$10,Data5!$IQ$11:$IQ$17</definedName>
    <definedName name="A125258706T_Data">Data5!$IQ$11:$IQ$17</definedName>
    <definedName name="A125258706T_Latest">Data5!$IQ$17</definedName>
    <definedName name="A125258710J">Data6!$P$1:$P$10,Data6!$P$11:$P$17</definedName>
    <definedName name="A125258710J_Data">Data6!$P$11:$P$17</definedName>
    <definedName name="A125258710J_Latest">Data6!$P$17</definedName>
    <definedName name="A125258714T">Data6!$BI$1:$BI$10,Data6!$BI$11:$BI$17</definedName>
    <definedName name="A125258714T_Data">Data6!$BI$11:$BI$17</definedName>
    <definedName name="A125258714T_Latest">Data6!$BI$17</definedName>
    <definedName name="A125258718A">Data5!$FT$1:$FT$10,Data5!$FT$11:$FT$17</definedName>
    <definedName name="A125258718A_Data">Data5!$FT$11:$FT$17</definedName>
    <definedName name="A125258718A_Latest">Data5!$FT$17</definedName>
    <definedName name="A125258722T">Data5!$GX$1:$GX$10,Data5!$GX$11:$GX$17</definedName>
    <definedName name="A125258722T_Data">Data5!$GX$11:$GX$17</definedName>
    <definedName name="A125258722T_Latest">Data5!$GX$17</definedName>
    <definedName name="A125258726A">Data5!$HM$1:$HM$10,Data5!$HM$11:$HM$17</definedName>
    <definedName name="A125258726A_Data">Data5!$HM$11:$HM$17</definedName>
    <definedName name="A125258726A_Latest">Data5!$HM$17</definedName>
    <definedName name="A125258730T">Data6!$AT$1:$AT$10,Data6!$AT$11:$AT$17</definedName>
    <definedName name="A125258730T_Data">Data6!$AT$11:$AT$17</definedName>
    <definedName name="A125258730T_Latest">Data6!$AT$17</definedName>
    <definedName name="A125258734A">Data5!$FE$1:$FE$10,Data5!$FE$11:$FE$17</definedName>
    <definedName name="A125258734A_Data">Data5!$FE$11:$FE$17</definedName>
    <definedName name="A125258734A_Latest">Data5!$FE$17</definedName>
    <definedName name="A125258738K">Data8!$Z$1:$Z$10,Data8!$Z$11:$Z$17</definedName>
    <definedName name="A125258738K_Data">Data8!$Z$11:$Z$17</definedName>
    <definedName name="A125258738K_Latest">Data8!$Z$17</definedName>
    <definedName name="A125258742A">Data7!$GD$1:$GD$10,Data7!$GD$11:$GD$17</definedName>
    <definedName name="A125258742A_Data">Data7!$GD$11:$GD$17</definedName>
    <definedName name="A125258742A_Latest">Data7!$GD$17</definedName>
    <definedName name="A125258746K">Data7!$HW$1:$HW$10,Data7!$HW$11:$HW$17</definedName>
    <definedName name="A125258746K_Data">Data7!$HW$11:$HW$17</definedName>
    <definedName name="A125258746K_Latest">Data7!$HW$17</definedName>
    <definedName name="A125258750A">Data7!$IL$1:$IL$10,Data7!$IL$11:$IL$17</definedName>
    <definedName name="A125258750A_Data">Data7!$IL$11:$IL$17</definedName>
    <definedName name="A125258750A_Latest">Data7!$IL$17</definedName>
    <definedName name="A125258754K">Data8!$K$1:$K$10,Data8!$K$11:$K$17</definedName>
    <definedName name="A125258754K_Data">Data8!$K$11:$K$17</definedName>
    <definedName name="A125258754K_Latest">Data8!$K$17</definedName>
    <definedName name="A125258758V">Data8!$BD$1:$BD$10,Data8!$BD$11:$BD$17</definedName>
    <definedName name="A125258758V_Data">Data8!$BD$11:$BD$17</definedName>
    <definedName name="A125258758V_Latest">Data8!$BD$17</definedName>
    <definedName name="A125258762K">Data7!$FO$1:$FO$10,Data7!$FO$11:$FO$17</definedName>
    <definedName name="A125258762K_Data">Data7!$FO$11:$FO$17</definedName>
    <definedName name="A125258762K_Latest">Data7!$FO$17</definedName>
    <definedName name="A125258766V">Data7!$GS$1:$GS$10,Data7!$GS$11:$GS$17</definedName>
    <definedName name="A125258766V_Data">Data7!$GS$11:$GS$17</definedName>
    <definedName name="A125258766V_Latest">Data7!$GS$17</definedName>
    <definedName name="A125258770K">Data7!$HH$1:$HH$10,Data7!$HH$11:$HH$17</definedName>
    <definedName name="A125258770K_Data">Data7!$HH$11:$HH$17</definedName>
    <definedName name="A125258770K_Latest">Data7!$HH$17</definedName>
    <definedName name="A125258774V">Data8!$AO$1:$AO$10,Data8!$AO$11:$AO$17</definedName>
    <definedName name="A125258774V_Data">Data8!$AO$11:$AO$17</definedName>
    <definedName name="A125258774V_Latest">Data8!$AO$17</definedName>
    <definedName name="A125258778C">Data7!$EZ$1:$EZ$10,Data7!$EZ$11:$EZ$17</definedName>
    <definedName name="A125258778C_Data">Data7!$EZ$11:$EZ$17</definedName>
    <definedName name="A125258778C_Latest">Data7!$EZ$17</definedName>
    <definedName name="A125258782V">Data8!$GI$1:$GI$10,Data8!$GI$11:$GI$17</definedName>
    <definedName name="A125258782V_Data">Data8!$GI$11:$GI$17</definedName>
    <definedName name="A125258782V_Latest">Data8!$GI$17</definedName>
    <definedName name="A125258786C">Data8!$CW$1:$CW$10,Data8!$CW$11:$CW$17</definedName>
    <definedName name="A125258786C_Data">Data8!$CW$11:$CW$17</definedName>
    <definedName name="A125258786C_Latest">Data8!$CW$17</definedName>
    <definedName name="A125258790V">Data8!$EP$1:$EP$10,Data8!$EP$11:$EP$17</definedName>
    <definedName name="A125258790V_Data">Data8!$EP$11:$EP$17</definedName>
    <definedName name="A125258790V_Latest">Data8!$EP$17</definedName>
    <definedName name="A125258794C">Data8!$FE$1:$FE$10,Data8!$FE$11:$FE$17</definedName>
    <definedName name="A125258794C_Data">Data8!$FE$11:$FE$17</definedName>
    <definedName name="A125258794C_Latest">Data8!$FE$17</definedName>
    <definedName name="A125258798L">Data8!$FT$1:$FT$10,Data8!$FT$11:$FT$17</definedName>
    <definedName name="A125258798L_Data">Data8!$FT$11:$FT$17</definedName>
    <definedName name="A125258798L_Latest">Data8!$FT$17</definedName>
    <definedName name="A125258802T">Data8!$HM$1:$HM$10,Data8!$HM$11:$HM$17</definedName>
    <definedName name="A125258802T_Data">Data8!$HM$11:$HM$17</definedName>
    <definedName name="A125258802T_Latest">Data8!$HM$17</definedName>
    <definedName name="A125258806A">Data8!$CH$1:$CH$10,Data8!$CH$11:$CH$17</definedName>
    <definedName name="A125258806A_Data">Data8!$CH$11:$CH$17</definedName>
    <definedName name="A125258806A_Latest">Data8!$CH$17</definedName>
    <definedName name="A125258810T">Data8!$DL$1:$DL$10,Data8!$DL$11:$DL$17</definedName>
    <definedName name="A125258810T_Data">Data8!$DL$11:$DL$17</definedName>
    <definedName name="A125258810T_Latest">Data8!$DL$17</definedName>
    <definedName name="A125258814A">Data8!$EA$1:$EA$10,Data8!$EA$11:$EA$17</definedName>
    <definedName name="A125258814A_Data">Data8!$EA$11:$EA$17</definedName>
    <definedName name="A125258814A_Latest">Data8!$EA$17</definedName>
    <definedName name="A125258818K">Data8!$GX$1:$GX$10,Data8!$GX$11:$GX$17</definedName>
    <definedName name="A125258818K_Data">Data8!$GX$11:$GX$17</definedName>
    <definedName name="A125258818K_Latest">Data8!$GX$17</definedName>
    <definedName name="A125258822A">Data8!$BS$1:$BS$10,Data8!$BS$11:$BS$17</definedName>
    <definedName name="A125258822A_Data">Data8!$BS$11:$BS$17</definedName>
    <definedName name="A125258822A_Latest">Data8!$BS$17</definedName>
    <definedName name="A125258826K">Data9!$DB$1:$DB$10,Data9!$DB$11:$DB$17</definedName>
    <definedName name="A125258826K_Data">Data9!$DB$11:$DB$17</definedName>
    <definedName name="A125258826K_Latest">Data9!$DB$17</definedName>
    <definedName name="A125258830A">Data9!$P$1:$P$10,Data9!$P$11:$P$17</definedName>
    <definedName name="A125258830A_Data">Data9!$P$11:$P$17</definedName>
    <definedName name="A125258830A_Latest">Data9!$P$17</definedName>
    <definedName name="A125258834K">Data9!$BI$1:$BI$10,Data9!$BI$11:$BI$17</definedName>
    <definedName name="A125258834K_Data">Data9!$BI$11:$BI$17</definedName>
    <definedName name="A125258834K_Latest">Data9!$BI$17</definedName>
    <definedName name="A125258838V">Data9!$BX$1:$BX$10,Data9!$BX$11:$BX$17</definedName>
    <definedName name="A125258838V_Data">Data9!$BX$11:$BX$17</definedName>
    <definedName name="A125258838V_Latest">Data9!$BX$17</definedName>
    <definedName name="A125258842K">Data9!$CM$1:$CM$10,Data9!$CM$11:$CM$17</definedName>
    <definedName name="A125258842K_Data">Data9!$CM$11:$CM$17</definedName>
    <definedName name="A125258842K_Latest">Data9!$CM$17</definedName>
    <definedName name="A125258846V">Data9!$EF$1:$EF$10,Data9!$EF$11:$EF$17</definedName>
    <definedName name="A125258846V_Data">Data9!$EF$11:$EF$17</definedName>
    <definedName name="A125258846V_Latest">Data9!$EF$17</definedName>
    <definedName name="A125258850K">Data8!$IQ$1:$IQ$10,Data8!$IQ$11:$IQ$17</definedName>
    <definedName name="A125258850K_Data">Data8!$IQ$11:$IQ$17</definedName>
    <definedName name="A125258850K_Latest">Data8!$IQ$17</definedName>
    <definedName name="A125258854V">Data9!$AE$1:$AE$10,Data9!$AE$11:$AE$17</definedName>
    <definedName name="A125258854V_Data">Data9!$AE$11:$AE$17</definedName>
    <definedName name="A125258854V_Latest">Data9!$AE$17</definedName>
    <definedName name="A125258858C">Data9!$AT$1:$AT$10,Data9!$AT$11:$AT$17</definedName>
    <definedName name="A125258858C_Data">Data9!$AT$11:$AT$17</definedName>
    <definedName name="A125258858C_Latest">Data9!$AT$17</definedName>
    <definedName name="A125258862V">Data9!$DQ$1:$DQ$10,Data9!$DQ$11:$DQ$17</definedName>
    <definedName name="A125258862V_Data">Data9!$DQ$11:$DQ$17</definedName>
    <definedName name="A125258862V_Latest">Data9!$DQ$17</definedName>
    <definedName name="A125258866C">Data8!$IB$1:$IB$10,Data8!$IB$11:$IB$17</definedName>
    <definedName name="A125258866C_Data">Data8!$IB$11:$IB$17</definedName>
    <definedName name="A125258866C_Latest">Data8!$IB$17</definedName>
    <definedName name="A125258870V">Data5!$DL$1:$DL$10,Data5!$DL$11:$DL$17</definedName>
    <definedName name="A125258870V_Data">Data5!$DL$11:$DL$17</definedName>
    <definedName name="A125258870V_Latest">Data5!$DL$17</definedName>
    <definedName name="A125258874C">Data5!$Z$1:$Z$10,Data5!$Z$11:$Z$17</definedName>
    <definedName name="A125258874C_Data">Data5!$Z$11:$Z$17</definedName>
    <definedName name="A125258874C_Latest">Data5!$Z$17</definedName>
    <definedName name="A125258878L">Data5!$BS$1:$BS$10,Data5!$BS$11:$BS$17</definedName>
    <definedName name="A125258878L_Data">Data5!$BS$11:$BS$17</definedName>
    <definedName name="A125258878L_Latest">Data5!$BS$17</definedName>
    <definedName name="A125258882C">Data5!$CH$1:$CH$10,Data5!$CH$11:$CH$17</definedName>
    <definedName name="A125258882C_Data">Data5!$CH$11:$CH$17</definedName>
    <definedName name="A125258882C_Latest">Data5!$CH$17</definedName>
    <definedName name="A125258886L">Data5!$CW$1:$CW$10,Data5!$CW$11:$CW$17</definedName>
    <definedName name="A125258886L_Data">Data5!$CW$11:$CW$17</definedName>
    <definedName name="A125258886L_Latest">Data5!$CW$17</definedName>
    <definedName name="A125258890C">Data5!$EP$1:$EP$10,Data5!$EP$11:$EP$17</definedName>
    <definedName name="A125258890C_Data">Data5!$EP$11:$EP$17</definedName>
    <definedName name="A125258890C_Latest">Data5!$EP$17</definedName>
    <definedName name="A125258894L">Data5!$K$1:$K$10,Data5!$K$11:$K$17</definedName>
    <definedName name="A125258894L_Data">Data5!$K$11:$K$17</definedName>
    <definedName name="A125258894L_Latest">Data5!$K$17</definedName>
    <definedName name="A125258898W">Data5!$AO$1:$AO$10,Data5!$AO$11:$AO$17</definedName>
    <definedName name="A125258898W_Data">Data5!$AO$11:$AO$17</definedName>
    <definedName name="A125258898W_Latest">Data5!$AO$17</definedName>
    <definedName name="A125258902A">Data5!$BD$1:$BD$10,Data5!$BD$11:$BD$17</definedName>
    <definedName name="A125258902A_Data">Data5!$BD$11:$BD$17</definedName>
    <definedName name="A125258902A_Latest">Data5!$BD$17</definedName>
    <definedName name="A125258906K">Data5!$EA$1:$EA$10,Data5!$EA$11:$EA$17</definedName>
    <definedName name="A125258906K_Data">Data5!$EA$11:$EA$17</definedName>
    <definedName name="A125258906K_Latest">Data5!$EA$17</definedName>
    <definedName name="A125258910A">Data4!$IL$1:$IL$10,Data4!$IL$11:$IL$17</definedName>
    <definedName name="A125258910A_Data">Data4!$IL$11:$IL$17</definedName>
    <definedName name="A125258910A_Latest">Data4!$IL$17</definedName>
    <definedName name="A125258914K">Data6!$GN$1:$GN$10,Data6!$GN$11:$GN$17</definedName>
    <definedName name="A125258914K_Data">Data6!$GN$11:$GN$17</definedName>
    <definedName name="A125258914K_Latest">Data6!$GN$17</definedName>
    <definedName name="A125258918V">Data6!$DB$1:$DB$10,Data6!$DB$11:$DB$17</definedName>
    <definedName name="A125258918V_Data">Data6!$DB$11:$DB$17</definedName>
    <definedName name="A125258918V_Latest">Data6!$DB$17</definedName>
    <definedName name="A125258922K">Data6!$EU$1:$EU$10,Data6!$EU$11:$EU$17</definedName>
    <definedName name="A125258922K_Data">Data6!$EU$11:$EU$17</definedName>
    <definedName name="A125258922K_Latest">Data6!$EU$17</definedName>
    <definedName name="A125258926V">Data6!$FJ$1:$FJ$10,Data6!$FJ$11:$FJ$17</definedName>
    <definedName name="A125258926V_Data">Data6!$FJ$11:$FJ$17</definedName>
    <definedName name="A125258926V_Latest">Data6!$FJ$17</definedName>
    <definedName name="A125258930K">Data6!$FY$1:$FY$10,Data6!$FY$11:$FY$17</definedName>
    <definedName name="A125258930K_Data">Data6!$FY$11:$FY$17</definedName>
    <definedName name="A125258930K_Latest">Data6!$FY$17</definedName>
    <definedName name="A125258934V">Data6!$HR$1:$HR$10,Data6!$HR$11:$HR$17</definedName>
    <definedName name="A125258934V_Data">Data6!$HR$11:$HR$17</definedName>
    <definedName name="A125258934V_Latest">Data6!$HR$17</definedName>
    <definedName name="A125258938C">Data6!$CM$1:$CM$10,Data6!$CM$11:$CM$17</definedName>
    <definedName name="A125258938C_Data">Data6!$CM$11:$CM$17</definedName>
    <definedName name="A125258938C_Latest">Data6!$CM$17</definedName>
    <definedName name="A125258942V">Data6!$DQ$1:$DQ$10,Data6!$DQ$11:$DQ$17</definedName>
    <definedName name="A125258942V_Data">Data6!$DQ$11:$DQ$17</definedName>
    <definedName name="A125258942V_Latest">Data6!$DQ$17</definedName>
    <definedName name="A125258946C">Data6!$EF$1:$EF$10,Data6!$EF$11:$EF$17</definedName>
    <definedName name="A125258946C_Data">Data6!$EF$11:$EF$17</definedName>
    <definedName name="A125258946C_Latest">Data6!$EF$17</definedName>
    <definedName name="A125258950V">Data6!$HC$1:$HC$10,Data6!$HC$11:$HC$17</definedName>
    <definedName name="A125258950V_Data">Data6!$HC$11:$HC$17</definedName>
    <definedName name="A125258950V_Latest">Data6!$HC$17</definedName>
    <definedName name="A125258954C">Data6!$BX$1:$BX$10,Data6!$BX$11:$BX$17</definedName>
    <definedName name="A125258954C_Data">Data6!$BX$11:$BX$17</definedName>
    <definedName name="A125258954C_Latest">Data6!$BX$17</definedName>
    <definedName name="A125258958L">Data7!$DG$1:$DG$10,Data7!$DG$11:$DG$17</definedName>
    <definedName name="A125258958L_Data">Data7!$DG$11:$DG$17</definedName>
    <definedName name="A125258958L_Latest">Data7!$DG$17</definedName>
    <definedName name="A125258962C">Data7!$U$1:$U$10,Data7!$U$11:$U$17</definedName>
    <definedName name="A125258962C_Data">Data7!$U$11:$U$17</definedName>
    <definedName name="A125258962C_Latest">Data7!$U$17</definedName>
    <definedName name="A125258966L">Data7!$BN$1:$BN$10,Data7!$BN$11:$BN$17</definedName>
    <definedName name="A125258966L_Data">Data7!$BN$11:$BN$17</definedName>
    <definedName name="A125258966L_Latest">Data7!$BN$17</definedName>
    <definedName name="A125258970C">Data7!$CC$1:$CC$10,Data7!$CC$11:$CC$17</definedName>
    <definedName name="A125258970C_Data">Data7!$CC$11:$CC$17</definedName>
    <definedName name="A125258970C_Latest">Data7!$CC$17</definedName>
    <definedName name="A125258974L">Data7!$CR$1:$CR$10,Data7!$CR$11:$CR$17</definedName>
    <definedName name="A125258974L_Data">Data7!$CR$11:$CR$17</definedName>
    <definedName name="A125258974L_Latest">Data7!$CR$17</definedName>
    <definedName name="A125258978W">Data7!$EK$1:$EK$10,Data7!$EK$11:$EK$17</definedName>
    <definedName name="A125258978W_Data">Data7!$EK$11:$EK$17</definedName>
    <definedName name="A125258978W_Latest">Data7!$EK$17</definedName>
    <definedName name="A125258982L">Data7!$F$1:$F$10,Data7!$F$11:$F$17</definedName>
    <definedName name="A125258982L_Data">Data7!$F$11:$F$17</definedName>
    <definedName name="A125258982L_Latest">Data7!$F$17</definedName>
    <definedName name="A125258986W">Data7!$AJ$1:$AJ$10,Data7!$AJ$11:$AJ$17</definedName>
    <definedName name="A125258986W_Data">Data7!$AJ$11:$AJ$17</definedName>
    <definedName name="A125258986W_Latest">Data7!$AJ$17</definedName>
    <definedName name="A125258990L">Data7!$AY$1:$AY$10,Data7!$AY$11:$AY$17</definedName>
    <definedName name="A125258990L_Data">Data7!$AY$11:$AY$17</definedName>
    <definedName name="A125258990L_Latest">Data7!$AY$17</definedName>
    <definedName name="A125258994W">Data7!$DV$1:$DV$10,Data7!$DV$11:$DV$17</definedName>
    <definedName name="A125258994W_Data">Data7!$DV$11:$DV$17</definedName>
    <definedName name="A125258994W_Latest">Data7!$DV$17</definedName>
    <definedName name="A125258998F">Data6!$IG$1:$IG$10,Data6!$IG$11:$IG$17</definedName>
    <definedName name="A125258998F_Data">Data6!$IG$11:$IG$17</definedName>
    <definedName name="A125258998F_Latest">Data6!$IG$17</definedName>
    <definedName name="A125259002L">Data2!$GX$1:$GX$10,Data2!$GX$11:$GX$17</definedName>
    <definedName name="A125259002L_Data">Data2!$GX$11:$GX$17</definedName>
    <definedName name="A125259002L_Latest">Data2!$GX$17</definedName>
    <definedName name="A125259006W">Data2!$DL$1:$DL$10,Data2!$DL$11:$DL$17</definedName>
    <definedName name="A125259006W_Data">Data2!$DL$11:$DL$17</definedName>
    <definedName name="A125259006W_Latest">Data2!$DL$17</definedName>
    <definedName name="A125259010L">Data2!$FE$1:$FE$10,Data2!$FE$11:$FE$17</definedName>
    <definedName name="A125259010L_Data">Data2!$FE$11:$FE$17</definedName>
    <definedName name="A125259010L_Latest">Data2!$FE$17</definedName>
    <definedName name="A125259014W">Data2!$FT$1:$FT$10,Data2!$FT$11:$FT$17</definedName>
    <definedName name="A125259014W_Data">Data2!$FT$11:$FT$17</definedName>
    <definedName name="A125259014W_Latest">Data2!$FT$17</definedName>
    <definedName name="A125259018F">Data2!$GI$1:$GI$10,Data2!$GI$11:$GI$17</definedName>
    <definedName name="A125259018F_Data">Data2!$GI$11:$GI$17</definedName>
    <definedName name="A125259018F_Latest">Data2!$GI$17</definedName>
    <definedName name="A125259022W">Data2!$IB$1:$IB$10,Data2!$IB$11:$IB$17</definedName>
    <definedName name="A125259022W_Data">Data2!$IB$11:$IB$17</definedName>
    <definedName name="A125259022W_Latest">Data2!$IB$17</definedName>
    <definedName name="A125259026F">Data2!$CW$1:$CW$10,Data2!$CW$11:$CW$17</definedName>
    <definedName name="A125259026F_Data">Data2!$CW$11:$CW$17</definedName>
    <definedName name="A125259026F_Latest">Data2!$CW$17</definedName>
    <definedName name="A125259030W">Data2!$EA$1:$EA$10,Data2!$EA$11:$EA$17</definedName>
    <definedName name="A125259030W_Data">Data2!$EA$11:$EA$17</definedName>
    <definedName name="A125259030W_Latest">Data2!$EA$17</definedName>
    <definedName name="A125259034F">Data2!$EP$1:$EP$10,Data2!$EP$11:$EP$17</definedName>
    <definedName name="A125259034F_Data">Data2!$EP$11:$EP$17</definedName>
    <definedName name="A125259034F_Latest">Data2!$EP$17</definedName>
    <definedName name="A125259038R">Data2!$HM$1:$HM$10,Data2!$HM$11:$HM$17</definedName>
    <definedName name="A125259038R_Data">Data2!$HM$11:$HM$17</definedName>
    <definedName name="A125259038R_Latest">Data2!$HM$17</definedName>
    <definedName name="A125259042F">Data2!$CH$1:$CH$10,Data2!$CH$11:$CH$17</definedName>
    <definedName name="A125259042F_Data">Data2!$CH$11:$CH$17</definedName>
    <definedName name="A125259042F_Latest">Data2!$CH$17</definedName>
    <definedName name="A125259398V">Data4!$GS$1:$GS$10,Data4!$GS$11:$GS$17</definedName>
    <definedName name="A125259398V_Data">Data4!$GS$11:$GS$17</definedName>
    <definedName name="A125259398V_Latest">Data4!$GS$17</definedName>
    <definedName name="A125259402X">Data4!$DG$1:$DG$10,Data4!$DG$11:$DG$17</definedName>
    <definedName name="A125259402X_Data">Data4!$DG$11:$DG$17</definedName>
    <definedName name="A125259402X_Latest">Data4!$DG$17</definedName>
    <definedName name="A125259406J">Data4!$EZ$1:$EZ$10,Data4!$EZ$11:$EZ$17</definedName>
    <definedName name="A125259406J_Data">Data4!$EZ$11:$EZ$17</definedName>
    <definedName name="A125259406J_Latest">Data4!$EZ$17</definedName>
    <definedName name="A125259410X">Data4!$FO$1:$FO$10,Data4!$FO$11:$FO$17</definedName>
    <definedName name="A125259410X_Data">Data4!$FO$11:$FO$17</definedName>
    <definedName name="A125259410X_Latest">Data4!$FO$17</definedName>
    <definedName name="A125259414J">Data4!$GD$1:$GD$10,Data4!$GD$11:$GD$17</definedName>
    <definedName name="A125259414J_Data">Data4!$GD$11:$GD$17</definedName>
    <definedName name="A125259414J_Latest">Data4!$GD$17</definedName>
    <definedName name="A125259418T">Data4!$HW$1:$HW$10,Data4!$HW$11:$HW$17</definedName>
    <definedName name="A125259418T_Data">Data4!$HW$11:$HW$17</definedName>
    <definedName name="A125259418T_Latest">Data4!$HW$17</definedName>
    <definedName name="A125259422J">Data4!$CR$1:$CR$10,Data4!$CR$11:$CR$17</definedName>
    <definedName name="A125259422J_Data">Data4!$CR$11:$CR$17</definedName>
    <definedName name="A125259422J_Latest">Data4!$CR$17</definedName>
    <definedName name="A125259426T">Data4!$DV$1:$DV$10,Data4!$DV$11:$DV$17</definedName>
    <definedName name="A125259426T_Data">Data4!$DV$11:$DV$17</definedName>
    <definedName name="A125259426T_Latest">Data4!$DV$17</definedName>
    <definedName name="A125259430J">Data4!$EK$1:$EK$10,Data4!$EK$11:$EK$17</definedName>
    <definedName name="A125259430J_Data">Data4!$EK$11:$EK$17</definedName>
    <definedName name="A125259430J_Latest">Data4!$EK$17</definedName>
    <definedName name="A125259434T">Data4!$HH$1:$HH$10,Data4!$HH$11:$HH$17</definedName>
    <definedName name="A125259434T_Data">Data4!$HH$11:$HH$17</definedName>
    <definedName name="A125259434T_Latest">Data4!$HH$17</definedName>
    <definedName name="A125259438A">Data4!$CC$1:$CC$10,Data4!$CC$11:$CC$17</definedName>
    <definedName name="A125259438A_Data">Data4!$CC$11:$CC$17</definedName>
    <definedName name="A125259438A_Latest">Data4!$CC$17</definedName>
    <definedName name="A125259794W">Data2!$AO$1:$AO$10,Data2!$AO$11:$AO$17</definedName>
    <definedName name="A125259794W_Data">Data2!$AO$11:$AO$17</definedName>
    <definedName name="A125259794W_Latest">Data2!$AO$17</definedName>
    <definedName name="A125259798F">Data1!$GS$1:$GS$10,Data1!$GS$11:$GS$17</definedName>
    <definedName name="A125259798F_Data">Data1!$GS$11:$GS$17</definedName>
    <definedName name="A125259798F_Latest">Data1!$GS$17</definedName>
    <definedName name="A125259802K">Data1!$IL$1:$IL$10,Data1!$IL$11:$IL$17</definedName>
    <definedName name="A125259802K_Data">Data1!$IL$11:$IL$17</definedName>
    <definedName name="A125259802K_Latest">Data1!$IL$17</definedName>
    <definedName name="A125259806V">Data2!$K$1:$K$10,Data2!$K$11:$K$17</definedName>
    <definedName name="A125259806V_Data">Data2!$K$11:$K$17</definedName>
    <definedName name="A125259806V_Latest">Data2!$K$17</definedName>
    <definedName name="A125259810K">Data2!$Z$1:$Z$10,Data2!$Z$11:$Z$17</definedName>
    <definedName name="A125259810K_Data">Data2!$Z$11:$Z$17</definedName>
    <definedName name="A125259810K_Latest">Data2!$Z$17</definedName>
    <definedName name="A125259814V">Data2!$BS$1:$BS$10,Data2!$BS$11:$BS$17</definedName>
    <definedName name="A125259814V_Data">Data2!$BS$11:$BS$17</definedName>
    <definedName name="A125259814V_Latest">Data2!$BS$17</definedName>
    <definedName name="A125259818C">Data1!$GD$1:$GD$10,Data1!$GD$11:$GD$17</definedName>
    <definedName name="A125259818C_Data">Data1!$GD$11:$GD$17</definedName>
    <definedName name="A125259818C_Latest">Data1!$GD$17</definedName>
    <definedName name="A125259822V">Data1!$HH$1:$HH$10,Data1!$HH$11:$HH$17</definedName>
    <definedName name="A125259822V_Data">Data1!$HH$11:$HH$17</definedName>
    <definedName name="A125259822V_Latest">Data1!$HH$17</definedName>
    <definedName name="A125259826C">Data1!$HW$1:$HW$10,Data1!$HW$11:$HW$17</definedName>
    <definedName name="A125259826C_Data">Data1!$HW$11:$HW$17</definedName>
    <definedName name="A125259826C_Latest">Data1!$HW$17</definedName>
    <definedName name="A125259830V">Data2!$BD$1:$BD$10,Data2!$BD$11:$BD$17</definedName>
    <definedName name="A125259830V_Data">Data2!$BD$11:$BD$17</definedName>
    <definedName name="A125259830V_Latest">Data2!$BD$17</definedName>
    <definedName name="A125259834C">Data1!$FO$1:$FO$10,Data1!$FO$11:$FO$17</definedName>
    <definedName name="A125259834C_Data">Data1!$FO$11:$FO$17</definedName>
    <definedName name="A125259834C_Latest">Data1!$FO$17</definedName>
    <definedName name="A125260190F">Data3!$DQ$1:$DQ$10,Data3!$DQ$11:$DQ$17</definedName>
    <definedName name="A125260190F_Data">Data3!$DQ$11:$DQ$17</definedName>
    <definedName name="A125260190F_Latest">Data3!$DQ$17</definedName>
    <definedName name="A125260194R">Data3!$AE$1:$AE$10,Data3!$AE$11:$AE$17</definedName>
    <definedName name="A125260194R_Data">Data3!$AE$11:$AE$17</definedName>
    <definedName name="A125260194R_Latest">Data3!$AE$17</definedName>
    <definedName name="A125260198X">Data3!$BX$1:$BX$10,Data3!$BX$11:$BX$17</definedName>
    <definedName name="A125260198X_Data">Data3!$BX$11:$BX$17</definedName>
    <definedName name="A125260198X_Latest">Data3!$BX$17</definedName>
    <definedName name="A125260202C">Data3!$CM$1:$CM$10,Data3!$CM$11:$CM$17</definedName>
    <definedName name="A125260202C_Data">Data3!$CM$11:$CM$17</definedName>
    <definedName name="A125260202C_Latest">Data3!$CM$17</definedName>
    <definedName name="A125260206L">Data3!$DB$1:$DB$10,Data3!$DB$11:$DB$17</definedName>
    <definedName name="A125260206L_Data">Data3!$DB$11:$DB$17</definedName>
    <definedName name="A125260206L_Latest">Data3!$DB$17</definedName>
    <definedName name="A125260210C">Data3!$EU$1:$EU$10,Data3!$EU$11:$EU$17</definedName>
    <definedName name="A125260210C_Data">Data3!$EU$11:$EU$17</definedName>
    <definedName name="A125260210C_Latest">Data3!$EU$17</definedName>
    <definedName name="A125260214L">Data3!$P$1:$P$10,Data3!$P$11:$P$17</definedName>
    <definedName name="A125260214L_Data">Data3!$P$11:$P$17</definedName>
    <definedName name="A125260214L_Latest">Data3!$P$17</definedName>
    <definedName name="A125260218W">Data3!$AT$1:$AT$10,Data3!$AT$11:$AT$17</definedName>
    <definedName name="A125260218W_Data">Data3!$AT$11:$AT$17</definedName>
    <definedName name="A125260218W_Latest">Data3!$AT$17</definedName>
    <definedName name="A125260222L">Data3!$BI$1:$BI$10,Data3!$BI$11:$BI$17</definedName>
    <definedName name="A125260222L_Data">Data3!$BI$11:$BI$17</definedName>
    <definedName name="A125260222L_Latest">Data3!$BI$17</definedName>
    <definedName name="A125260226W">Data3!$EF$1:$EF$10,Data3!$EF$11:$EF$17</definedName>
    <definedName name="A125260226W_Data">Data3!$EF$11:$EF$17</definedName>
    <definedName name="A125260226W_Latest">Data3!$EF$17</definedName>
    <definedName name="A125260230L">Data2!$IQ$1:$IQ$10,Data2!$IQ$11:$IQ$17</definedName>
    <definedName name="A125260230L_Data">Data2!$IQ$11:$IQ$17</definedName>
    <definedName name="A125260230L_Latest">Data2!$IQ$17</definedName>
    <definedName name="A125260586A">Data4!$AJ$1:$AJ$10,Data4!$AJ$11:$AJ$17</definedName>
    <definedName name="A125260586A_Data">Data4!$AJ$11:$AJ$17</definedName>
    <definedName name="A125260586A_Latest">Data4!$AJ$17</definedName>
    <definedName name="A125260590T">Data3!$GN$1:$GN$10,Data3!$GN$11:$GN$17</definedName>
    <definedName name="A125260590T_Data">Data3!$GN$11:$GN$17</definedName>
    <definedName name="A125260590T_Latest">Data3!$GN$17</definedName>
    <definedName name="A125260594A">Data3!$IG$1:$IG$10,Data3!$IG$11:$IG$17</definedName>
    <definedName name="A125260594A_Data">Data3!$IG$11:$IG$17</definedName>
    <definedName name="A125260594A_Latest">Data3!$IG$17</definedName>
    <definedName name="A125260598K">Data4!$F$1:$F$10,Data4!$F$11:$F$17</definedName>
    <definedName name="A125260598K_Data">Data4!$F$11:$F$17</definedName>
    <definedName name="A125260598K_Latest">Data4!$F$17</definedName>
    <definedName name="A125260602R">Data4!$U$1:$U$10,Data4!$U$11:$U$17</definedName>
    <definedName name="A125260602R_Data">Data4!$U$11:$U$17</definedName>
    <definedName name="A125260602R_Latest">Data4!$U$17</definedName>
    <definedName name="A125260606X">Data4!$BN$1:$BN$10,Data4!$BN$11:$BN$17</definedName>
    <definedName name="A125260606X_Data">Data4!$BN$11:$BN$17</definedName>
    <definedName name="A125260606X_Latest">Data4!$BN$17</definedName>
    <definedName name="A125260610R">Data3!$FY$1:$FY$10,Data3!$FY$11:$FY$17</definedName>
    <definedName name="A125260610R_Data">Data3!$FY$11:$FY$17</definedName>
    <definedName name="A125260610R_Latest">Data3!$FY$17</definedName>
    <definedName name="A125260614X">Data3!$HC$1:$HC$10,Data3!$HC$11:$HC$17</definedName>
    <definedName name="A125260614X_Data">Data3!$HC$11:$HC$17</definedName>
    <definedName name="A125260614X_Latest">Data3!$HC$17</definedName>
    <definedName name="A125260618J">Data3!$HR$1:$HR$10,Data3!$HR$11:$HR$17</definedName>
    <definedName name="A125260618J_Data">Data3!$HR$11:$HR$17</definedName>
    <definedName name="A125260618J_Latest">Data3!$HR$17</definedName>
    <definedName name="A125260622X">Data4!$AY$1:$AY$10,Data4!$AY$11:$AY$17</definedName>
    <definedName name="A125260622X_Data">Data4!$AY$11:$AY$17</definedName>
    <definedName name="A125260622X_Latest">Data4!$AY$17</definedName>
    <definedName name="A125260626J">Data3!$FJ$1:$FJ$10,Data3!$FJ$11:$FJ$17</definedName>
    <definedName name="A125260626J_Data">Data3!$FJ$11:$FJ$17</definedName>
    <definedName name="A125260626J_Latest">Data3!$FJ$17</definedName>
    <definedName name="A125260982C">Data1!$EE$1:$EE$10,Data1!$EE$11:$EE$17</definedName>
    <definedName name="A125260982C_Data">Data1!$EE$11:$EE$17</definedName>
    <definedName name="A125260982C_Latest">Data1!$EE$17</definedName>
    <definedName name="A125260986L">Data1!$AS$1:$AS$10,Data1!$AS$11:$AS$17</definedName>
    <definedName name="A125260986L_Data">Data1!$AS$11:$AS$17</definedName>
    <definedName name="A125260986L_Latest">Data1!$AS$17</definedName>
    <definedName name="A125260990C">Data1!$CL$1:$CL$10,Data1!$CL$11:$CL$17</definedName>
    <definedName name="A125260990C_Data">Data1!$CL$11:$CL$17</definedName>
    <definedName name="A125260990C_Latest">Data1!$CL$17</definedName>
    <definedName name="A125260994L">Data1!$DA$1:$DA$10,Data1!$DA$11:$DA$17</definedName>
    <definedName name="A125260994L_Data">Data1!$DA$11:$DA$17</definedName>
    <definedName name="A125260994L_Latest">Data1!$DA$17</definedName>
    <definedName name="A125260998W">Data1!$DP$1:$DP$10,Data1!$DP$11:$DP$17</definedName>
    <definedName name="A125260998W_Data">Data1!$DP$11:$DP$17</definedName>
    <definedName name="A125260998W_Latest">Data1!$DP$17</definedName>
    <definedName name="A125261002C">Data1!$FI$1:$FI$10,Data1!$FI$11:$FI$17</definedName>
    <definedName name="A125261002C_Data">Data1!$FI$11:$FI$17</definedName>
    <definedName name="A125261002C_Latest">Data1!$FI$17</definedName>
    <definedName name="A125261006L">Data1!$AD$1:$AD$10,Data1!$AD$11:$AD$17</definedName>
    <definedName name="A125261006L_Data">Data1!$AD$11:$AD$17</definedName>
    <definedName name="A125261006L_Latest">Data1!$AD$17</definedName>
    <definedName name="A125261010C">Data1!$BH$1:$BH$10,Data1!$BH$11:$BH$17</definedName>
    <definedName name="A125261010C_Data">Data1!$BH$11:$BH$17</definedName>
    <definedName name="A125261010C_Latest">Data1!$BH$17</definedName>
    <definedName name="A125261014L">Data1!$BW$1:$BW$10,Data1!$BW$11:$BW$17</definedName>
    <definedName name="A125261014L_Data">Data1!$BW$11:$BW$17</definedName>
    <definedName name="A125261014L_Latest">Data1!$BW$17</definedName>
    <definedName name="A125261018W">Data1!$ET$1:$ET$10,Data1!$ET$11:$ET$17</definedName>
    <definedName name="A125261018W_Data">Data1!$ET$11:$ET$17</definedName>
    <definedName name="A125261018W_Latest">Data1!$ET$17</definedName>
    <definedName name="A125261022L">Data1!$O$1:$O$10,Data1!$O$11:$O$17</definedName>
    <definedName name="A125261022L_Data">Data1!$O$11:$O$17</definedName>
    <definedName name="A125261022L_Latest">Data1!$O$17</definedName>
    <definedName name="A125261026W">Data10!$AD$1:$AD$10,Data10!$AD$11:$AD$17</definedName>
    <definedName name="A125261026W_Data">Data10!$AD$11:$AD$17</definedName>
    <definedName name="A125261026W_Latest">Data10!$AD$17</definedName>
    <definedName name="A125261030L">Data9!$GH$1:$GH$10,Data9!$GH$11:$GH$17</definedName>
    <definedName name="A125261030L_Data">Data9!$GH$11:$GH$17</definedName>
    <definedName name="A125261030L_Latest">Data9!$GH$17</definedName>
    <definedName name="A125261034W">Data9!$IA$1:$IA$10,Data9!$IA$11:$IA$17</definedName>
    <definedName name="A125261034W_Data">Data9!$IA$11:$IA$17</definedName>
    <definedName name="A125261034W_Latest">Data9!$IA$17</definedName>
    <definedName name="A125261038F">Data9!$IP$1:$IP$10,Data9!$IP$11:$IP$17</definedName>
    <definedName name="A125261038F_Data">Data9!$IP$11:$IP$17</definedName>
    <definedName name="A125261038F_Latest">Data9!$IP$17</definedName>
    <definedName name="A125261042W">Data10!$O$1:$O$10,Data10!$O$11:$O$17</definedName>
    <definedName name="A125261042W_Data">Data10!$O$11:$O$17</definedName>
    <definedName name="A125261042W_Latest">Data10!$O$17</definedName>
    <definedName name="A125261046F">Data10!$BH$1:$BH$10,Data10!$BH$11:$BH$17</definedName>
    <definedName name="A125261046F_Data">Data10!$BH$11:$BH$17</definedName>
    <definedName name="A125261046F_Latest">Data10!$BH$17</definedName>
    <definedName name="A125261050W">Data9!$FS$1:$FS$10,Data9!$FS$11:$FS$17</definedName>
    <definedName name="A125261050W_Data">Data9!$FS$11:$FS$17</definedName>
    <definedName name="A125261050W_Latest">Data9!$FS$17</definedName>
    <definedName name="A125261054F">Data9!$GW$1:$GW$10,Data9!$GW$11:$GW$17</definedName>
    <definedName name="A125261054F_Data">Data9!$GW$11:$GW$17</definedName>
    <definedName name="A125261054F_Latest">Data9!$GW$17</definedName>
    <definedName name="A125261058R">Data9!$HL$1:$HL$10,Data9!$HL$11:$HL$17</definedName>
    <definedName name="A125261058R_Data">Data9!$HL$11:$HL$17</definedName>
    <definedName name="A125261058R_Latest">Data9!$HL$17</definedName>
    <definedName name="A125261062F">Data10!$AS$1:$AS$10,Data10!$AS$11:$AS$17</definedName>
    <definedName name="A125261062F_Data">Data10!$AS$11:$AS$17</definedName>
    <definedName name="A125261062F_Latest">Data10!$AS$17</definedName>
    <definedName name="A125261066R">Data9!$FD$1:$FD$10,Data9!$FD$11:$FD$17</definedName>
    <definedName name="A125261066R_Data">Data9!$FD$11:$FD$17</definedName>
    <definedName name="A125261066R_Latest">Data9!$FD$17</definedName>
    <definedName name="A125261070F">Data6!$AN$1:$AN$10,Data6!$AN$11:$AN$17</definedName>
    <definedName name="A125261070F_Data">Data6!$AN$11:$AN$17</definedName>
    <definedName name="A125261070F_Latest">Data6!$AN$17</definedName>
    <definedName name="A125261074R">Data5!$GR$1:$GR$10,Data5!$GR$11:$GR$17</definedName>
    <definedName name="A125261074R_Data">Data5!$GR$11:$GR$17</definedName>
    <definedName name="A125261074R_Latest">Data5!$GR$17</definedName>
    <definedName name="A125261078X">Data5!$IK$1:$IK$10,Data5!$IK$11:$IK$17</definedName>
    <definedName name="A125261078X_Data">Data5!$IK$11:$IK$17</definedName>
    <definedName name="A125261078X_Latest">Data5!$IK$17</definedName>
    <definedName name="A125261082R">Data6!$J$1:$J$10,Data6!$J$11:$J$17</definedName>
    <definedName name="A125261082R_Data">Data6!$J$11:$J$17</definedName>
    <definedName name="A125261082R_Latest">Data6!$J$17</definedName>
    <definedName name="A125261086X">Data6!$Y$1:$Y$10,Data6!$Y$11:$Y$17</definedName>
    <definedName name="A125261086X_Data">Data6!$Y$11:$Y$17</definedName>
    <definedName name="A125261086X_Latest">Data6!$Y$17</definedName>
    <definedName name="A125261090R">Data6!$BR$1:$BR$10,Data6!$BR$11:$BR$17</definedName>
    <definedName name="A125261090R_Data">Data6!$BR$11:$BR$17</definedName>
    <definedName name="A125261090R_Latest">Data6!$BR$17</definedName>
    <definedName name="A125261094X">Data5!$GC$1:$GC$10,Data5!$GC$11:$GC$17</definedName>
    <definedName name="A125261094X_Data">Data5!$GC$11:$GC$17</definedName>
    <definedName name="A125261094X_Latest">Data5!$GC$17</definedName>
    <definedName name="A125261098J">Data5!$HG$1:$HG$10,Data5!$HG$11:$HG$17</definedName>
    <definedName name="A125261098J_Data">Data5!$HG$11:$HG$17</definedName>
    <definedName name="A125261098J_Latest">Data5!$HG$17</definedName>
    <definedName name="A125261102L">Data5!$HV$1:$HV$10,Data5!$HV$11:$HV$17</definedName>
    <definedName name="A125261102L_Data">Data5!$HV$11:$HV$17</definedName>
    <definedName name="A125261102L_Latest">Data5!$HV$17</definedName>
    <definedName name="A125261106W">Data6!$BC$1:$BC$10,Data6!$BC$11:$BC$17</definedName>
    <definedName name="A125261106W_Data">Data6!$BC$11:$BC$17</definedName>
    <definedName name="A125261106W_Latest">Data6!$BC$17</definedName>
    <definedName name="A125261110L">Data5!$FN$1:$FN$10,Data5!$FN$11:$FN$17</definedName>
    <definedName name="A125261110L_Data">Data5!$FN$11:$FN$17</definedName>
    <definedName name="A125261110L_Latest">Data5!$FN$17</definedName>
    <definedName name="A125261114W">Data8!$AI$1:$AI$10,Data8!$AI$11:$AI$17</definedName>
    <definedName name="A125261114W_Data">Data8!$AI$11:$AI$17</definedName>
    <definedName name="A125261114W_Latest">Data8!$AI$17</definedName>
    <definedName name="A125261118F">Data7!$GM$1:$GM$10,Data7!$GM$11:$GM$17</definedName>
    <definedName name="A125261118F_Data">Data7!$GM$11:$GM$17</definedName>
    <definedName name="A125261118F_Latest">Data7!$GM$17</definedName>
    <definedName name="A125261122W">Data7!$IF$1:$IF$10,Data7!$IF$11:$IF$17</definedName>
    <definedName name="A125261122W_Data">Data7!$IF$11:$IF$17</definedName>
    <definedName name="A125261122W_Latest">Data7!$IF$17</definedName>
    <definedName name="A125261126F">Data8!$E$1:$E$10,Data8!$E$11:$E$17</definedName>
    <definedName name="A125261126F_Data">Data8!$E$11:$E$17</definedName>
    <definedName name="A125261126F_Latest">Data8!$E$17</definedName>
    <definedName name="A125261130W">Data8!$T$1:$T$10,Data8!$T$11:$T$17</definedName>
    <definedName name="A125261130W_Data">Data8!$T$11:$T$17</definedName>
    <definedName name="A125261130W_Latest">Data8!$T$17</definedName>
    <definedName name="A125261134F">Data8!$BM$1:$BM$10,Data8!$BM$11:$BM$17</definedName>
    <definedName name="A125261134F_Data">Data8!$BM$11:$BM$17</definedName>
    <definedName name="A125261134F_Latest">Data8!$BM$17</definedName>
    <definedName name="A125261138R">Data7!$FX$1:$FX$10,Data7!$FX$11:$FX$17</definedName>
    <definedName name="A125261138R_Data">Data7!$FX$11:$FX$17</definedName>
    <definedName name="A125261138R_Latest">Data7!$FX$17</definedName>
    <definedName name="A125261142F">Data7!$HB$1:$HB$10,Data7!$HB$11:$HB$17</definedName>
    <definedName name="A125261142F_Data">Data7!$HB$11:$HB$17</definedName>
    <definedName name="A125261142F_Latest">Data7!$HB$17</definedName>
    <definedName name="A125261146R">Data7!$HQ$1:$HQ$10,Data7!$HQ$11:$HQ$17</definedName>
    <definedName name="A125261146R_Data">Data7!$HQ$11:$HQ$17</definedName>
    <definedName name="A125261146R_Latest">Data7!$HQ$17</definedName>
    <definedName name="A125261150F">Data8!$AX$1:$AX$10,Data8!$AX$11:$AX$17</definedName>
    <definedName name="A125261150F_Data">Data8!$AX$11:$AX$17</definedName>
    <definedName name="A125261150F_Latest">Data8!$AX$17</definedName>
    <definedName name="A125261154R">Data7!$FI$1:$FI$10,Data7!$FI$11:$FI$17</definedName>
    <definedName name="A125261154R_Data">Data7!$FI$11:$FI$17</definedName>
    <definedName name="A125261154R_Latest">Data7!$FI$17</definedName>
    <definedName name="A125261158X">Data8!$GR$1:$GR$10,Data8!$GR$11:$GR$17</definedName>
    <definedName name="A125261158X_Data">Data8!$GR$11:$GR$17</definedName>
    <definedName name="A125261158X_Latest">Data8!$GR$17</definedName>
    <definedName name="A125261162R">Data8!$DF$1:$DF$10,Data8!$DF$11:$DF$17</definedName>
    <definedName name="A125261162R_Data">Data8!$DF$11:$DF$17</definedName>
    <definedName name="A125261162R_Latest">Data8!$DF$17</definedName>
    <definedName name="A125261166X">Data8!$EY$1:$EY$10,Data8!$EY$11:$EY$17</definedName>
    <definedName name="A125261166X_Data">Data8!$EY$11:$EY$17</definedName>
    <definedName name="A125261166X_Latest">Data8!$EY$17</definedName>
    <definedName name="A125261170R">Data8!$FN$1:$FN$10,Data8!$FN$11:$FN$17</definedName>
    <definedName name="A125261170R_Data">Data8!$FN$11:$FN$17</definedName>
    <definedName name="A125261170R_Latest">Data8!$FN$17</definedName>
    <definedName name="A125261174X">Data8!$GC$1:$GC$10,Data8!$GC$11:$GC$17</definedName>
    <definedName name="A125261174X_Data">Data8!$GC$11:$GC$17</definedName>
    <definedName name="A125261174X_Latest">Data8!$GC$17</definedName>
    <definedName name="A125261178J">Data8!$HV$1:$HV$10,Data8!$HV$11:$HV$17</definedName>
    <definedName name="A125261178J_Data">Data8!$HV$11:$HV$17</definedName>
    <definedName name="A125261178J_Latest">Data8!$HV$17</definedName>
    <definedName name="A125261182X">Data8!$CQ$1:$CQ$10,Data8!$CQ$11:$CQ$17</definedName>
    <definedName name="A125261182X_Data">Data8!$CQ$11:$CQ$17</definedName>
    <definedName name="A125261182X_Latest">Data8!$CQ$17</definedName>
    <definedName name="A125261186J">Data8!$DU$1:$DU$10,Data8!$DU$11:$DU$17</definedName>
    <definedName name="A125261186J_Data">Data8!$DU$11:$DU$17</definedName>
    <definedName name="A125261186J_Latest">Data8!$DU$17</definedName>
    <definedName name="A125261190X">Data8!$EJ$1:$EJ$10,Data8!$EJ$11:$EJ$17</definedName>
    <definedName name="A125261190X_Data">Data8!$EJ$11:$EJ$17</definedName>
    <definedName name="A125261190X_Latest">Data8!$EJ$17</definedName>
    <definedName name="A125261194J">Data8!$HG$1:$HG$10,Data8!$HG$11:$HG$17</definedName>
    <definedName name="A125261194J_Data">Data8!$HG$11:$HG$17</definedName>
    <definedName name="A125261194J_Latest">Data8!$HG$17</definedName>
    <definedName name="A125261198T">Data8!$CB$1:$CB$10,Data8!$CB$11:$CB$17</definedName>
    <definedName name="A125261198T_Data">Data8!$CB$11:$CB$17</definedName>
    <definedName name="A125261198T_Latest">Data8!$CB$17</definedName>
    <definedName name="A125261202W">Data9!$DK$1:$DK$10,Data9!$DK$11:$DK$17</definedName>
    <definedName name="A125261202W_Data">Data9!$DK$11:$DK$17</definedName>
    <definedName name="A125261202W_Latest">Data9!$DK$17</definedName>
    <definedName name="A125261206F">Data9!$Y$1:$Y$10,Data9!$Y$11:$Y$17</definedName>
    <definedName name="A125261206F_Data">Data9!$Y$11:$Y$17</definedName>
    <definedName name="A125261206F_Latest">Data9!$Y$17</definedName>
    <definedName name="A125261210W">Data9!$BR$1:$BR$10,Data9!$BR$11:$BR$17</definedName>
    <definedName name="A125261210W_Data">Data9!$BR$11:$BR$17</definedName>
    <definedName name="A125261210W_Latest">Data9!$BR$17</definedName>
    <definedName name="A125261214F">Data9!$CG$1:$CG$10,Data9!$CG$11:$CG$17</definedName>
    <definedName name="A125261214F_Data">Data9!$CG$11:$CG$17</definedName>
    <definedName name="A125261214F_Latest">Data9!$CG$17</definedName>
    <definedName name="A125261218R">Data9!$CV$1:$CV$10,Data9!$CV$11:$CV$17</definedName>
    <definedName name="A125261218R_Data">Data9!$CV$11:$CV$17</definedName>
    <definedName name="A125261218R_Latest">Data9!$CV$17</definedName>
    <definedName name="A125261222F">Data9!$EO$1:$EO$10,Data9!$EO$11:$EO$17</definedName>
    <definedName name="A125261222F_Data">Data9!$EO$11:$EO$17</definedName>
    <definedName name="A125261222F_Latest">Data9!$EO$17</definedName>
    <definedName name="A125261226R">Data9!$J$1:$J$10,Data9!$J$11:$J$17</definedName>
    <definedName name="A125261226R_Data">Data9!$J$11:$J$17</definedName>
    <definedName name="A125261226R_Latest">Data9!$J$17</definedName>
    <definedName name="A125261230F">Data9!$AN$1:$AN$10,Data9!$AN$11:$AN$17</definedName>
    <definedName name="A125261230F_Data">Data9!$AN$11:$AN$17</definedName>
    <definedName name="A125261230F_Latest">Data9!$AN$17</definedName>
    <definedName name="A125261234R">Data9!$BC$1:$BC$10,Data9!$BC$11:$BC$17</definedName>
    <definedName name="A125261234R_Data">Data9!$BC$11:$BC$17</definedName>
    <definedName name="A125261234R_Latest">Data9!$BC$17</definedName>
    <definedName name="A125261238X">Data9!$DZ$1:$DZ$10,Data9!$DZ$11:$DZ$17</definedName>
    <definedName name="A125261238X_Data">Data9!$DZ$11:$DZ$17</definedName>
    <definedName name="A125261238X_Latest">Data9!$DZ$17</definedName>
    <definedName name="A125261242R">Data8!$IK$1:$IK$10,Data8!$IK$11:$IK$17</definedName>
    <definedName name="A125261242R_Data">Data8!$IK$11:$IK$17</definedName>
    <definedName name="A125261242R_Latest">Data8!$IK$17</definedName>
    <definedName name="A125261246X">Data5!$DU$1:$DU$10,Data5!$DU$11:$DU$17</definedName>
    <definedName name="A125261246X_Data">Data5!$DU$11:$DU$17</definedName>
    <definedName name="A125261246X_Latest">Data5!$DU$17</definedName>
    <definedName name="A125261250R">Data5!$AI$1:$AI$10,Data5!$AI$11:$AI$17</definedName>
    <definedName name="A125261250R_Data">Data5!$AI$11:$AI$17</definedName>
    <definedName name="A125261250R_Latest">Data5!$AI$17</definedName>
    <definedName name="A125261254X">Data5!$CB$1:$CB$10,Data5!$CB$11:$CB$17</definedName>
    <definedName name="A125261254X_Data">Data5!$CB$11:$CB$17</definedName>
    <definedName name="A125261254X_Latest">Data5!$CB$17</definedName>
    <definedName name="A125261258J">Data5!$CQ$1:$CQ$10,Data5!$CQ$11:$CQ$17</definedName>
    <definedName name="A125261258J_Data">Data5!$CQ$11:$CQ$17</definedName>
    <definedName name="A125261258J_Latest">Data5!$CQ$17</definedName>
    <definedName name="A125261262X">Data5!$DF$1:$DF$10,Data5!$DF$11:$DF$17</definedName>
    <definedName name="A125261262X_Data">Data5!$DF$11:$DF$17</definedName>
    <definedName name="A125261262X_Latest">Data5!$DF$17</definedName>
    <definedName name="A125261266J">Data5!$EY$1:$EY$10,Data5!$EY$11:$EY$17</definedName>
    <definedName name="A125261266J_Data">Data5!$EY$11:$EY$17</definedName>
    <definedName name="A125261266J_Latest">Data5!$EY$17</definedName>
    <definedName name="A125261270X">Data5!$T$1:$T$10,Data5!$T$11:$T$17</definedName>
    <definedName name="A125261270X_Data">Data5!$T$11:$T$17</definedName>
    <definedName name="A125261270X_Latest">Data5!$T$17</definedName>
    <definedName name="A125261274J">Data5!$AX$1:$AX$10,Data5!$AX$11:$AX$17</definedName>
    <definedName name="A125261274J_Data">Data5!$AX$11:$AX$17</definedName>
    <definedName name="A125261274J_Latest">Data5!$AX$17</definedName>
    <definedName name="A125261278T">Data5!$BM$1:$BM$10,Data5!$BM$11:$BM$17</definedName>
    <definedName name="A125261278T_Data">Data5!$BM$11:$BM$17</definedName>
    <definedName name="A125261278T_Latest">Data5!$BM$17</definedName>
    <definedName name="A125261282J">Data5!$EJ$1:$EJ$10,Data5!$EJ$11:$EJ$17</definedName>
    <definedName name="A125261282J_Data">Data5!$EJ$11:$EJ$17</definedName>
    <definedName name="A125261282J_Latest">Data5!$EJ$17</definedName>
    <definedName name="A125261286T">Data5!$E$1:$E$10,Data5!$E$11:$E$17</definedName>
    <definedName name="A125261286T_Data">Data5!$E$11:$E$17</definedName>
    <definedName name="A125261286T_Latest">Data5!$E$17</definedName>
    <definedName name="A125261290J">Data6!$GW$1:$GW$10,Data6!$GW$11:$GW$17</definedName>
    <definedName name="A125261290J_Data">Data6!$GW$11:$GW$17</definedName>
    <definedName name="A125261290J_Latest">Data6!$GW$17</definedName>
    <definedName name="A125261294T">Data6!$DK$1:$DK$10,Data6!$DK$11:$DK$17</definedName>
    <definedName name="A125261294T_Data">Data6!$DK$11:$DK$17</definedName>
    <definedName name="A125261294T_Latest">Data6!$DK$17</definedName>
    <definedName name="A125261298A">Data6!$FD$1:$FD$10,Data6!$FD$11:$FD$17</definedName>
    <definedName name="A125261298A_Data">Data6!$FD$11:$FD$17</definedName>
    <definedName name="A125261298A_Latest">Data6!$FD$17</definedName>
    <definedName name="A125261302F">Data6!$FS$1:$FS$10,Data6!$FS$11:$FS$17</definedName>
    <definedName name="A125261302F_Data">Data6!$FS$11:$FS$17</definedName>
    <definedName name="A125261302F_Latest">Data6!$FS$17</definedName>
    <definedName name="A125261306R">Data6!$GH$1:$GH$10,Data6!$GH$11:$GH$17</definedName>
    <definedName name="A125261306R_Data">Data6!$GH$11:$GH$17</definedName>
    <definedName name="A125261306R_Latest">Data6!$GH$17</definedName>
    <definedName name="A125261310F">Data6!$IA$1:$IA$10,Data6!$IA$11:$IA$17</definedName>
    <definedName name="A125261310F_Data">Data6!$IA$11:$IA$17</definedName>
    <definedName name="A125261310F_Latest">Data6!$IA$17</definedName>
    <definedName name="A125261314R">Data6!$CV$1:$CV$10,Data6!$CV$11:$CV$17</definedName>
    <definedName name="A125261314R_Data">Data6!$CV$11:$CV$17</definedName>
    <definedName name="A125261314R_Latest">Data6!$CV$17</definedName>
    <definedName name="A125261318X">Data6!$DZ$1:$DZ$10,Data6!$DZ$11:$DZ$17</definedName>
    <definedName name="A125261318X_Data">Data6!$DZ$11:$DZ$17</definedName>
    <definedName name="A125261318X_Latest">Data6!$DZ$17</definedName>
    <definedName name="A125261322R">Data6!$EO$1:$EO$10,Data6!$EO$11:$EO$17</definedName>
    <definedName name="A125261322R_Data">Data6!$EO$11:$EO$17</definedName>
    <definedName name="A125261322R_Latest">Data6!$EO$17</definedName>
    <definedName name="A125261326X">Data6!$HL$1:$HL$10,Data6!$HL$11:$HL$17</definedName>
    <definedName name="A125261326X_Data">Data6!$HL$11:$HL$17</definedName>
    <definedName name="A125261326X_Latest">Data6!$HL$17</definedName>
    <definedName name="A125261330R">Data6!$CG$1:$CG$10,Data6!$CG$11:$CG$17</definedName>
    <definedName name="A125261330R_Data">Data6!$CG$11:$CG$17</definedName>
    <definedName name="A125261330R_Latest">Data6!$CG$17</definedName>
    <definedName name="A125261334X">Data7!$DP$1:$DP$10,Data7!$DP$11:$DP$17</definedName>
    <definedName name="A125261334X_Data">Data7!$DP$11:$DP$17</definedName>
    <definedName name="A125261334X_Latest">Data7!$DP$17</definedName>
    <definedName name="A125261338J">Data7!$AD$1:$AD$10,Data7!$AD$11:$AD$17</definedName>
    <definedName name="A125261338J_Data">Data7!$AD$11:$AD$17</definedName>
    <definedName name="A125261338J_Latest">Data7!$AD$17</definedName>
    <definedName name="A125261342X">Data7!$BW$1:$BW$10,Data7!$BW$11:$BW$17</definedName>
    <definedName name="A125261342X_Data">Data7!$BW$11:$BW$17</definedName>
    <definedName name="A125261342X_Latest">Data7!$BW$17</definedName>
    <definedName name="A125261346J">Data7!$CL$1:$CL$10,Data7!$CL$11:$CL$17</definedName>
    <definedName name="A125261346J_Data">Data7!$CL$11:$CL$17</definedName>
    <definedName name="A125261346J_Latest">Data7!$CL$17</definedName>
    <definedName name="A125261350X">Data7!$DA$1:$DA$10,Data7!$DA$11:$DA$17</definedName>
    <definedName name="A125261350X_Data">Data7!$DA$11:$DA$17</definedName>
    <definedName name="A125261350X_Latest">Data7!$DA$17</definedName>
    <definedName name="A125261354J">Data7!$ET$1:$ET$10,Data7!$ET$11:$ET$17</definedName>
    <definedName name="A125261354J_Data">Data7!$ET$11:$ET$17</definedName>
    <definedName name="A125261354J_Latest">Data7!$ET$17</definedName>
    <definedName name="A125261358T">Data7!$O$1:$O$10,Data7!$O$11:$O$17</definedName>
    <definedName name="A125261358T_Data">Data7!$O$11:$O$17</definedName>
    <definedName name="A125261358T_Latest">Data7!$O$17</definedName>
    <definedName name="A125261362J">Data7!$AS$1:$AS$10,Data7!$AS$11:$AS$17</definedName>
    <definedName name="A125261362J_Data">Data7!$AS$11:$AS$17</definedName>
    <definedName name="A125261362J_Latest">Data7!$AS$17</definedName>
    <definedName name="A125261366T">Data7!$BH$1:$BH$10,Data7!$BH$11:$BH$17</definedName>
    <definedName name="A125261366T_Data">Data7!$BH$11:$BH$17</definedName>
    <definedName name="A125261366T_Latest">Data7!$BH$17</definedName>
    <definedName name="A125261370J">Data7!$EE$1:$EE$10,Data7!$EE$11:$EE$17</definedName>
    <definedName name="A125261370J_Data">Data7!$EE$11:$EE$17</definedName>
    <definedName name="A125261370J_Latest">Data7!$EE$17</definedName>
    <definedName name="A125261374T">Data6!$IP$1:$IP$10,Data6!$IP$11:$IP$17</definedName>
    <definedName name="A125261374T_Data">Data6!$IP$11:$IP$17</definedName>
    <definedName name="A125261374T_Latest">Data6!$IP$17</definedName>
    <definedName name="A125261378A">Data2!$HG$1:$HG$10,Data2!$HG$11:$HG$17</definedName>
    <definedName name="A125261378A_Data">Data2!$HG$11:$HG$17</definedName>
    <definedName name="A125261378A_Latest">Data2!$HG$17</definedName>
    <definedName name="A125261382T">Data2!$DU$1:$DU$10,Data2!$DU$11:$DU$17</definedName>
    <definedName name="A125261382T_Data">Data2!$DU$11:$DU$17</definedName>
    <definedName name="A125261382T_Latest">Data2!$DU$17</definedName>
    <definedName name="A125261386A">Data2!$FN$1:$FN$10,Data2!$FN$11:$FN$17</definedName>
    <definedName name="A125261386A_Data">Data2!$FN$11:$FN$17</definedName>
    <definedName name="A125261386A_Latest">Data2!$FN$17</definedName>
    <definedName name="A125261390T">Data2!$GC$1:$GC$10,Data2!$GC$11:$GC$17</definedName>
    <definedName name="A125261390T_Data">Data2!$GC$11:$GC$17</definedName>
    <definedName name="A125261390T_Latest">Data2!$GC$17</definedName>
    <definedName name="A125261394A">Data2!$GR$1:$GR$10,Data2!$GR$11:$GR$17</definedName>
    <definedName name="A125261394A_Data">Data2!$GR$11:$GR$17</definedName>
    <definedName name="A125261394A_Latest">Data2!$GR$17</definedName>
    <definedName name="A125261398K">Data2!$IK$1:$IK$10,Data2!$IK$11:$IK$17</definedName>
    <definedName name="A125261398K_Data">Data2!$IK$11:$IK$17</definedName>
    <definedName name="A125261398K_Latest">Data2!$IK$17</definedName>
    <definedName name="A125261402R">Data2!$DF$1:$DF$10,Data2!$DF$11:$DF$17</definedName>
    <definedName name="A125261402R_Data">Data2!$DF$11:$DF$17</definedName>
    <definedName name="A125261402R_Latest">Data2!$DF$17</definedName>
    <definedName name="A125261406X">Data2!$EJ$1:$EJ$10,Data2!$EJ$11:$EJ$17</definedName>
    <definedName name="A125261406X_Data">Data2!$EJ$11:$EJ$17</definedName>
    <definedName name="A125261406X_Latest">Data2!$EJ$17</definedName>
    <definedName name="A125261410R">Data2!$EY$1:$EY$10,Data2!$EY$11:$EY$17</definedName>
    <definedName name="A125261410R_Data">Data2!$EY$11:$EY$17</definedName>
    <definedName name="A125261410R_Latest">Data2!$EY$17</definedName>
    <definedName name="A125261414X">Data2!$HV$1:$HV$10,Data2!$HV$11:$HV$17</definedName>
    <definedName name="A125261414X_Data">Data2!$HV$11:$HV$17</definedName>
    <definedName name="A125261414X_Latest">Data2!$HV$17</definedName>
    <definedName name="A125261418J">Data2!$CQ$1:$CQ$10,Data2!$CQ$11:$CQ$17</definedName>
    <definedName name="A125261418J_Data">Data2!$CQ$11:$CQ$17</definedName>
    <definedName name="A125261418J_Latest">Data2!$CQ$17</definedName>
    <definedName name="A125261774C">Data4!$HB$1:$HB$10,Data4!$HB$11:$HB$17</definedName>
    <definedName name="A125261774C_Data">Data4!$HB$11:$HB$17</definedName>
    <definedName name="A125261774C_Latest">Data4!$HB$17</definedName>
    <definedName name="A125261778L">Data4!$DP$1:$DP$10,Data4!$DP$11:$DP$17</definedName>
    <definedName name="A125261778L_Data">Data4!$DP$11:$DP$17</definedName>
    <definedName name="A125261778L_Latest">Data4!$DP$17</definedName>
    <definedName name="A125261782C">Data4!$FI$1:$FI$10,Data4!$FI$11:$FI$17</definedName>
    <definedName name="A125261782C_Data">Data4!$FI$11:$FI$17</definedName>
    <definedName name="A125261782C_Latest">Data4!$FI$17</definedName>
    <definedName name="A125261786L">Data4!$FX$1:$FX$10,Data4!$FX$11:$FX$17</definedName>
    <definedName name="A125261786L_Data">Data4!$FX$11:$FX$17</definedName>
    <definedName name="A125261786L_Latest">Data4!$FX$17</definedName>
    <definedName name="A125261790C">Data4!$GM$1:$GM$10,Data4!$GM$11:$GM$17</definedName>
    <definedName name="A125261790C_Data">Data4!$GM$11:$GM$17</definedName>
    <definedName name="A125261790C_Latest">Data4!$GM$17</definedName>
    <definedName name="A125261794L">Data4!$IF$1:$IF$10,Data4!$IF$11:$IF$17</definedName>
    <definedName name="A125261794L_Data">Data4!$IF$11:$IF$17</definedName>
    <definedName name="A125261794L_Latest">Data4!$IF$17</definedName>
    <definedName name="A125261798W">Data4!$DA$1:$DA$10,Data4!$DA$11:$DA$17</definedName>
    <definedName name="A125261798W_Data">Data4!$DA$11:$DA$17</definedName>
    <definedName name="A125261798W_Latest">Data4!$DA$17</definedName>
    <definedName name="A125261802A">Data4!$EE$1:$EE$10,Data4!$EE$11:$EE$17</definedName>
    <definedName name="A125261802A_Data">Data4!$EE$11:$EE$17</definedName>
    <definedName name="A125261802A_Latest">Data4!$EE$17</definedName>
    <definedName name="A125261806K">Data4!$ET$1:$ET$10,Data4!$ET$11:$ET$17</definedName>
    <definedName name="A125261806K_Data">Data4!$ET$11:$ET$17</definedName>
    <definedName name="A125261806K_Latest">Data4!$ET$17</definedName>
    <definedName name="A125261810A">Data4!$HQ$1:$HQ$10,Data4!$HQ$11:$HQ$17</definedName>
    <definedName name="A125261810A_Data">Data4!$HQ$11:$HQ$17</definedName>
    <definedName name="A125261810A_Latest">Data4!$HQ$17</definedName>
    <definedName name="A125261814K">Data4!$CL$1:$CL$10,Data4!$CL$11:$CL$17</definedName>
    <definedName name="A125261814K_Data">Data4!$CL$11:$CL$17</definedName>
    <definedName name="A125261814K_Latest">Data4!$CL$17</definedName>
    <definedName name="A125262170J">Data2!$AX$1:$AX$10,Data2!$AX$11:$AX$17</definedName>
    <definedName name="A125262170J_Data">Data2!$AX$11:$AX$17</definedName>
    <definedName name="A125262170J_Latest">Data2!$AX$17</definedName>
    <definedName name="A125262174T">Data1!$HB$1:$HB$10,Data1!$HB$11:$HB$17</definedName>
    <definedName name="A125262174T_Data">Data1!$HB$11:$HB$17</definedName>
    <definedName name="A125262174T_Latest">Data1!$HB$17</definedName>
    <definedName name="A125262178A">Data2!$E$1:$E$10,Data2!$E$11:$E$17</definedName>
    <definedName name="A125262178A_Data">Data2!$E$11:$E$17</definedName>
    <definedName name="A125262178A_Latest">Data2!$E$17</definedName>
    <definedName name="A125262182T">Data2!$T$1:$T$10,Data2!$T$11:$T$17</definedName>
    <definedName name="A125262182T_Data">Data2!$T$11:$T$17</definedName>
    <definedName name="A125262182T_Latest">Data2!$T$17</definedName>
    <definedName name="A125262186A">Data2!$AI$1:$AI$10,Data2!$AI$11:$AI$17</definedName>
    <definedName name="A125262186A_Data">Data2!$AI$11:$AI$17</definedName>
    <definedName name="A125262186A_Latest">Data2!$AI$17</definedName>
    <definedName name="A125262190T">Data2!$CB$1:$CB$10,Data2!$CB$11:$CB$17</definedName>
    <definedName name="A125262190T_Data">Data2!$CB$11:$CB$17</definedName>
    <definedName name="A125262190T_Latest">Data2!$CB$17</definedName>
    <definedName name="A125262194A">Data1!$GM$1:$GM$10,Data1!$GM$11:$GM$17</definedName>
    <definedName name="A125262194A_Data">Data1!$GM$11:$GM$17</definedName>
    <definedName name="A125262194A_Latest">Data1!$GM$17</definedName>
    <definedName name="A125262198K">Data1!$HQ$1:$HQ$10,Data1!$HQ$11:$HQ$17</definedName>
    <definedName name="A125262198K_Data">Data1!$HQ$11:$HQ$17</definedName>
    <definedName name="A125262198K_Latest">Data1!$HQ$17</definedName>
    <definedName name="A125262202R">Data1!$IF$1:$IF$10,Data1!$IF$11:$IF$17</definedName>
    <definedName name="A125262202R_Data">Data1!$IF$11:$IF$17</definedName>
    <definedName name="A125262202R_Latest">Data1!$IF$17</definedName>
    <definedName name="A125262206X">Data2!$BM$1:$BM$10,Data2!$BM$11:$BM$17</definedName>
    <definedName name="A125262206X_Data">Data2!$BM$11:$BM$17</definedName>
    <definedName name="A125262206X_Latest">Data2!$BM$17</definedName>
    <definedName name="A125262210R">Data1!$FX$1:$FX$10,Data1!$FX$11:$FX$17</definedName>
    <definedName name="A125262210R_Data">Data1!$FX$11:$FX$17</definedName>
    <definedName name="A125262210R_Latest">Data1!$FX$17</definedName>
    <definedName name="A125262566C">Data3!$DZ$1:$DZ$10,Data3!$DZ$11:$DZ$17</definedName>
    <definedName name="A125262566C_Data">Data3!$DZ$11:$DZ$17</definedName>
    <definedName name="A125262566C_Latest">Data3!$DZ$17</definedName>
    <definedName name="A125262570V">Data3!$AN$1:$AN$10,Data3!$AN$11:$AN$17</definedName>
    <definedName name="A125262570V_Data">Data3!$AN$11:$AN$17</definedName>
    <definedName name="A125262570V_Latest">Data3!$AN$17</definedName>
    <definedName name="A125262574C">Data3!$CG$1:$CG$10,Data3!$CG$11:$CG$17</definedName>
    <definedName name="A125262574C_Data">Data3!$CG$11:$CG$17</definedName>
    <definedName name="A125262574C_Latest">Data3!$CG$17</definedName>
    <definedName name="A125262578L">Data3!$CV$1:$CV$10,Data3!$CV$11:$CV$17</definedName>
    <definedName name="A125262578L_Data">Data3!$CV$11:$CV$17</definedName>
    <definedName name="A125262578L_Latest">Data3!$CV$17</definedName>
    <definedName name="A125262582C">Data3!$DK$1:$DK$10,Data3!$DK$11:$DK$17</definedName>
    <definedName name="A125262582C_Data">Data3!$DK$11:$DK$17</definedName>
    <definedName name="A125262582C_Latest">Data3!$DK$17</definedName>
    <definedName name="A125262586L">Data3!$FD$1:$FD$10,Data3!$FD$11:$FD$17</definedName>
    <definedName name="A125262586L_Data">Data3!$FD$11:$FD$17</definedName>
    <definedName name="A125262586L_Latest">Data3!$FD$17</definedName>
    <definedName name="A125262590C">Data3!$Y$1:$Y$10,Data3!$Y$11:$Y$17</definedName>
    <definedName name="A125262590C_Data">Data3!$Y$11:$Y$17</definedName>
    <definedName name="A125262590C_Latest">Data3!$Y$17</definedName>
    <definedName name="A125262594L">Data3!$BC$1:$BC$10,Data3!$BC$11:$BC$17</definedName>
    <definedName name="A125262594L_Data">Data3!$BC$11:$BC$17</definedName>
    <definedName name="A125262594L_Latest">Data3!$BC$17</definedName>
    <definedName name="A125262598W">Data3!$BR$1:$BR$10,Data3!$BR$11:$BR$17</definedName>
    <definedName name="A125262598W_Data">Data3!$BR$11:$BR$17</definedName>
    <definedName name="A125262598W_Latest">Data3!$BR$17</definedName>
    <definedName name="A125262602A">Data3!$EO$1:$EO$10,Data3!$EO$11:$EO$17</definedName>
    <definedName name="A125262602A_Data">Data3!$EO$11:$EO$17</definedName>
    <definedName name="A125262602A_Latest">Data3!$EO$17</definedName>
    <definedName name="A125262606K">Data3!$J$1:$J$10,Data3!$J$11:$J$17</definedName>
    <definedName name="A125262606K_Data">Data3!$J$11:$J$17</definedName>
    <definedName name="A125262606K_Latest">Data3!$J$17</definedName>
    <definedName name="A125262962F">Data4!$AS$1:$AS$10,Data4!$AS$11:$AS$17</definedName>
    <definedName name="A125262962F_Data">Data4!$AS$11:$AS$17</definedName>
    <definedName name="A125262962F_Latest">Data4!$AS$17</definedName>
    <definedName name="A125262966R">Data3!$GW$1:$GW$10,Data3!$GW$11:$GW$17</definedName>
    <definedName name="A125262966R_Data">Data3!$GW$11:$GW$17</definedName>
    <definedName name="A125262966R_Latest">Data3!$GW$17</definedName>
    <definedName name="A125262970F">Data3!$IP$1:$IP$10,Data3!$IP$11:$IP$17</definedName>
    <definedName name="A125262970F_Data">Data3!$IP$11:$IP$17</definedName>
    <definedName name="A125262970F_Latest">Data3!$IP$17</definedName>
    <definedName name="A125262974R">Data4!$O$1:$O$10,Data4!$O$11:$O$17</definedName>
    <definedName name="A125262974R_Data">Data4!$O$11:$O$17</definedName>
    <definedName name="A125262974R_Latest">Data4!$O$17</definedName>
    <definedName name="A125262978X">Data4!$AD$1:$AD$10,Data4!$AD$11:$AD$17</definedName>
    <definedName name="A125262978X_Data">Data4!$AD$11:$AD$17</definedName>
    <definedName name="A125262978X_Latest">Data4!$AD$17</definedName>
    <definedName name="A125262982R">Data4!$BW$1:$BW$10,Data4!$BW$11:$BW$17</definedName>
    <definedName name="A125262982R_Data">Data4!$BW$11:$BW$17</definedName>
    <definedName name="A125262982R_Latest">Data4!$BW$17</definedName>
    <definedName name="A125262986X">Data3!$GH$1:$GH$10,Data3!$GH$11:$GH$17</definedName>
    <definedName name="A125262986X_Data">Data3!$GH$11:$GH$17</definedName>
    <definedName name="A125262986X_Latest">Data3!$GH$17</definedName>
    <definedName name="A125262990R">Data3!$HL$1:$HL$10,Data3!$HL$11:$HL$17</definedName>
    <definedName name="A125262990R_Data">Data3!$HL$11:$HL$17</definedName>
    <definedName name="A125262990R_Latest">Data3!$HL$17</definedName>
    <definedName name="A125262994X">Data3!$IA$1:$IA$10,Data3!$IA$11:$IA$17</definedName>
    <definedName name="A125262994X_Data">Data3!$IA$11:$IA$17</definedName>
    <definedName name="A125262994X_Latest">Data3!$IA$17</definedName>
    <definedName name="A125262998J">Data4!$BH$1:$BH$10,Data4!$BH$11:$BH$17</definedName>
    <definedName name="A125262998J_Data">Data4!$BH$11:$BH$17</definedName>
    <definedName name="A125262998J_Latest">Data4!$BH$17</definedName>
    <definedName name="A125263002R">Data3!$FS$1:$FS$10,Data3!$FS$11:$FS$17</definedName>
    <definedName name="A125263002R_Data">Data3!$FS$11:$FS$17</definedName>
    <definedName name="A125263002R_Latest">Data3!$FS$17</definedName>
    <definedName name="Date_Range">Data1!$A$2:$A$10,Data1!$A$11:$A$17</definedName>
    <definedName name="Date_Range_Data">Data1!$A$11:$A$17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V128" i="15" l="1"/>
  <c r="AU128" i="15"/>
  <c r="AT128" i="15"/>
  <c r="AS128" i="15"/>
  <c r="AR128" i="15"/>
  <c r="AQ128" i="15"/>
  <c r="AP128" i="15"/>
  <c r="AO128" i="15"/>
  <c r="AN128" i="15"/>
  <c r="AM128" i="15"/>
  <c r="AL128" i="15"/>
  <c r="AK128" i="15"/>
  <c r="AJ128" i="15"/>
  <c r="AI128" i="15"/>
  <c r="AH128" i="15"/>
  <c r="AG128" i="15"/>
  <c r="AF128" i="15"/>
  <c r="AE128" i="15"/>
  <c r="AD128" i="15"/>
  <c r="AC128" i="15"/>
  <c r="AB128" i="15"/>
  <c r="AA128" i="15"/>
  <c r="Z128" i="15"/>
  <c r="Y128" i="15"/>
  <c r="X128" i="15"/>
  <c r="W128" i="15"/>
  <c r="V128" i="15"/>
  <c r="U128" i="15"/>
  <c r="T128" i="15"/>
  <c r="S128" i="15"/>
  <c r="R128" i="15"/>
  <c r="Q128" i="15"/>
  <c r="P128" i="15"/>
  <c r="O128" i="15"/>
  <c r="N128" i="15"/>
  <c r="M128" i="15"/>
  <c r="L128" i="15"/>
  <c r="K128" i="15"/>
  <c r="J128" i="15"/>
  <c r="I128" i="15"/>
  <c r="H128" i="15"/>
  <c r="G128" i="15"/>
  <c r="F128" i="15"/>
  <c r="E128" i="15"/>
  <c r="D128" i="15"/>
  <c r="AV127" i="15"/>
  <c r="AU127" i="15"/>
  <c r="AT127" i="15"/>
  <c r="AS127" i="15"/>
  <c r="AR127" i="15"/>
  <c r="AQ127" i="15"/>
  <c r="AP127" i="15"/>
  <c r="AO127" i="15"/>
  <c r="AN127" i="15"/>
  <c r="AM127" i="15"/>
  <c r="AL127" i="15"/>
  <c r="AK127" i="15"/>
  <c r="AJ127" i="15"/>
  <c r="AI127" i="15"/>
  <c r="AH127" i="15"/>
  <c r="AG127" i="15"/>
  <c r="AF127" i="15"/>
  <c r="AE127" i="15"/>
  <c r="AD127" i="15"/>
  <c r="AC127" i="15"/>
  <c r="AB127" i="15"/>
  <c r="AA127" i="15"/>
  <c r="Z127" i="15"/>
  <c r="Y127" i="15"/>
  <c r="X127" i="15"/>
  <c r="W127" i="15"/>
  <c r="V127" i="15"/>
  <c r="U127" i="15"/>
  <c r="T127" i="15"/>
  <c r="S127" i="15"/>
  <c r="R127" i="15"/>
  <c r="Q127" i="15"/>
  <c r="P127" i="15"/>
  <c r="O127" i="15"/>
  <c r="N127" i="15"/>
  <c r="M127" i="15"/>
  <c r="L127" i="15"/>
  <c r="K127" i="15"/>
  <c r="J127" i="15"/>
  <c r="I127" i="15"/>
  <c r="H127" i="15"/>
  <c r="G127" i="15"/>
  <c r="F127" i="15"/>
  <c r="E127" i="15"/>
  <c r="D127" i="15"/>
  <c r="AV126" i="15"/>
  <c r="AU126" i="15"/>
  <c r="AT126" i="15"/>
  <c r="AS126" i="15"/>
  <c r="AR126" i="15"/>
  <c r="AQ126" i="15"/>
  <c r="AP126" i="15"/>
  <c r="AO126" i="15"/>
  <c r="AN126" i="15"/>
  <c r="AM126" i="15"/>
  <c r="AL126" i="15"/>
  <c r="AK126" i="15"/>
  <c r="AJ126" i="15"/>
  <c r="AI126" i="15"/>
  <c r="AH126" i="15"/>
  <c r="AG126" i="15"/>
  <c r="AF126" i="15"/>
  <c r="AE126" i="15"/>
  <c r="AD126" i="15"/>
  <c r="AC126" i="15"/>
  <c r="AB126" i="15"/>
  <c r="AA126" i="15"/>
  <c r="Z126" i="15"/>
  <c r="Y126" i="15"/>
  <c r="X126" i="15"/>
  <c r="W126" i="15"/>
  <c r="V126" i="15"/>
  <c r="U126" i="15"/>
  <c r="T126" i="15"/>
  <c r="S126" i="15"/>
  <c r="R126" i="15"/>
  <c r="Q126" i="15"/>
  <c r="P126" i="15"/>
  <c r="O126" i="15"/>
  <c r="N126" i="15"/>
  <c r="M126" i="15"/>
  <c r="L126" i="15"/>
  <c r="K126" i="15"/>
  <c r="J126" i="15"/>
  <c r="I126" i="15"/>
  <c r="H126" i="15"/>
  <c r="G126" i="15"/>
  <c r="F126" i="15"/>
  <c r="E126" i="15"/>
  <c r="D126" i="15"/>
  <c r="AV125" i="15"/>
  <c r="AU125" i="15"/>
  <c r="AT125" i="15"/>
  <c r="AS125" i="15"/>
  <c r="AR125" i="15"/>
  <c r="AQ125" i="15"/>
  <c r="AP125" i="15"/>
  <c r="AO125" i="15"/>
  <c r="AN125" i="15"/>
  <c r="AM125" i="15"/>
  <c r="AL125" i="15"/>
  <c r="AK125" i="15"/>
  <c r="AJ125" i="15"/>
  <c r="AI125" i="15"/>
  <c r="AH125" i="15"/>
  <c r="AG125" i="15"/>
  <c r="AF125" i="15"/>
  <c r="AE125" i="15"/>
  <c r="AD125" i="15"/>
  <c r="AC125" i="15"/>
  <c r="AB125" i="15"/>
  <c r="AA125" i="15"/>
  <c r="Z125" i="15"/>
  <c r="Y125" i="15"/>
  <c r="X125" i="15"/>
  <c r="W125" i="15"/>
  <c r="V125" i="15"/>
  <c r="U125" i="15"/>
  <c r="T125" i="15"/>
  <c r="S125" i="15"/>
  <c r="R125" i="15"/>
  <c r="Q125" i="15"/>
  <c r="P125" i="15"/>
  <c r="O125" i="15"/>
  <c r="N125" i="15"/>
  <c r="M125" i="15"/>
  <c r="L125" i="15"/>
  <c r="K125" i="15"/>
  <c r="J125" i="15"/>
  <c r="I125" i="15"/>
  <c r="H125" i="15"/>
  <c r="G125" i="15"/>
  <c r="F125" i="15"/>
  <c r="E125" i="15"/>
  <c r="D125" i="15"/>
  <c r="AV124" i="15"/>
  <c r="AU124" i="15"/>
  <c r="AT124" i="15"/>
  <c r="AS124" i="15"/>
  <c r="AR124" i="15"/>
  <c r="AQ124" i="15"/>
  <c r="AP124" i="15"/>
  <c r="AO124" i="15"/>
  <c r="AN124" i="15"/>
  <c r="AM124" i="15"/>
  <c r="AL124" i="15"/>
  <c r="AK124" i="15"/>
  <c r="AJ124" i="15"/>
  <c r="AI124" i="15"/>
  <c r="AH124" i="15"/>
  <c r="AG124" i="15"/>
  <c r="AF124" i="15"/>
  <c r="AE124" i="15"/>
  <c r="AD124" i="15"/>
  <c r="AC124" i="15"/>
  <c r="AB124" i="15"/>
  <c r="AA124" i="15"/>
  <c r="Z124" i="15"/>
  <c r="Y124" i="15"/>
  <c r="X124" i="15"/>
  <c r="W124" i="15"/>
  <c r="V124" i="15"/>
  <c r="U124" i="15"/>
  <c r="T124" i="15"/>
  <c r="S124" i="15"/>
  <c r="R124" i="15"/>
  <c r="Q124" i="15"/>
  <c r="P124" i="15"/>
  <c r="O124" i="15"/>
  <c r="N124" i="15"/>
  <c r="M124" i="15"/>
  <c r="L124" i="15"/>
  <c r="K124" i="15"/>
  <c r="J124" i="15"/>
  <c r="I124" i="15"/>
  <c r="H124" i="15"/>
  <c r="G124" i="15"/>
  <c r="F124" i="15"/>
  <c r="E124" i="15"/>
  <c r="D124" i="15"/>
  <c r="AV122" i="15"/>
  <c r="AU122" i="15"/>
  <c r="AT122" i="15"/>
  <c r="AS122" i="15"/>
  <c r="AR122" i="15"/>
  <c r="AQ122" i="15"/>
  <c r="AP122" i="15"/>
  <c r="AO122" i="15"/>
  <c r="AN122" i="15"/>
  <c r="AM122" i="15"/>
  <c r="AL122" i="15"/>
  <c r="AK122" i="15"/>
  <c r="AJ122" i="15"/>
  <c r="AI122" i="15"/>
  <c r="AH122" i="15"/>
  <c r="AG122" i="15"/>
  <c r="AF122" i="15"/>
  <c r="AE122" i="15"/>
  <c r="AD122" i="15"/>
  <c r="AC122" i="15"/>
  <c r="AB122" i="15"/>
  <c r="AA122" i="15"/>
  <c r="Z122" i="15"/>
  <c r="Y122" i="15"/>
  <c r="X122" i="15"/>
  <c r="W122" i="15"/>
  <c r="V122" i="15"/>
  <c r="U122" i="15"/>
  <c r="T122" i="15"/>
  <c r="S122" i="15"/>
  <c r="R122" i="15"/>
  <c r="Q122" i="15"/>
  <c r="P122" i="15"/>
  <c r="O122" i="15"/>
  <c r="N122" i="15"/>
  <c r="M122" i="15"/>
  <c r="L122" i="15"/>
  <c r="K122" i="15"/>
  <c r="J122" i="15"/>
  <c r="I122" i="15"/>
  <c r="H122" i="15"/>
  <c r="G122" i="15"/>
  <c r="F122" i="15"/>
  <c r="E122" i="15"/>
  <c r="D122" i="15"/>
  <c r="AV121" i="15"/>
  <c r="AU121" i="15"/>
  <c r="AT121" i="15"/>
  <c r="AS121" i="15"/>
  <c r="AR121" i="15"/>
  <c r="AQ121" i="15"/>
  <c r="AP121" i="15"/>
  <c r="AO121" i="15"/>
  <c r="AN121" i="15"/>
  <c r="AM121" i="15"/>
  <c r="AL121" i="15"/>
  <c r="AK121" i="15"/>
  <c r="AJ121" i="15"/>
  <c r="AI121" i="15"/>
  <c r="AH121" i="15"/>
  <c r="AG121" i="15"/>
  <c r="AF121" i="15"/>
  <c r="AE121" i="15"/>
  <c r="AD121" i="15"/>
  <c r="AC121" i="15"/>
  <c r="AB121" i="15"/>
  <c r="AA121" i="15"/>
  <c r="Z121" i="15"/>
  <c r="Y121" i="15"/>
  <c r="X121" i="15"/>
  <c r="W121" i="15"/>
  <c r="V121" i="15"/>
  <c r="U121" i="15"/>
  <c r="T121" i="15"/>
  <c r="S121" i="15"/>
  <c r="R121" i="15"/>
  <c r="Q121" i="15"/>
  <c r="P121" i="15"/>
  <c r="O121" i="15"/>
  <c r="N121" i="15"/>
  <c r="M121" i="15"/>
  <c r="L121" i="15"/>
  <c r="K121" i="15"/>
  <c r="J121" i="15"/>
  <c r="I121" i="15"/>
  <c r="H121" i="15"/>
  <c r="G121" i="15"/>
  <c r="F121" i="15"/>
  <c r="E121" i="15"/>
  <c r="D121" i="15"/>
  <c r="AV120" i="15"/>
  <c r="AU120" i="15"/>
  <c r="AT120" i="15"/>
  <c r="AS120" i="15"/>
  <c r="AR120" i="15"/>
  <c r="AQ120" i="15"/>
  <c r="AP120" i="15"/>
  <c r="AO120" i="15"/>
  <c r="AN120" i="15"/>
  <c r="AM120" i="15"/>
  <c r="AL120" i="15"/>
  <c r="AK120" i="15"/>
  <c r="AJ120" i="15"/>
  <c r="AI120" i="15"/>
  <c r="AH120" i="15"/>
  <c r="AG120" i="15"/>
  <c r="AF120" i="15"/>
  <c r="AE120" i="15"/>
  <c r="AD120" i="15"/>
  <c r="AC120" i="15"/>
  <c r="AB120" i="15"/>
  <c r="AA120" i="15"/>
  <c r="Z120" i="15"/>
  <c r="Y120" i="15"/>
  <c r="X120" i="15"/>
  <c r="W120" i="15"/>
  <c r="V120" i="15"/>
  <c r="U120" i="15"/>
  <c r="T120" i="15"/>
  <c r="S120" i="15"/>
  <c r="R120" i="15"/>
  <c r="Q120" i="15"/>
  <c r="P120" i="15"/>
  <c r="O120" i="15"/>
  <c r="N120" i="15"/>
  <c r="M120" i="15"/>
  <c r="L120" i="15"/>
  <c r="K120" i="15"/>
  <c r="J120" i="15"/>
  <c r="I120" i="15"/>
  <c r="H120" i="15"/>
  <c r="G120" i="15"/>
  <c r="F120" i="15"/>
  <c r="E120" i="15"/>
  <c r="D120" i="15"/>
  <c r="AV119" i="15"/>
  <c r="AU119" i="15"/>
  <c r="AT119" i="15"/>
  <c r="AS119" i="15"/>
  <c r="AR119" i="15"/>
  <c r="AQ119" i="15"/>
  <c r="AP119" i="15"/>
  <c r="AO119" i="15"/>
  <c r="AN119" i="15"/>
  <c r="AM119" i="15"/>
  <c r="AL119" i="15"/>
  <c r="AK119" i="15"/>
  <c r="AJ119" i="15"/>
  <c r="AI119" i="15"/>
  <c r="AH119" i="15"/>
  <c r="AG119" i="15"/>
  <c r="AF119" i="15"/>
  <c r="AE119" i="15"/>
  <c r="AD119" i="15"/>
  <c r="AC119" i="15"/>
  <c r="AB119" i="15"/>
  <c r="AA119" i="15"/>
  <c r="Z119" i="15"/>
  <c r="Y119" i="15"/>
  <c r="X119" i="15"/>
  <c r="W119" i="15"/>
  <c r="V119" i="15"/>
  <c r="U119" i="15"/>
  <c r="T119" i="15"/>
  <c r="S119" i="15"/>
  <c r="R119" i="15"/>
  <c r="Q119" i="15"/>
  <c r="P119" i="15"/>
  <c r="O119" i="15"/>
  <c r="N119" i="15"/>
  <c r="M119" i="15"/>
  <c r="L119" i="15"/>
  <c r="K119" i="15"/>
  <c r="J119" i="15"/>
  <c r="I119" i="15"/>
  <c r="H119" i="15"/>
  <c r="G119" i="15"/>
  <c r="F119" i="15"/>
  <c r="E119" i="15"/>
  <c r="D119" i="15"/>
  <c r="AV117" i="15"/>
  <c r="AU117" i="15"/>
  <c r="AT117" i="15"/>
  <c r="AS117" i="15"/>
  <c r="AR117" i="15"/>
  <c r="AQ117" i="15"/>
  <c r="AP117" i="15"/>
  <c r="AO117" i="15"/>
  <c r="AN117" i="15"/>
  <c r="AM117" i="15"/>
  <c r="AL117" i="15"/>
  <c r="AK117" i="15"/>
  <c r="AJ117" i="15"/>
  <c r="AI117" i="15"/>
  <c r="AH117" i="15"/>
  <c r="AG117" i="15"/>
  <c r="AF117" i="15"/>
  <c r="AE117" i="15"/>
  <c r="AD117" i="15"/>
  <c r="AC117" i="15"/>
  <c r="AB117" i="15"/>
  <c r="AA117" i="15"/>
  <c r="Z117" i="15"/>
  <c r="Y117" i="15"/>
  <c r="X117" i="15"/>
  <c r="W117" i="15"/>
  <c r="V117" i="15"/>
  <c r="U117" i="15"/>
  <c r="T117" i="15"/>
  <c r="S117" i="15"/>
  <c r="R117" i="15"/>
  <c r="Q117" i="15"/>
  <c r="P117" i="15"/>
  <c r="O117" i="15"/>
  <c r="N117" i="15"/>
  <c r="M117" i="15"/>
  <c r="L117" i="15"/>
  <c r="K117" i="15"/>
  <c r="J117" i="15"/>
  <c r="I117" i="15"/>
  <c r="H117" i="15"/>
  <c r="G117" i="15"/>
  <c r="F117" i="15"/>
  <c r="E117" i="15"/>
  <c r="D117" i="15"/>
  <c r="AV116" i="15"/>
  <c r="AU116" i="15"/>
  <c r="AT116" i="15"/>
  <c r="AS116" i="15"/>
  <c r="AR116" i="15"/>
  <c r="AQ116" i="15"/>
  <c r="AP116" i="15"/>
  <c r="AO116" i="15"/>
  <c r="AN116" i="15"/>
  <c r="AM116" i="15"/>
  <c r="AL116" i="15"/>
  <c r="AK116" i="15"/>
  <c r="AJ116" i="15"/>
  <c r="AI116" i="15"/>
  <c r="AH116" i="15"/>
  <c r="AG116" i="15"/>
  <c r="AF116" i="15"/>
  <c r="AE116" i="15"/>
  <c r="AD116" i="15"/>
  <c r="AC116" i="15"/>
  <c r="AB116" i="15"/>
  <c r="AA116" i="15"/>
  <c r="Z116" i="15"/>
  <c r="Y116" i="15"/>
  <c r="X116" i="15"/>
  <c r="W116" i="15"/>
  <c r="V116" i="15"/>
  <c r="U116" i="15"/>
  <c r="T116" i="15"/>
  <c r="S116" i="15"/>
  <c r="R116" i="15"/>
  <c r="Q116" i="15"/>
  <c r="P116" i="15"/>
  <c r="O116" i="15"/>
  <c r="N116" i="15"/>
  <c r="M116" i="15"/>
  <c r="L116" i="15"/>
  <c r="K116" i="15"/>
  <c r="J116" i="15"/>
  <c r="I116" i="15"/>
  <c r="H116" i="15"/>
  <c r="G116" i="15"/>
  <c r="F116" i="15"/>
  <c r="E116" i="15"/>
  <c r="D116" i="15"/>
  <c r="AV113" i="15"/>
  <c r="AU113" i="15"/>
  <c r="AT113" i="15"/>
  <c r="AS113" i="15"/>
  <c r="AR113" i="15"/>
  <c r="AQ113" i="15"/>
  <c r="AP113" i="15"/>
  <c r="AO113" i="15"/>
  <c r="AN113" i="15"/>
  <c r="AM113" i="15"/>
  <c r="AL113" i="15"/>
  <c r="AK113" i="15"/>
  <c r="AJ113" i="15"/>
  <c r="AI113" i="15"/>
  <c r="AH113" i="15"/>
  <c r="AG113" i="15"/>
  <c r="AF113" i="15"/>
  <c r="AE113" i="15"/>
  <c r="AD113" i="15"/>
  <c r="AC113" i="15"/>
  <c r="AB113" i="15"/>
  <c r="AA113" i="15"/>
  <c r="Z113" i="15"/>
  <c r="Y113" i="15"/>
  <c r="X113" i="15"/>
  <c r="W113" i="15"/>
  <c r="V113" i="15"/>
  <c r="U113" i="15"/>
  <c r="T113" i="15"/>
  <c r="S113" i="15"/>
  <c r="R113" i="15"/>
  <c r="Q113" i="15"/>
  <c r="P113" i="15"/>
  <c r="O113" i="15"/>
  <c r="N113" i="15"/>
  <c r="M113" i="15"/>
  <c r="L113" i="15"/>
  <c r="K113" i="15"/>
  <c r="J113" i="15"/>
  <c r="I113" i="15"/>
  <c r="H113" i="15"/>
  <c r="G113" i="15"/>
  <c r="F113" i="15"/>
  <c r="E113" i="15"/>
  <c r="D113" i="15"/>
  <c r="AV112" i="15"/>
  <c r="AU112" i="15"/>
  <c r="AT112" i="15"/>
  <c r="AS112" i="15"/>
  <c r="AR112" i="15"/>
  <c r="AQ112" i="15"/>
  <c r="AP112" i="15"/>
  <c r="AO112" i="15"/>
  <c r="AN112" i="15"/>
  <c r="AM112" i="15"/>
  <c r="AL112" i="15"/>
  <c r="AK112" i="15"/>
  <c r="AJ112" i="15"/>
  <c r="AI112" i="15"/>
  <c r="AH112" i="15"/>
  <c r="AG112" i="15"/>
  <c r="AF112" i="15"/>
  <c r="AE112" i="15"/>
  <c r="AD112" i="15"/>
  <c r="AC112" i="15"/>
  <c r="AB112" i="15"/>
  <c r="AA112" i="15"/>
  <c r="Z112" i="15"/>
  <c r="Y112" i="15"/>
  <c r="X112" i="15"/>
  <c r="W112" i="15"/>
  <c r="V112" i="15"/>
  <c r="U112" i="15"/>
  <c r="T112" i="15"/>
  <c r="S112" i="15"/>
  <c r="R112" i="15"/>
  <c r="Q112" i="15"/>
  <c r="P112" i="15"/>
  <c r="O112" i="15"/>
  <c r="N112" i="15"/>
  <c r="M112" i="15"/>
  <c r="L112" i="15"/>
  <c r="K112" i="15"/>
  <c r="J112" i="15"/>
  <c r="I112" i="15"/>
  <c r="H112" i="15"/>
  <c r="G112" i="15"/>
  <c r="F112" i="15"/>
  <c r="E112" i="15"/>
  <c r="D112" i="15"/>
  <c r="AV111" i="15"/>
  <c r="AU111" i="15"/>
  <c r="AT111" i="15"/>
  <c r="AS111" i="15"/>
  <c r="AR111" i="15"/>
  <c r="AQ111" i="15"/>
  <c r="AP111" i="15"/>
  <c r="AO111" i="15"/>
  <c r="AN111" i="15"/>
  <c r="AM111" i="15"/>
  <c r="AL111" i="15"/>
  <c r="AK111" i="15"/>
  <c r="AJ111" i="15"/>
  <c r="AI111" i="15"/>
  <c r="AH111" i="15"/>
  <c r="AG111" i="15"/>
  <c r="AF111" i="15"/>
  <c r="AE111" i="15"/>
  <c r="AD111" i="15"/>
  <c r="AC111" i="15"/>
  <c r="AB111" i="15"/>
  <c r="AA111" i="15"/>
  <c r="Z111" i="15"/>
  <c r="Y111" i="15"/>
  <c r="X111" i="15"/>
  <c r="W111" i="15"/>
  <c r="V111" i="15"/>
  <c r="U111" i="15"/>
  <c r="T111" i="15"/>
  <c r="S111" i="15"/>
  <c r="R111" i="15"/>
  <c r="Q111" i="15"/>
  <c r="P111" i="15"/>
  <c r="O111" i="15"/>
  <c r="N111" i="15"/>
  <c r="M111" i="15"/>
  <c r="L111" i="15"/>
  <c r="K111" i="15"/>
  <c r="J111" i="15"/>
  <c r="I111" i="15"/>
  <c r="H111" i="15"/>
  <c r="G111" i="15"/>
  <c r="F111" i="15"/>
  <c r="E111" i="15"/>
  <c r="D111" i="15"/>
  <c r="AV110" i="15"/>
  <c r="AU110" i="15"/>
  <c r="AT110" i="15"/>
  <c r="AS110" i="15"/>
  <c r="AR110" i="15"/>
  <c r="AQ110" i="15"/>
  <c r="AP110" i="15"/>
  <c r="AO110" i="15"/>
  <c r="AN110" i="15"/>
  <c r="AM110" i="15"/>
  <c r="AL110" i="15"/>
  <c r="AK110" i="15"/>
  <c r="AJ110" i="15"/>
  <c r="AI110" i="15"/>
  <c r="AH110" i="15"/>
  <c r="AG110" i="15"/>
  <c r="AF110" i="15"/>
  <c r="AE110" i="15"/>
  <c r="AD110" i="15"/>
  <c r="AC110" i="15"/>
  <c r="AB110" i="15"/>
  <c r="AA110" i="15"/>
  <c r="Z110" i="15"/>
  <c r="Y110" i="15"/>
  <c r="X110" i="15"/>
  <c r="W110" i="15"/>
  <c r="V110" i="15"/>
  <c r="U110" i="15"/>
  <c r="T110" i="15"/>
  <c r="S110" i="15"/>
  <c r="R110" i="15"/>
  <c r="Q110" i="15"/>
  <c r="P110" i="15"/>
  <c r="O110" i="15"/>
  <c r="N110" i="15"/>
  <c r="M110" i="15"/>
  <c r="L110" i="15"/>
  <c r="K110" i="15"/>
  <c r="J110" i="15"/>
  <c r="I110" i="15"/>
  <c r="H110" i="15"/>
  <c r="G110" i="15"/>
  <c r="F110" i="15"/>
  <c r="E110" i="15"/>
  <c r="D110" i="15"/>
  <c r="AV109" i="15"/>
  <c r="AU109" i="15"/>
  <c r="AT109" i="15"/>
  <c r="AS109" i="15"/>
  <c r="AR109" i="15"/>
  <c r="AQ109" i="15"/>
  <c r="AP109" i="15"/>
  <c r="AO109" i="15"/>
  <c r="AN109" i="15"/>
  <c r="AM109" i="15"/>
  <c r="AL109" i="15"/>
  <c r="AK109" i="15"/>
  <c r="AJ109" i="15"/>
  <c r="AI109" i="15"/>
  <c r="AH109" i="15"/>
  <c r="AG109" i="15"/>
  <c r="AF109" i="15"/>
  <c r="AE109" i="15"/>
  <c r="AD109" i="15"/>
  <c r="AC109" i="15"/>
  <c r="AB109" i="15"/>
  <c r="AA109" i="15"/>
  <c r="Z109" i="15"/>
  <c r="Y109" i="15"/>
  <c r="X109" i="15"/>
  <c r="W109" i="15"/>
  <c r="V109" i="15"/>
  <c r="U109" i="15"/>
  <c r="T109" i="15"/>
  <c r="S109" i="15"/>
  <c r="R109" i="15"/>
  <c r="Q109" i="15"/>
  <c r="P109" i="15"/>
  <c r="O109" i="15"/>
  <c r="N109" i="15"/>
  <c r="M109" i="15"/>
  <c r="L109" i="15"/>
  <c r="K109" i="15"/>
  <c r="J109" i="15"/>
  <c r="I109" i="15"/>
  <c r="H109" i="15"/>
  <c r="G109" i="15"/>
  <c r="F109" i="15"/>
  <c r="E109" i="15"/>
  <c r="D109" i="15"/>
  <c r="AV107" i="15"/>
  <c r="AU107" i="15"/>
  <c r="AT107" i="15"/>
  <c r="AS107" i="15"/>
  <c r="AR107" i="15"/>
  <c r="AQ107" i="15"/>
  <c r="AP107" i="15"/>
  <c r="AO107" i="15"/>
  <c r="AN107" i="15"/>
  <c r="AM107" i="15"/>
  <c r="AL107" i="15"/>
  <c r="AK107" i="15"/>
  <c r="AJ107" i="15"/>
  <c r="AI107" i="15"/>
  <c r="AH107" i="15"/>
  <c r="AG107" i="15"/>
  <c r="AF107" i="15"/>
  <c r="AE107" i="15"/>
  <c r="AD107" i="15"/>
  <c r="AC107" i="15"/>
  <c r="AB107" i="15"/>
  <c r="AA107" i="15"/>
  <c r="Z107" i="15"/>
  <c r="Y107" i="15"/>
  <c r="X107" i="15"/>
  <c r="W107" i="15"/>
  <c r="V107" i="15"/>
  <c r="U107" i="15"/>
  <c r="T107" i="15"/>
  <c r="S107" i="15"/>
  <c r="R107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AV106" i="15"/>
  <c r="AU106" i="15"/>
  <c r="AT106" i="15"/>
  <c r="AS106" i="15"/>
  <c r="AR106" i="15"/>
  <c r="AQ106" i="15"/>
  <c r="AP106" i="15"/>
  <c r="AO106" i="15"/>
  <c r="AN106" i="15"/>
  <c r="AM106" i="15"/>
  <c r="AL106" i="15"/>
  <c r="AK106" i="15"/>
  <c r="AJ106" i="15"/>
  <c r="AI106" i="15"/>
  <c r="AH106" i="15"/>
  <c r="AG106" i="15"/>
  <c r="AF106" i="15"/>
  <c r="AE106" i="15"/>
  <c r="AD106" i="15"/>
  <c r="AC106" i="15"/>
  <c r="AB106" i="15"/>
  <c r="AA106" i="15"/>
  <c r="Z106" i="15"/>
  <c r="Y106" i="15"/>
  <c r="X106" i="15"/>
  <c r="W106" i="15"/>
  <c r="V106" i="15"/>
  <c r="U106" i="15"/>
  <c r="T106" i="15"/>
  <c r="S106" i="15"/>
  <c r="R106" i="15"/>
  <c r="Q106" i="15"/>
  <c r="P106" i="15"/>
  <c r="O106" i="15"/>
  <c r="N106" i="15"/>
  <c r="M106" i="15"/>
  <c r="L106" i="15"/>
  <c r="K106" i="15"/>
  <c r="J106" i="15"/>
  <c r="I106" i="15"/>
  <c r="H106" i="15"/>
  <c r="G106" i="15"/>
  <c r="F106" i="15"/>
  <c r="E106" i="15"/>
  <c r="D106" i="15"/>
  <c r="AV105" i="15"/>
  <c r="AU105" i="15"/>
  <c r="AT105" i="15"/>
  <c r="AS105" i="15"/>
  <c r="AR105" i="15"/>
  <c r="AQ105" i="15"/>
  <c r="AP105" i="15"/>
  <c r="AO105" i="15"/>
  <c r="AN105" i="15"/>
  <c r="AM105" i="15"/>
  <c r="AL105" i="15"/>
  <c r="AK105" i="15"/>
  <c r="AJ105" i="15"/>
  <c r="AI105" i="15"/>
  <c r="AH105" i="15"/>
  <c r="AG105" i="15"/>
  <c r="AF105" i="15"/>
  <c r="AE105" i="15"/>
  <c r="AD105" i="15"/>
  <c r="AC105" i="15"/>
  <c r="AB105" i="15"/>
  <c r="AA105" i="15"/>
  <c r="Z105" i="15"/>
  <c r="Y105" i="15"/>
  <c r="X105" i="15"/>
  <c r="W105" i="15"/>
  <c r="V105" i="15"/>
  <c r="U105" i="15"/>
  <c r="T105" i="15"/>
  <c r="S105" i="15"/>
  <c r="R105" i="15"/>
  <c r="Q105" i="15"/>
  <c r="P105" i="15"/>
  <c r="O105" i="15"/>
  <c r="N105" i="15"/>
  <c r="M105" i="15"/>
  <c r="L105" i="15"/>
  <c r="K105" i="15"/>
  <c r="J105" i="15"/>
  <c r="I105" i="15"/>
  <c r="H105" i="15"/>
  <c r="G105" i="15"/>
  <c r="F105" i="15"/>
  <c r="E105" i="15"/>
  <c r="D105" i="15"/>
  <c r="AV104" i="15"/>
  <c r="AU104" i="15"/>
  <c r="AT104" i="15"/>
  <c r="AS104" i="15"/>
  <c r="AR104" i="15"/>
  <c r="AQ104" i="15"/>
  <c r="AP104" i="15"/>
  <c r="AO104" i="15"/>
  <c r="AN104" i="15"/>
  <c r="AM104" i="15"/>
  <c r="AL104" i="15"/>
  <c r="AK104" i="15"/>
  <c r="AJ104" i="15"/>
  <c r="AI104" i="15"/>
  <c r="AH104" i="15"/>
  <c r="AG104" i="15"/>
  <c r="AF104" i="15"/>
  <c r="AE104" i="15"/>
  <c r="AD104" i="15"/>
  <c r="AC104" i="15"/>
  <c r="AB104" i="15"/>
  <c r="AA104" i="15"/>
  <c r="Z104" i="15"/>
  <c r="Y104" i="15"/>
  <c r="X104" i="15"/>
  <c r="W104" i="15"/>
  <c r="V104" i="15"/>
  <c r="U104" i="15"/>
  <c r="T104" i="15"/>
  <c r="S104" i="15"/>
  <c r="R104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AV102" i="15"/>
  <c r="AU102" i="15"/>
  <c r="AT102" i="15"/>
  <c r="AS102" i="15"/>
  <c r="AR102" i="15"/>
  <c r="AQ102" i="15"/>
  <c r="AP102" i="15"/>
  <c r="AO102" i="15"/>
  <c r="AN102" i="15"/>
  <c r="AM102" i="15"/>
  <c r="AL102" i="15"/>
  <c r="AK102" i="15"/>
  <c r="AJ102" i="15"/>
  <c r="AI102" i="15"/>
  <c r="AH102" i="15"/>
  <c r="AG102" i="15"/>
  <c r="AF102" i="15"/>
  <c r="AE102" i="15"/>
  <c r="AD102" i="15"/>
  <c r="AC102" i="15"/>
  <c r="AB102" i="15"/>
  <c r="AA102" i="15"/>
  <c r="Z102" i="15"/>
  <c r="Y102" i="15"/>
  <c r="X102" i="15"/>
  <c r="W102" i="15"/>
  <c r="V102" i="15"/>
  <c r="U102" i="15"/>
  <c r="T102" i="15"/>
  <c r="S102" i="15"/>
  <c r="R102" i="15"/>
  <c r="Q102" i="15"/>
  <c r="P102" i="15"/>
  <c r="O102" i="15"/>
  <c r="N102" i="15"/>
  <c r="M102" i="15"/>
  <c r="L102" i="15"/>
  <c r="K102" i="15"/>
  <c r="J102" i="15"/>
  <c r="I102" i="15"/>
  <c r="H102" i="15"/>
  <c r="G102" i="15"/>
  <c r="F102" i="15"/>
  <c r="E102" i="15"/>
  <c r="D102" i="15"/>
  <c r="AV101" i="15"/>
  <c r="AU101" i="15"/>
  <c r="AT101" i="15"/>
  <c r="AS101" i="15"/>
  <c r="AR101" i="15"/>
  <c r="AQ101" i="15"/>
  <c r="AP101" i="15"/>
  <c r="AO101" i="15"/>
  <c r="AN101" i="15"/>
  <c r="AM101" i="15"/>
  <c r="AL101" i="15"/>
  <c r="AK101" i="15"/>
  <c r="AJ101" i="15"/>
  <c r="AI101" i="15"/>
  <c r="AH101" i="15"/>
  <c r="AG101" i="15"/>
  <c r="AF101" i="15"/>
  <c r="AE101" i="15"/>
  <c r="AD101" i="15"/>
  <c r="AC101" i="15"/>
  <c r="AB101" i="15"/>
  <c r="AA101" i="15"/>
  <c r="Z101" i="15"/>
  <c r="Y101" i="15"/>
  <c r="X101" i="15"/>
  <c r="W101" i="15"/>
  <c r="V101" i="15"/>
  <c r="U101" i="15"/>
  <c r="T101" i="15"/>
  <c r="S101" i="15"/>
  <c r="R101" i="15"/>
  <c r="Q101" i="15"/>
  <c r="P101" i="15"/>
  <c r="O101" i="15"/>
  <c r="N101" i="15"/>
  <c r="M101" i="15"/>
  <c r="L101" i="15"/>
  <c r="K101" i="15"/>
  <c r="J101" i="15"/>
  <c r="I101" i="15"/>
  <c r="H101" i="15"/>
  <c r="G101" i="15"/>
  <c r="F101" i="15"/>
  <c r="E101" i="15"/>
  <c r="D101" i="15"/>
  <c r="AV98" i="15"/>
  <c r="AU98" i="15"/>
  <c r="AT98" i="15"/>
  <c r="AS98" i="15"/>
  <c r="AR98" i="15"/>
  <c r="AQ98" i="15"/>
  <c r="AP98" i="15"/>
  <c r="AO98" i="15"/>
  <c r="AN98" i="15"/>
  <c r="AM98" i="15"/>
  <c r="AL98" i="15"/>
  <c r="AK98" i="15"/>
  <c r="AJ98" i="15"/>
  <c r="AI98" i="15"/>
  <c r="AH98" i="15"/>
  <c r="AG98" i="15"/>
  <c r="AF98" i="15"/>
  <c r="AE98" i="15"/>
  <c r="AD98" i="15"/>
  <c r="AC98" i="15"/>
  <c r="AB98" i="15"/>
  <c r="AA98" i="15"/>
  <c r="Z98" i="15"/>
  <c r="Y98" i="15"/>
  <c r="X98" i="15"/>
  <c r="W98" i="15"/>
  <c r="V98" i="15"/>
  <c r="U98" i="15"/>
  <c r="T98" i="15"/>
  <c r="S98" i="15"/>
  <c r="R98" i="15"/>
  <c r="Q98" i="15"/>
  <c r="P98" i="15"/>
  <c r="O98" i="15"/>
  <c r="N98" i="15"/>
  <c r="M98" i="15"/>
  <c r="L98" i="15"/>
  <c r="K98" i="15"/>
  <c r="J98" i="15"/>
  <c r="I98" i="15"/>
  <c r="H98" i="15"/>
  <c r="G98" i="15"/>
  <c r="F98" i="15"/>
  <c r="E98" i="15"/>
  <c r="D98" i="15"/>
  <c r="AV97" i="15"/>
  <c r="AU97" i="15"/>
  <c r="AT97" i="15"/>
  <c r="AS97" i="15"/>
  <c r="AR97" i="15"/>
  <c r="AQ97" i="15"/>
  <c r="AP97" i="15"/>
  <c r="AO97" i="15"/>
  <c r="AN97" i="15"/>
  <c r="AM97" i="15"/>
  <c r="AL97" i="15"/>
  <c r="AK97" i="15"/>
  <c r="AJ97" i="15"/>
  <c r="AI97" i="15"/>
  <c r="AH97" i="15"/>
  <c r="AG97" i="15"/>
  <c r="AF97" i="15"/>
  <c r="AE97" i="15"/>
  <c r="AD97" i="15"/>
  <c r="AC97" i="15"/>
  <c r="AB97" i="15"/>
  <c r="AA97" i="15"/>
  <c r="Z97" i="15"/>
  <c r="Y97" i="15"/>
  <c r="X97" i="15"/>
  <c r="W97" i="15"/>
  <c r="V97" i="15"/>
  <c r="U97" i="15"/>
  <c r="T97" i="15"/>
  <c r="S97" i="15"/>
  <c r="R97" i="15"/>
  <c r="Q97" i="15"/>
  <c r="P97" i="15"/>
  <c r="O97" i="15"/>
  <c r="N97" i="15"/>
  <c r="M97" i="15"/>
  <c r="L97" i="15"/>
  <c r="K97" i="15"/>
  <c r="J97" i="15"/>
  <c r="I97" i="15"/>
  <c r="H97" i="15"/>
  <c r="G97" i="15"/>
  <c r="F97" i="15"/>
  <c r="E97" i="15"/>
  <c r="D97" i="15"/>
  <c r="AV96" i="15"/>
  <c r="AU96" i="15"/>
  <c r="AT96" i="15"/>
  <c r="AS96" i="15"/>
  <c r="AR96" i="15"/>
  <c r="AQ96" i="15"/>
  <c r="AP96" i="15"/>
  <c r="AO96" i="15"/>
  <c r="AN96" i="15"/>
  <c r="AM96" i="15"/>
  <c r="AL96" i="15"/>
  <c r="AK96" i="15"/>
  <c r="AJ96" i="15"/>
  <c r="AI96" i="15"/>
  <c r="AH96" i="15"/>
  <c r="AG96" i="15"/>
  <c r="AF96" i="15"/>
  <c r="AE96" i="15"/>
  <c r="AD96" i="15"/>
  <c r="AC96" i="15"/>
  <c r="AB96" i="15"/>
  <c r="AA96" i="15"/>
  <c r="Z96" i="15"/>
  <c r="Y96" i="15"/>
  <c r="X96" i="15"/>
  <c r="W96" i="15"/>
  <c r="V96" i="15"/>
  <c r="U96" i="15"/>
  <c r="T96" i="15"/>
  <c r="S96" i="15"/>
  <c r="R96" i="15"/>
  <c r="Q96" i="15"/>
  <c r="P96" i="15"/>
  <c r="O96" i="15"/>
  <c r="N96" i="15"/>
  <c r="M96" i="15"/>
  <c r="L96" i="15"/>
  <c r="K96" i="15"/>
  <c r="J96" i="15"/>
  <c r="I96" i="15"/>
  <c r="H96" i="15"/>
  <c r="G96" i="15"/>
  <c r="F96" i="15"/>
  <c r="E96" i="15"/>
  <c r="D96" i="15"/>
  <c r="AV95" i="15"/>
  <c r="AU95" i="15"/>
  <c r="AT95" i="15"/>
  <c r="AS95" i="15"/>
  <c r="AR95" i="15"/>
  <c r="AQ95" i="15"/>
  <c r="AP95" i="15"/>
  <c r="AO95" i="15"/>
  <c r="AN95" i="15"/>
  <c r="AM95" i="15"/>
  <c r="AL95" i="15"/>
  <c r="AK95" i="15"/>
  <c r="AJ95" i="15"/>
  <c r="AI95" i="15"/>
  <c r="AH95" i="15"/>
  <c r="AG95" i="15"/>
  <c r="AF95" i="15"/>
  <c r="AE95" i="15"/>
  <c r="AD95" i="15"/>
  <c r="AC95" i="15"/>
  <c r="AB95" i="15"/>
  <c r="AA95" i="15"/>
  <c r="Z95" i="15"/>
  <c r="Y95" i="15"/>
  <c r="X95" i="15"/>
  <c r="W95" i="15"/>
  <c r="V95" i="15"/>
  <c r="U95" i="15"/>
  <c r="T95" i="15"/>
  <c r="S95" i="15"/>
  <c r="R95" i="15"/>
  <c r="Q95" i="15"/>
  <c r="P95" i="15"/>
  <c r="O95" i="15"/>
  <c r="N95" i="15"/>
  <c r="M95" i="15"/>
  <c r="L95" i="15"/>
  <c r="K95" i="15"/>
  <c r="J95" i="15"/>
  <c r="I95" i="15"/>
  <c r="H95" i="15"/>
  <c r="G95" i="15"/>
  <c r="F95" i="15"/>
  <c r="E95" i="15"/>
  <c r="D95" i="15"/>
  <c r="AV94" i="15"/>
  <c r="AU94" i="15"/>
  <c r="AT94" i="15"/>
  <c r="AS94" i="15"/>
  <c r="AR94" i="15"/>
  <c r="AQ94" i="15"/>
  <c r="AP94" i="15"/>
  <c r="AO94" i="15"/>
  <c r="AN94" i="15"/>
  <c r="AM94" i="15"/>
  <c r="AL94" i="15"/>
  <c r="AK94" i="15"/>
  <c r="AJ94" i="15"/>
  <c r="AI94" i="15"/>
  <c r="AH94" i="15"/>
  <c r="AG94" i="15"/>
  <c r="AF94" i="15"/>
  <c r="AE94" i="15"/>
  <c r="AD94" i="15"/>
  <c r="AC94" i="15"/>
  <c r="AB94" i="15"/>
  <c r="AA94" i="15"/>
  <c r="Z94" i="15"/>
  <c r="Y94" i="15"/>
  <c r="X94" i="15"/>
  <c r="W94" i="15"/>
  <c r="V94" i="15"/>
  <c r="U94" i="15"/>
  <c r="T94" i="15"/>
  <c r="S94" i="15"/>
  <c r="R94" i="15"/>
  <c r="Q94" i="15"/>
  <c r="P94" i="15"/>
  <c r="O94" i="15"/>
  <c r="N94" i="15"/>
  <c r="M94" i="15"/>
  <c r="L94" i="15"/>
  <c r="K94" i="15"/>
  <c r="J94" i="15"/>
  <c r="I94" i="15"/>
  <c r="H94" i="15"/>
  <c r="G94" i="15"/>
  <c r="F94" i="15"/>
  <c r="E94" i="15"/>
  <c r="D94" i="15"/>
  <c r="AV92" i="15"/>
  <c r="AU92" i="15"/>
  <c r="AT92" i="15"/>
  <c r="AS92" i="15"/>
  <c r="AR92" i="15"/>
  <c r="AQ92" i="15"/>
  <c r="AP92" i="15"/>
  <c r="AO92" i="15"/>
  <c r="AN92" i="15"/>
  <c r="AM92" i="15"/>
  <c r="AL92" i="15"/>
  <c r="AK92" i="15"/>
  <c r="AJ92" i="15"/>
  <c r="AI92" i="15"/>
  <c r="AH92" i="15"/>
  <c r="AG92" i="15"/>
  <c r="AF92" i="15"/>
  <c r="AE92" i="15"/>
  <c r="AD92" i="15"/>
  <c r="AC92" i="15"/>
  <c r="AB92" i="15"/>
  <c r="AA92" i="15"/>
  <c r="Z92" i="15"/>
  <c r="Y92" i="15"/>
  <c r="X92" i="15"/>
  <c r="W92" i="15"/>
  <c r="V92" i="15"/>
  <c r="U92" i="15"/>
  <c r="T92" i="15"/>
  <c r="S92" i="15"/>
  <c r="R92" i="15"/>
  <c r="Q92" i="15"/>
  <c r="P92" i="15"/>
  <c r="O92" i="15"/>
  <c r="N92" i="15"/>
  <c r="M92" i="15"/>
  <c r="L92" i="15"/>
  <c r="K92" i="15"/>
  <c r="J92" i="15"/>
  <c r="I92" i="15"/>
  <c r="H92" i="15"/>
  <c r="G92" i="15"/>
  <c r="F92" i="15"/>
  <c r="E92" i="15"/>
  <c r="D92" i="15"/>
  <c r="AV91" i="15"/>
  <c r="AU91" i="15"/>
  <c r="AT91" i="15"/>
  <c r="AS91" i="15"/>
  <c r="AR91" i="15"/>
  <c r="AQ91" i="15"/>
  <c r="AP91" i="15"/>
  <c r="AO91" i="15"/>
  <c r="AN91" i="15"/>
  <c r="AM91" i="15"/>
  <c r="AL91" i="15"/>
  <c r="AK91" i="15"/>
  <c r="AJ91" i="15"/>
  <c r="AI91" i="15"/>
  <c r="AH91" i="15"/>
  <c r="AG91" i="15"/>
  <c r="AF91" i="15"/>
  <c r="AE91" i="15"/>
  <c r="AD91" i="15"/>
  <c r="AC91" i="15"/>
  <c r="AB91" i="15"/>
  <c r="AA91" i="15"/>
  <c r="Z91" i="15"/>
  <c r="Y91" i="15"/>
  <c r="X91" i="15"/>
  <c r="W91" i="15"/>
  <c r="V91" i="15"/>
  <c r="U91" i="15"/>
  <c r="T91" i="15"/>
  <c r="S91" i="15"/>
  <c r="R91" i="15"/>
  <c r="Q91" i="15"/>
  <c r="P91" i="15"/>
  <c r="O91" i="15"/>
  <c r="N91" i="15"/>
  <c r="M91" i="15"/>
  <c r="L91" i="15"/>
  <c r="K91" i="15"/>
  <c r="J91" i="15"/>
  <c r="I91" i="15"/>
  <c r="H91" i="15"/>
  <c r="G91" i="15"/>
  <c r="F91" i="15"/>
  <c r="E91" i="15"/>
  <c r="D91" i="15"/>
  <c r="AV90" i="15"/>
  <c r="AU90" i="15"/>
  <c r="AT90" i="15"/>
  <c r="AS90" i="15"/>
  <c r="AR90" i="15"/>
  <c r="AQ90" i="15"/>
  <c r="AP90" i="15"/>
  <c r="AO90" i="15"/>
  <c r="AN90" i="15"/>
  <c r="AM90" i="15"/>
  <c r="AL90" i="15"/>
  <c r="AK90" i="15"/>
  <c r="AJ90" i="15"/>
  <c r="AI90" i="15"/>
  <c r="AH90" i="15"/>
  <c r="AG90" i="15"/>
  <c r="AF90" i="15"/>
  <c r="AE90" i="15"/>
  <c r="AD90" i="15"/>
  <c r="AC90" i="15"/>
  <c r="AB90" i="15"/>
  <c r="AA90" i="15"/>
  <c r="Z90" i="15"/>
  <c r="Y90" i="15"/>
  <c r="X90" i="15"/>
  <c r="W90" i="15"/>
  <c r="V90" i="15"/>
  <c r="U90" i="15"/>
  <c r="T90" i="15"/>
  <c r="S90" i="15"/>
  <c r="R90" i="15"/>
  <c r="Q90" i="15"/>
  <c r="P90" i="15"/>
  <c r="O90" i="15"/>
  <c r="N90" i="15"/>
  <c r="M90" i="15"/>
  <c r="L90" i="15"/>
  <c r="K90" i="15"/>
  <c r="J90" i="15"/>
  <c r="I90" i="15"/>
  <c r="H90" i="15"/>
  <c r="G90" i="15"/>
  <c r="F90" i="15"/>
  <c r="E90" i="15"/>
  <c r="D90" i="15"/>
  <c r="AV89" i="15"/>
  <c r="AU89" i="15"/>
  <c r="AT89" i="15"/>
  <c r="AS89" i="15"/>
  <c r="AR89" i="15"/>
  <c r="AQ89" i="15"/>
  <c r="AP89" i="15"/>
  <c r="AO89" i="15"/>
  <c r="AN89" i="15"/>
  <c r="AM89" i="15"/>
  <c r="AL89" i="15"/>
  <c r="AK89" i="15"/>
  <c r="AJ89" i="15"/>
  <c r="AI89" i="15"/>
  <c r="AH89" i="15"/>
  <c r="AG89" i="15"/>
  <c r="AF89" i="15"/>
  <c r="AE89" i="15"/>
  <c r="AD89" i="15"/>
  <c r="AC89" i="15"/>
  <c r="AB89" i="15"/>
  <c r="AA89" i="15"/>
  <c r="Z89" i="15"/>
  <c r="Y89" i="15"/>
  <c r="X89" i="15"/>
  <c r="W89" i="15"/>
  <c r="V89" i="15"/>
  <c r="U89" i="15"/>
  <c r="T89" i="15"/>
  <c r="S89" i="15"/>
  <c r="R89" i="15"/>
  <c r="Q89" i="15"/>
  <c r="P89" i="15"/>
  <c r="O89" i="15"/>
  <c r="N89" i="15"/>
  <c r="M89" i="15"/>
  <c r="L89" i="15"/>
  <c r="K89" i="15"/>
  <c r="J89" i="15"/>
  <c r="I89" i="15"/>
  <c r="H89" i="15"/>
  <c r="G89" i="15"/>
  <c r="F89" i="15"/>
  <c r="E89" i="15"/>
  <c r="D89" i="15"/>
  <c r="AV87" i="15"/>
  <c r="AU87" i="15"/>
  <c r="AT87" i="15"/>
  <c r="AS87" i="15"/>
  <c r="AR87" i="15"/>
  <c r="AQ87" i="15"/>
  <c r="AP87" i="15"/>
  <c r="AO87" i="15"/>
  <c r="AN87" i="15"/>
  <c r="AM87" i="15"/>
  <c r="AL87" i="15"/>
  <c r="AK87" i="15"/>
  <c r="AJ87" i="15"/>
  <c r="AI87" i="15"/>
  <c r="AH87" i="15"/>
  <c r="AG87" i="15"/>
  <c r="AF87" i="15"/>
  <c r="AE87" i="15"/>
  <c r="AD87" i="15"/>
  <c r="AC87" i="15"/>
  <c r="AB87" i="15"/>
  <c r="AA87" i="15"/>
  <c r="Z87" i="15"/>
  <c r="Y87" i="15"/>
  <c r="X87" i="15"/>
  <c r="W87" i="15"/>
  <c r="V87" i="15"/>
  <c r="U87" i="15"/>
  <c r="T87" i="15"/>
  <c r="S87" i="15"/>
  <c r="R87" i="15"/>
  <c r="Q87" i="15"/>
  <c r="P87" i="15"/>
  <c r="O87" i="15"/>
  <c r="N87" i="15"/>
  <c r="M87" i="15"/>
  <c r="L87" i="15"/>
  <c r="K87" i="15"/>
  <c r="J87" i="15"/>
  <c r="I87" i="15"/>
  <c r="H87" i="15"/>
  <c r="G87" i="15"/>
  <c r="F87" i="15"/>
  <c r="E87" i="15"/>
  <c r="D87" i="15"/>
  <c r="AV86" i="15"/>
  <c r="AU86" i="15"/>
  <c r="AT86" i="15"/>
  <c r="AS86" i="15"/>
  <c r="AR86" i="15"/>
  <c r="AQ86" i="15"/>
  <c r="AP86" i="15"/>
  <c r="AO86" i="15"/>
  <c r="AN86" i="15"/>
  <c r="AM86" i="15"/>
  <c r="AL86" i="15"/>
  <c r="AK86" i="15"/>
  <c r="AJ86" i="15"/>
  <c r="AI86" i="15"/>
  <c r="AH86" i="15"/>
  <c r="AG86" i="15"/>
  <c r="AF86" i="15"/>
  <c r="AE86" i="15"/>
  <c r="AD86" i="15"/>
  <c r="AC86" i="15"/>
  <c r="AB86" i="15"/>
  <c r="AA86" i="15"/>
  <c r="Z86" i="15"/>
  <c r="Y86" i="15"/>
  <c r="X86" i="15"/>
  <c r="W86" i="15"/>
  <c r="V86" i="15"/>
  <c r="U86" i="15"/>
  <c r="T86" i="15"/>
  <c r="S86" i="15"/>
  <c r="R86" i="15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C73" i="15"/>
  <c r="I49" i="15" a="1"/>
  <c r="I49" i="15" s="1"/>
  <c r="C49" i="15" a="1"/>
  <c r="C49" i="15" s="1"/>
  <c r="I47" i="15" a="1"/>
  <c r="I47" i="15" s="1"/>
  <c r="C47" i="15" a="1"/>
  <c r="C47" i="15" s="1"/>
  <c r="I46" i="15" a="1"/>
  <c r="I46" i="15" s="1"/>
  <c r="C46" i="15" a="1"/>
  <c r="C46" i="15" s="1"/>
  <c r="I43" i="15" a="1"/>
  <c r="I43" i="15" s="1"/>
  <c r="C43" i="15" a="1"/>
  <c r="C43" i="15" s="1"/>
  <c r="I42" i="15" a="1"/>
  <c r="I42" i="15" s="1"/>
  <c r="C42" i="15" a="1"/>
  <c r="C42" i="15" s="1"/>
  <c r="I41" i="15" a="1"/>
  <c r="I41" i="15" s="1"/>
  <c r="C41" i="15" a="1"/>
  <c r="C41" i="15" s="1"/>
  <c r="I40" i="15" a="1"/>
  <c r="I40" i="15" s="1"/>
  <c r="C40" i="15" a="1"/>
  <c r="C40" i="15" s="1"/>
  <c r="I39" i="15" a="1"/>
  <c r="I39" i="15" s="1"/>
  <c r="C39" i="15" a="1"/>
  <c r="C39" i="15" s="1"/>
  <c r="I37" i="15" a="1"/>
  <c r="I37" i="15" s="1"/>
  <c r="C37" i="15" a="1"/>
  <c r="C37" i="15" s="1"/>
  <c r="I36" i="15" a="1"/>
  <c r="I36" i="15" s="1"/>
  <c r="C36" i="15" a="1"/>
  <c r="C36" i="15" s="1"/>
  <c r="I35" i="15" a="1"/>
  <c r="I35" i="15" s="1"/>
  <c r="C35" i="15" a="1"/>
  <c r="C35" i="15" s="1"/>
  <c r="I34" i="15" a="1"/>
  <c r="I34" i="15" s="1"/>
  <c r="C34" i="15" a="1"/>
  <c r="C34" i="15" s="1"/>
  <c r="I32" i="15" a="1"/>
  <c r="I32" i="15" s="1"/>
  <c r="C32" i="15" a="1"/>
  <c r="C32" i="15" s="1"/>
  <c r="I31" i="15" a="1"/>
  <c r="I31" i="15" s="1"/>
  <c r="C31" i="15" a="1"/>
  <c r="C31" i="15" s="1"/>
  <c r="I28" i="15" a="1"/>
  <c r="I28" i="15" s="1"/>
  <c r="C28" i="15" a="1"/>
  <c r="C28" i="15" s="1"/>
  <c r="I27" i="15" a="1"/>
  <c r="I27" i="15" s="1"/>
  <c r="C27" i="15" a="1"/>
  <c r="C27" i="15" s="1"/>
  <c r="I26" i="15" a="1"/>
  <c r="I26" i="15" s="1"/>
  <c r="C26" i="15" a="1"/>
  <c r="C26" i="15" s="1"/>
  <c r="I25" i="15" a="1"/>
  <c r="I25" i="15" s="1"/>
  <c r="C25" i="15" a="1"/>
  <c r="C25" i="15" s="1"/>
  <c r="I24" i="15" a="1"/>
  <c r="I24" i="15" s="1"/>
  <c r="C24" i="15" a="1"/>
  <c r="C24" i="15" s="1"/>
  <c r="I22" i="15" a="1"/>
  <c r="I22" i="15" s="1"/>
  <c r="C22" i="15" a="1"/>
  <c r="C22" i="15" s="1"/>
  <c r="I21" i="15" a="1"/>
  <c r="I21" i="15" s="1"/>
  <c r="C21" i="15" a="1"/>
  <c r="C21" i="15" s="1"/>
  <c r="I20" i="15" a="1"/>
  <c r="I20" i="15" s="1"/>
  <c r="C20" i="15" a="1"/>
  <c r="C20" i="15" s="1"/>
  <c r="I19" i="15" a="1"/>
  <c r="I19" i="15" s="1"/>
  <c r="C19" i="15" a="1"/>
  <c r="C19" i="15" s="1"/>
  <c r="I17" i="15" a="1"/>
  <c r="I17" i="15" s="1"/>
  <c r="C17" i="15" a="1"/>
  <c r="C17" i="15" s="1"/>
  <c r="I16" i="15" a="1"/>
  <c r="I16" i="15" s="1"/>
  <c r="C16" i="15" a="1"/>
  <c r="C16" i="15" s="1"/>
  <c r="A8" i="15"/>
  <c r="B7" i="15"/>
  <c r="B6" i="15"/>
  <c r="B5" i="15"/>
  <c r="AG128" i="14"/>
  <c r="AF128" i="14"/>
  <c r="AE128" i="14"/>
  <c r="AD128" i="14"/>
  <c r="AC128" i="14"/>
  <c r="AB128" i="14"/>
  <c r="AA128" i="14"/>
  <c r="Z128" i="14"/>
  <c r="Y128" i="14"/>
  <c r="X128" i="14"/>
  <c r="W128" i="14"/>
  <c r="V128" i="14"/>
  <c r="U128" i="14"/>
  <c r="T128" i="14"/>
  <c r="S128" i="14"/>
  <c r="R128" i="14"/>
  <c r="Q128" i="14"/>
  <c r="P128" i="14"/>
  <c r="O128" i="14"/>
  <c r="N128" i="14"/>
  <c r="M128" i="14"/>
  <c r="L128" i="14"/>
  <c r="K128" i="14"/>
  <c r="J128" i="14"/>
  <c r="I128" i="14"/>
  <c r="H128" i="14"/>
  <c r="G128" i="14"/>
  <c r="F128" i="14"/>
  <c r="E128" i="14"/>
  <c r="D128" i="14"/>
  <c r="AG127" i="14"/>
  <c r="AF127" i="14"/>
  <c r="AE127" i="14"/>
  <c r="AD127" i="14"/>
  <c r="AC127" i="14"/>
  <c r="AB127" i="14"/>
  <c r="AA127" i="14"/>
  <c r="Z127" i="14"/>
  <c r="Y127" i="14"/>
  <c r="X127" i="14"/>
  <c r="W127" i="14"/>
  <c r="V127" i="14"/>
  <c r="U127" i="14"/>
  <c r="T127" i="14"/>
  <c r="S127" i="14"/>
  <c r="R127" i="14"/>
  <c r="Q127" i="14"/>
  <c r="P127" i="14"/>
  <c r="O127" i="14"/>
  <c r="N127" i="14"/>
  <c r="M127" i="14"/>
  <c r="L127" i="14"/>
  <c r="K127" i="14"/>
  <c r="J127" i="14"/>
  <c r="I127" i="14"/>
  <c r="H127" i="14"/>
  <c r="G127" i="14"/>
  <c r="F127" i="14"/>
  <c r="E127" i="14"/>
  <c r="D127" i="14"/>
  <c r="AG126" i="14"/>
  <c r="AF126" i="14"/>
  <c r="AE126" i="14"/>
  <c r="AD126" i="14"/>
  <c r="AC126" i="14"/>
  <c r="AB126" i="14"/>
  <c r="AA126" i="14"/>
  <c r="Z126" i="14"/>
  <c r="Y126" i="14"/>
  <c r="X126" i="14"/>
  <c r="W126" i="14"/>
  <c r="V126" i="14"/>
  <c r="U126" i="14"/>
  <c r="T126" i="14"/>
  <c r="S126" i="14"/>
  <c r="R126" i="14"/>
  <c r="Q126" i="14"/>
  <c r="P126" i="14"/>
  <c r="O126" i="14"/>
  <c r="N126" i="14"/>
  <c r="M126" i="14"/>
  <c r="L126" i="14"/>
  <c r="K126" i="14"/>
  <c r="J126" i="14"/>
  <c r="I126" i="14"/>
  <c r="H126" i="14"/>
  <c r="G126" i="14"/>
  <c r="F126" i="14"/>
  <c r="E126" i="14"/>
  <c r="D126" i="14"/>
  <c r="AG125" i="14"/>
  <c r="AF125" i="14"/>
  <c r="AE125" i="14"/>
  <c r="AD125" i="14"/>
  <c r="AC125" i="14"/>
  <c r="AB125" i="14"/>
  <c r="AA125" i="14"/>
  <c r="Z125" i="14"/>
  <c r="Y125" i="14"/>
  <c r="X125" i="14"/>
  <c r="W125" i="14"/>
  <c r="V125" i="14"/>
  <c r="U125" i="14"/>
  <c r="T125" i="14"/>
  <c r="S125" i="14"/>
  <c r="R125" i="14"/>
  <c r="Q125" i="14"/>
  <c r="P125" i="14"/>
  <c r="O125" i="14"/>
  <c r="N125" i="14"/>
  <c r="M125" i="14"/>
  <c r="L125" i="14"/>
  <c r="K125" i="14"/>
  <c r="J125" i="14"/>
  <c r="I125" i="14"/>
  <c r="H125" i="14"/>
  <c r="G125" i="14"/>
  <c r="F125" i="14"/>
  <c r="E125" i="14"/>
  <c r="D125" i="14"/>
  <c r="AG124" i="14"/>
  <c r="AF124" i="14"/>
  <c r="AE124" i="14"/>
  <c r="AD124" i="14"/>
  <c r="AC124" i="14"/>
  <c r="AB124" i="14"/>
  <c r="AA124" i="14"/>
  <c r="Z124" i="14"/>
  <c r="Y124" i="14"/>
  <c r="X124" i="14"/>
  <c r="W124" i="14"/>
  <c r="V124" i="14"/>
  <c r="U124" i="14"/>
  <c r="T124" i="14"/>
  <c r="S124" i="14"/>
  <c r="R124" i="14"/>
  <c r="Q124" i="14"/>
  <c r="P124" i="14"/>
  <c r="O124" i="14"/>
  <c r="N124" i="14"/>
  <c r="M124" i="14"/>
  <c r="L124" i="14"/>
  <c r="K124" i="14"/>
  <c r="J124" i="14"/>
  <c r="I124" i="14"/>
  <c r="H124" i="14"/>
  <c r="G124" i="14"/>
  <c r="F124" i="14"/>
  <c r="E124" i="14"/>
  <c r="D124" i="14"/>
  <c r="AG122" i="14"/>
  <c r="AF122" i="14"/>
  <c r="AE122" i="14"/>
  <c r="AD122" i="14"/>
  <c r="AC122" i="14"/>
  <c r="AB122" i="14"/>
  <c r="AA122" i="14"/>
  <c r="Z122" i="14"/>
  <c r="Y122" i="14"/>
  <c r="X122" i="14"/>
  <c r="W122" i="14"/>
  <c r="V122" i="14"/>
  <c r="U122" i="14"/>
  <c r="T122" i="14"/>
  <c r="S122" i="14"/>
  <c r="R122" i="14"/>
  <c r="Q122" i="14"/>
  <c r="P122" i="14"/>
  <c r="O122" i="14"/>
  <c r="N122" i="14"/>
  <c r="M122" i="14"/>
  <c r="L122" i="14"/>
  <c r="K122" i="14"/>
  <c r="J122" i="14"/>
  <c r="I122" i="14"/>
  <c r="H122" i="14"/>
  <c r="G122" i="14"/>
  <c r="F122" i="14"/>
  <c r="E122" i="14"/>
  <c r="D122" i="14"/>
  <c r="AG121" i="14"/>
  <c r="AF121" i="14"/>
  <c r="AE121" i="14"/>
  <c r="AD121" i="14"/>
  <c r="AC121" i="14"/>
  <c r="AB121" i="14"/>
  <c r="AA121" i="14"/>
  <c r="Z121" i="14"/>
  <c r="Y121" i="14"/>
  <c r="X121" i="14"/>
  <c r="W121" i="14"/>
  <c r="V121" i="14"/>
  <c r="U121" i="14"/>
  <c r="T121" i="14"/>
  <c r="S121" i="14"/>
  <c r="R121" i="14"/>
  <c r="Q121" i="14"/>
  <c r="P121" i="14"/>
  <c r="O121" i="14"/>
  <c r="N121" i="14"/>
  <c r="M121" i="14"/>
  <c r="L121" i="14"/>
  <c r="K121" i="14"/>
  <c r="J121" i="14"/>
  <c r="I121" i="14"/>
  <c r="H121" i="14"/>
  <c r="G121" i="14"/>
  <c r="F121" i="14"/>
  <c r="E121" i="14"/>
  <c r="D121" i="14"/>
  <c r="AG120" i="14"/>
  <c r="AF120" i="14"/>
  <c r="AE120" i="14"/>
  <c r="AD120" i="14"/>
  <c r="AC120" i="14"/>
  <c r="AB120" i="14"/>
  <c r="AA120" i="14"/>
  <c r="Z120" i="14"/>
  <c r="Y120" i="14"/>
  <c r="X120" i="14"/>
  <c r="W120" i="14"/>
  <c r="V120" i="14"/>
  <c r="U120" i="14"/>
  <c r="T120" i="14"/>
  <c r="S120" i="14"/>
  <c r="R120" i="14"/>
  <c r="Q120" i="14"/>
  <c r="P120" i="14"/>
  <c r="O120" i="14"/>
  <c r="N120" i="14"/>
  <c r="M120" i="14"/>
  <c r="L120" i="14"/>
  <c r="K120" i="14"/>
  <c r="J120" i="14"/>
  <c r="I120" i="14"/>
  <c r="H120" i="14"/>
  <c r="G120" i="14"/>
  <c r="F120" i="14"/>
  <c r="E120" i="14"/>
  <c r="D120" i="14"/>
  <c r="AG119" i="14"/>
  <c r="AF119" i="14"/>
  <c r="AE119" i="14"/>
  <c r="AD119" i="14"/>
  <c r="AC119" i="14"/>
  <c r="AB119" i="14"/>
  <c r="AA119" i="14"/>
  <c r="Z119" i="14"/>
  <c r="Y119" i="14"/>
  <c r="X119" i="14"/>
  <c r="W119" i="14"/>
  <c r="V119" i="14"/>
  <c r="U119" i="14"/>
  <c r="T119" i="14"/>
  <c r="S119" i="14"/>
  <c r="R119" i="14"/>
  <c r="Q119" i="14"/>
  <c r="P119" i="14"/>
  <c r="O119" i="14"/>
  <c r="N119" i="14"/>
  <c r="M119" i="14"/>
  <c r="L119" i="14"/>
  <c r="K119" i="14"/>
  <c r="J119" i="14"/>
  <c r="I119" i="14"/>
  <c r="H119" i="14"/>
  <c r="G119" i="14"/>
  <c r="F119" i="14"/>
  <c r="E119" i="14"/>
  <c r="D119" i="14"/>
  <c r="AG117" i="14"/>
  <c r="AF117" i="14"/>
  <c r="AE117" i="14"/>
  <c r="AD117" i="14"/>
  <c r="AC117" i="14"/>
  <c r="AB117" i="14"/>
  <c r="AA117" i="14"/>
  <c r="Z117" i="14"/>
  <c r="Y117" i="14"/>
  <c r="X117" i="14"/>
  <c r="W117" i="14"/>
  <c r="V117" i="14"/>
  <c r="U117" i="14"/>
  <c r="T117" i="14"/>
  <c r="S117" i="14"/>
  <c r="R117" i="14"/>
  <c r="Q117" i="14"/>
  <c r="P117" i="14"/>
  <c r="O117" i="14"/>
  <c r="N117" i="14"/>
  <c r="M117" i="14"/>
  <c r="L117" i="14"/>
  <c r="K117" i="14"/>
  <c r="J117" i="14"/>
  <c r="I117" i="14"/>
  <c r="H117" i="14"/>
  <c r="G117" i="14"/>
  <c r="F117" i="14"/>
  <c r="E117" i="14"/>
  <c r="D117" i="14"/>
  <c r="AG116" i="14"/>
  <c r="AF116" i="14"/>
  <c r="AE116" i="14"/>
  <c r="AD116" i="14"/>
  <c r="AC116" i="14"/>
  <c r="AB116" i="14"/>
  <c r="AA116" i="14"/>
  <c r="Z116" i="14"/>
  <c r="Y116" i="14"/>
  <c r="X116" i="14"/>
  <c r="W116" i="14"/>
  <c r="V116" i="14"/>
  <c r="U116" i="14"/>
  <c r="T116" i="14"/>
  <c r="S116" i="14"/>
  <c r="R116" i="14"/>
  <c r="Q116" i="14"/>
  <c r="P116" i="14"/>
  <c r="O116" i="14"/>
  <c r="N116" i="14"/>
  <c r="M116" i="14"/>
  <c r="L116" i="14"/>
  <c r="K116" i="14"/>
  <c r="J116" i="14"/>
  <c r="I116" i="14"/>
  <c r="H116" i="14"/>
  <c r="G116" i="14"/>
  <c r="F116" i="14"/>
  <c r="E116" i="14"/>
  <c r="D116" i="14"/>
  <c r="AG113" i="14"/>
  <c r="AF113" i="14"/>
  <c r="AE113" i="14"/>
  <c r="AD113" i="14"/>
  <c r="AC113" i="14"/>
  <c r="AB113" i="14"/>
  <c r="AA113" i="14"/>
  <c r="Z113" i="14"/>
  <c r="Y113" i="14"/>
  <c r="X113" i="14"/>
  <c r="W113" i="14"/>
  <c r="V113" i="14"/>
  <c r="U113" i="14"/>
  <c r="T113" i="14"/>
  <c r="S113" i="14"/>
  <c r="R113" i="14"/>
  <c r="Q113" i="14"/>
  <c r="P113" i="14"/>
  <c r="O113" i="14"/>
  <c r="N113" i="14"/>
  <c r="M113" i="14"/>
  <c r="L113" i="14"/>
  <c r="K113" i="14"/>
  <c r="J113" i="14"/>
  <c r="I113" i="14"/>
  <c r="H113" i="14"/>
  <c r="G113" i="14"/>
  <c r="F113" i="14"/>
  <c r="E113" i="14"/>
  <c r="D113" i="14"/>
  <c r="AG112" i="14"/>
  <c r="AF112" i="14"/>
  <c r="AE112" i="14"/>
  <c r="AD112" i="14"/>
  <c r="AC112" i="14"/>
  <c r="AB112" i="14"/>
  <c r="AA112" i="14"/>
  <c r="Z112" i="14"/>
  <c r="Y112" i="14"/>
  <c r="X112" i="14"/>
  <c r="W112" i="14"/>
  <c r="V112" i="14"/>
  <c r="U112" i="14"/>
  <c r="T112" i="14"/>
  <c r="S112" i="14"/>
  <c r="R112" i="14"/>
  <c r="Q112" i="14"/>
  <c r="P112" i="14"/>
  <c r="O112" i="14"/>
  <c r="N112" i="14"/>
  <c r="M112" i="14"/>
  <c r="L112" i="14"/>
  <c r="K112" i="14"/>
  <c r="J112" i="14"/>
  <c r="I112" i="14"/>
  <c r="H112" i="14"/>
  <c r="G112" i="14"/>
  <c r="F112" i="14"/>
  <c r="E112" i="14"/>
  <c r="D112" i="14"/>
  <c r="AG111" i="14"/>
  <c r="AF111" i="14"/>
  <c r="AE111" i="14"/>
  <c r="AD111" i="14"/>
  <c r="AC111" i="14"/>
  <c r="AB111" i="14"/>
  <c r="AA111" i="14"/>
  <c r="Z111" i="14"/>
  <c r="Y111" i="14"/>
  <c r="X111" i="14"/>
  <c r="W111" i="14"/>
  <c r="V111" i="14"/>
  <c r="U111" i="14"/>
  <c r="T111" i="14"/>
  <c r="S111" i="14"/>
  <c r="R111" i="14"/>
  <c r="Q111" i="14"/>
  <c r="P111" i="14"/>
  <c r="O111" i="14"/>
  <c r="N111" i="14"/>
  <c r="M111" i="14"/>
  <c r="L111" i="14"/>
  <c r="K111" i="14"/>
  <c r="J111" i="14"/>
  <c r="I111" i="14"/>
  <c r="H111" i="14"/>
  <c r="G111" i="14"/>
  <c r="F111" i="14"/>
  <c r="E111" i="14"/>
  <c r="D111" i="14"/>
  <c r="AG110" i="14"/>
  <c r="AF110" i="14"/>
  <c r="AE110" i="14"/>
  <c r="AD110" i="14"/>
  <c r="AC110" i="14"/>
  <c r="AB110" i="14"/>
  <c r="AA110" i="14"/>
  <c r="Z110" i="14"/>
  <c r="Y110" i="14"/>
  <c r="X110" i="14"/>
  <c r="W110" i="14"/>
  <c r="V110" i="14"/>
  <c r="U110" i="14"/>
  <c r="T110" i="14"/>
  <c r="S110" i="14"/>
  <c r="R110" i="14"/>
  <c r="Q110" i="14"/>
  <c r="P110" i="14"/>
  <c r="O110" i="14"/>
  <c r="N110" i="14"/>
  <c r="M110" i="14"/>
  <c r="L110" i="14"/>
  <c r="K110" i="14"/>
  <c r="J110" i="14"/>
  <c r="I110" i="14"/>
  <c r="H110" i="14"/>
  <c r="G110" i="14"/>
  <c r="F110" i="14"/>
  <c r="E110" i="14"/>
  <c r="D110" i="14"/>
  <c r="AG109" i="14"/>
  <c r="AF109" i="14"/>
  <c r="AE109" i="14"/>
  <c r="AD109" i="14"/>
  <c r="AC109" i="14"/>
  <c r="AB109" i="14"/>
  <c r="AA109" i="14"/>
  <c r="Z109" i="14"/>
  <c r="Y109" i="14"/>
  <c r="X109" i="14"/>
  <c r="W109" i="14"/>
  <c r="V109" i="14"/>
  <c r="U109" i="14"/>
  <c r="T109" i="14"/>
  <c r="S109" i="14"/>
  <c r="R109" i="14"/>
  <c r="Q109" i="14"/>
  <c r="P109" i="14"/>
  <c r="O109" i="14"/>
  <c r="N109" i="14"/>
  <c r="M109" i="14"/>
  <c r="L109" i="14"/>
  <c r="K109" i="14"/>
  <c r="J109" i="14"/>
  <c r="I109" i="14"/>
  <c r="H109" i="14"/>
  <c r="G109" i="14"/>
  <c r="F109" i="14"/>
  <c r="E109" i="14"/>
  <c r="D109" i="14"/>
  <c r="AG107" i="14"/>
  <c r="AF107" i="14"/>
  <c r="AE107" i="14"/>
  <c r="AD107" i="14"/>
  <c r="AC107" i="14"/>
  <c r="AB107" i="14"/>
  <c r="AA107" i="14"/>
  <c r="Z107" i="14"/>
  <c r="Y107" i="14"/>
  <c r="X107" i="14"/>
  <c r="W107" i="14"/>
  <c r="V107" i="14"/>
  <c r="U107" i="14"/>
  <c r="T107" i="14"/>
  <c r="S107" i="14"/>
  <c r="R107" i="14"/>
  <c r="Q107" i="14"/>
  <c r="P107" i="14"/>
  <c r="O107" i="14"/>
  <c r="N107" i="14"/>
  <c r="M107" i="14"/>
  <c r="L107" i="14"/>
  <c r="K107" i="14"/>
  <c r="J107" i="14"/>
  <c r="I107" i="14"/>
  <c r="H107" i="14"/>
  <c r="G107" i="14"/>
  <c r="F107" i="14"/>
  <c r="E107" i="14"/>
  <c r="D107" i="14"/>
  <c r="AG106" i="14"/>
  <c r="AF106" i="14"/>
  <c r="AE106" i="14"/>
  <c r="AD106" i="14"/>
  <c r="AC106" i="14"/>
  <c r="AB106" i="14"/>
  <c r="AA106" i="14"/>
  <c r="Z106" i="14"/>
  <c r="Y106" i="14"/>
  <c r="X106" i="14"/>
  <c r="W106" i="14"/>
  <c r="V106" i="14"/>
  <c r="U106" i="14"/>
  <c r="T106" i="14"/>
  <c r="S106" i="14"/>
  <c r="R106" i="14"/>
  <c r="Q106" i="14"/>
  <c r="P106" i="14"/>
  <c r="O106" i="14"/>
  <c r="N106" i="14"/>
  <c r="M106" i="14"/>
  <c r="L106" i="14"/>
  <c r="K106" i="14"/>
  <c r="J106" i="14"/>
  <c r="I106" i="14"/>
  <c r="H106" i="14"/>
  <c r="G106" i="14"/>
  <c r="F106" i="14"/>
  <c r="E106" i="14"/>
  <c r="D106" i="14"/>
  <c r="AG105" i="14"/>
  <c r="AF105" i="14"/>
  <c r="AE105" i="14"/>
  <c r="AD105" i="14"/>
  <c r="AC105" i="14"/>
  <c r="AB105" i="14"/>
  <c r="AA105" i="14"/>
  <c r="Z105" i="14"/>
  <c r="Y105" i="14"/>
  <c r="X105" i="14"/>
  <c r="W105" i="14"/>
  <c r="V105" i="14"/>
  <c r="U105" i="14"/>
  <c r="T105" i="14"/>
  <c r="S105" i="14"/>
  <c r="R105" i="14"/>
  <c r="Q105" i="14"/>
  <c r="P105" i="14"/>
  <c r="O105" i="14"/>
  <c r="N105" i="14"/>
  <c r="M105" i="14"/>
  <c r="L105" i="14"/>
  <c r="K105" i="14"/>
  <c r="J105" i="14"/>
  <c r="I105" i="14"/>
  <c r="H105" i="14"/>
  <c r="G105" i="14"/>
  <c r="F105" i="14"/>
  <c r="E105" i="14"/>
  <c r="D105" i="14"/>
  <c r="AG104" i="14"/>
  <c r="AF104" i="14"/>
  <c r="AE104" i="14"/>
  <c r="AD104" i="14"/>
  <c r="AC104" i="14"/>
  <c r="AB104" i="14"/>
  <c r="AA104" i="14"/>
  <c r="Z104" i="14"/>
  <c r="Y104" i="14"/>
  <c r="X104" i="14"/>
  <c r="W104" i="14"/>
  <c r="V104" i="14"/>
  <c r="U104" i="14"/>
  <c r="T104" i="14"/>
  <c r="S104" i="14"/>
  <c r="R104" i="14"/>
  <c r="Q104" i="14"/>
  <c r="P104" i="14"/>
  <c r="O104" i="14"/>
  <c r="N104" i="14"/>
  <c r="M104" i="14"/>
  <c r="L104" i="14"/>
  <c r="K104" i="14"/>
  <c r="J104" i="14"/>
  <c r="I104" i="14"/>
  <c r="H104" i="14"/>
  <c r="G104" i="14"/>
  <c r="F104" i="14"/>
  <c r="E104" i="14"/>
  <c r="D104" i="14"/>
  <c r="AG102" i="14"/>
  <c r="AF102" i="14"/>
  <c r="AE102" i="14"/>
  <c r="AD102" i="14"/>
  <c r="AC102" i="14"/>
  <c r="AB102" i="14"/>
  <c r="AA102" i="14"/>
  <c r="Z102" i="14"/>
  <c r="Y102" i="14"/>
  <c r="X102" i="14"/>
  <c r="W102" i="14"/>
  <c r="V102" i="14"/>
  <c r="U102" i="14"/>
  <c r="T102" i="14"/>
  <c r="S102" i="14"/>
  <c r="R102" i="14"/>
  <c r="Q102" i="14"/>
  <c r="P102" i="14"/>
  <c r="O102" i="14"/>
  <c r="N102" i="14"/>
  <c r="M102" i="14"/>
  <c r="L102" i="14"/>
  <c r="K102" i="14"/>
  <c r="J102" i="14"/>
  <c r="I102" i="14"/>
  <c r="H102" i="14"/>
  <c r="G102" i="14"/>
  <c r="F102" i="14"/>
  <c r="E102" i="14"/>
  <c r="D102" i="14"/>
  <c r="AG101" i="14"/>
  <c r="AF101" i="14"/>
  <c r="AE101" i="14"/>
  <c r="AD101" i="14"/>
  <c r="AC101" i="14"/>
  <c r="AB101" i="14"/>
  <c r="AA101" i="14"/>
  <c r="Z101" i="14"/>
  <c r="Y101" i="14"/>
  <c r="X101" i="14"/>
  <c r="W101" i="14"/>
  <c r="V101" i="14"/>
  <c r="U101" i="14"/>
  <c r="T101" i="14"/>
  <c r="S101" i="14"/>
  <c r="R101" i="14"/>
  <c r="Q101" i="14"/>
  <c r="P101" i="14"/>
  <c r="O101" i="14"/>
  <c r="N101" i="14"/>
  <c r="M101" i="14"/>
  <c r="L101" i="14"/>
  <c r="K101" i="14"/>
  <c r="J101" i="14"/>
  <c r="I101" i="14"/>
  <c r="H101" i="14"/>
  <c r="G101" i="14"/>
  <c r="F101" i="14"/>
  <c r="E101" i="14"/>
  <c r="D101" i="14"/>
  <c r="AG98" i="14"/>
  <c r="AF98" i="14"/>
  <c r="AE98" i="14"/>
  <c r="AD98" i="14"/>
  <c r="AC98" i="14"/>
  <c r="AB98" i="14"/>
  <c r="AA98" i="14"/>
  <c r="Z98" i="14"/>
  <c r="Y98" i="14"/>
  <c r="X98" i="14"/>
  <c r="W98" i="14"/>
  <c r="V98" i="14"/>
  <c r="U98" i="14"/>
  <c r="T98" i="14"/>
  <c r="S98" i="14"/>
  <c r="R98" i="14"/>
  <c r="Q98" i="14"/>
  <c r="P98" i="14"/>
  <c r="O98" i="14"/>
  <c r="N98" i="14"/>
  <c r="M98" i="14"/>
  <c r="L98" i="14"/>
  <c r="K98" i="14"/>
  <c r="J98" i="14"/>
  <c r="I98" i="14"/>
  <c r="H98" i="14"/>
  <c r="G98" i="14"/>
  <c r="F98" i="14"/>
  <c r="E98" i="14"/>
  <c r="D98" i="14"/>
  <c r="AG97" i="14"/>
  <c r="AF97" i="14"/>
  <c r="AE97" i="14"/>
  <c r="AD97" i="14"/>
  <c r="AC97" i="14"/>
  <c r="AB97" i="14"/>
  <c r="AA97" i="14"/>
  <c r="Z97" i="14"/>
  <c r="Y97" i="14"/>
  <c r="X97" i="14"/>
  <c r="W97" i="14"/>
  <c r="V97" i="14"/>
  <c r="U97" i="14"/>
  <c r="T97" i="14"/>
  <c r="S97" i="14"/>
  <c r="R97" i="14"/>
  <c r="Q97" i="14"/>
  <c r="P97" i="14"/>
  <c r="O97" i="14"/>
  <c r="N97" i="14"/>
  <c r="M97" i="14"/>
  <c r="L97" i="14"/>
  <c r="K97" i="14"/>
  <c r="J97" i="14"/>
  <c r="I97" i="14"/>
  <c r="H97" i="14"/>
  <c r="G97" i="14"/>
  <c r="F97" i="14"/>
  <c r="E97" i="14"/>
  <c r="D97" i="14"/>
  <c r="AG96" i="14"/>
  <c r="AF96" i="14"/>
  <c r="AE96" i="14"/>
  <c r="AD96" i="14"/>
  <c r="AC96" i="14"/>
  <c r="AB96" i="14"/>
  <c r="AA96" i="14"/>
  <c r="Z96" i="14"/>
  <c r="Y96" i="14"/>
  <c r="X96" i="14"/>
  <c r="W96" i="14"/>
  <c r="V96" i="14"/>
  <c r="U96" i="14"/>
  <c r="T96" i="14"/>
  <c r="S96" i="14"/>
  <c r="R96" i="14"/>
  <c r="Q96" i="14"/>
  <c r="P96" i="14"/>
  <c r="O96" i="14"/>
  <c r="N96" i="14"/>
  <c r="M96" i="14"/>
  <c r="L96" i="14"/>
  <c r="K96" i="14"/>
  <c r="J96" i="14"/>
  <c r="I96" i="14"/>
  <c r="H96" i="14"/>
  <c r="G96" i="14"/>
  <c r="F96" i="14"/>
  <c r="E96" i="14"/>
  <c r="D96" i="14"/>
  <c r="AG95" i="14"/>
  <c r="AF95" i="14"/>
  <c r="AE95" i="14"/>
  <c r="AD95" i="14"/>
  <c r="AC95" i="14"/>
  <c r="AB95" i="14"/>
  <c r="AA95" i="14"/>
  <c r="Z95" i="14"/>
  <c r="Y95" i="14"/>
  <c r="X95" i="14"/>
  <c r="W95" i="14"/>
  <c r="V95" i="14"/>
  <c r="U95" i="14"/>
  <c r="T95" i="14"/>
  <c r="S95" i="14"/>
  <c r="R95" i="14"/>
  <c r="Q95" i="14"/>
  <c r="P95" i="14"/>
  <c r="O95" i="14"/>
  <c r="N95" i="14"/>
  <c r="M95" i="14"/>
  <c r="L95" i="14"/>
  <c r="K95" i="14"/>
  <c r="J95" i="14"/>
  <c r="I95" i="14"/>
  <c r="H95" i="14"/>
  <c r="G95" i="14"/>
  <c r="F95" i="14"/>
  <c r="E95" i="14"/>
  <c r="D95" i="14"/>
  <c r="AG94" i="14"/>
  <c r="AF94" i="14"/>
  <c r="AE94" i="14"/>
  <c r="AD94" i="14"/>
  <c r="AC94" i="14"/>
  <c r="AB94" i="14"/>
  <c r="AA94" i="14"/>
  <c r="Z94" i="14"/>
  <c r="Y94" i="14"/>
  <c r="X94" i="14"/>
  <c r="W94" i="14"/>
  <c r="V94" i="14"/>
  <c r="U94" i="14"/>
  <c r="T94" i="14"/>
  <c r="S94" i="14"/>
  <c r="R94" i="14"/>
  <c r="Q94" i="14"/>
  <c r="P94" i="14"/>
  <c r="O94" i="14"/>
  <c r="N94" i="14"/>
  <c r="M94" i="14"/>
  <c r="L94" i="14"/>
  <c r="K94" i="14"/>
  <c r="J94" i="14"/>
  <c r="I94" i="14"/>
  <c r="H94" i="14"/>
  <c r="G94" i="14"/>
  <c r="F94" i="14"/>
  <c r="E94" i="14"/>
  <c r="D94" i="14"/>
  <c r="AG92" i="14"/>
  <c r="AF92" i="14"/>
  <c r="AE92" i="14"/>
  <c r="AD92" i="14"/>
  <c r="AC92" i="14"/>
  <c r="AB92" i="14"/>
  <c r="AA92" i="14"/>
  <c r="Z92" i="14"/>
  <c r="Y92" i="14"/>
  <c r="X92" i="14"/>
  <c r="W92" i="14"/>
  <c r="V92" i="14"/>
  <c r="U92" i="14"/>
  <c r="T92" i="14"/>
  <c r="S92" i="14"/>
  <c r="R92" i="14"/>
  <c r="Q92" i="14"/>
  <c r="P92" i="14"/>
  <c r="O92" i="14"/>
  <c r="N92" i="14"/>
  <c r="M92" i="14"/>
  <c r="L92" i="14"/>
  <c r="K92" i="14"/>
  <c r="J92" i="14"/>
  <c r="I92" i="14"/>
  <c r="H92" i="14"/>
  <c r="G92" i="14"/>
  <c r="F92" i="14"/>
  <c r="E92" i="14"/>
  <c r="D92" i="14"/>
  <c r="AG91" i="14"/>
  <c r="AF91" i="14"/>
  <c r="AE91" i="14"/>
  <c r="AD91" i="14"/>
  <c r="AC91" i="14"/>
  <c r="AB91" i="14"/>
  <c r="AA91" i="14"/>
  <c r="Z91" i="14"/>
  <c r="Y91" i="14"/>
  <c r="X91" i="14"/>
  <c r="W91" i="14"/>
  <c r="V91" i="14"/>
  <c r="U91" i="14"/>
  <c r="T91" i="14"/>
  <c r="S91" i="14"/>
  <c r="R91" i="14"/>
  <c r="Q91" i="14"/>
  <c r="P91" i="14"/>
  <c r="O91" i="14"/>
  <c r="N91" i="14"/>
  <c r="M91" i="14"/>
  <c r="L91" i="14"/>
  <c r="K91" i="14"/>
  <c r="J91" i="14"/>
  <c r="I91" i="14"/>
  <c r="H91" i="14"/>
  <c r="G91" i="14"/>
  <c r="F91" i="14"/>
  <c r="E91" i="14"/>
  <c r="D91" i="14"/>
  <c r="AG90" i="14"/>
  <c r="AF90" i="14"/>
  <c r="AE90" i="14"/>
  <c r="AD90" i="14"/>
  <c r="AC90" i="14"/>
  <c r="AB90" i="14"/>
  <c r="AA90" i="14"/>
  <c r="Z90" i="14"/>
  <c r="Y90" i="14"/>
  <c r="X90" i="14"/>
  <c r="W90" i="14"/>
  <c r="V90" i="14"/>
  <c r="U90" i="14"/>
  <c r="T90" i="14"/>
  <c r="S90" i="14"/>
  <c r="R90" i="14"/>
  <c r="Q90" i="14"/>
  <c r="P90" i="14"/>
  <c r="O90" i="14"/>
  <c r="N90" i="14"/>
  <c r="M90" i="14"/>
  <c r="L90" i="14"/>
  <c r="K90" i="14"/>
  <c r="J90" i="14"/>
  <c r="I90" i="14"/>
  <c r="H90" i="14"/>
  <c r="G90" i="14"/>
  <c r="F90" i="14"/>
  <c r="E90" i="14"/>
  <c r="D90" i="14"/>
  <c r="AG89" i="14"/>
  <c r="AF89" i="14"/>
  <c r="AE89" i="14"/>
  <c r="AD89" i="14"/>
  <c r="AC89" i="14"/>
  <c r="AB89" i="14"/>
  <c r="AA89" i="14"/>
  <c r="Z89" i="14"/>
  <c r="Y89" i="14"/>
  <c r="X89" i="14"/>
  <c r="W89" i="14"/>
  <c r="V89" i="14"/>
  <c r="U89" i="14"/>
  <c r="T89" i="14"/>
  <c r="S89" i="14"/>
  <c r="R89" i="14"/>
  <c r="Q89" i="14"/>
  <c r="P89" i="14"/>
  <c r="O89" i="14"/>
  <c r="N89" i="14"/>
  <c r="M89" i="14"/>
  <c r="L89" i="14"/>
  <c r="K89" i="14"/>
  <c r="J89" i="14"/>
  <c r="I89" i="14"/>
  <c r="H89" i="14"/>
  <c r="G89" i="14"/>
  <c r="F89" i="14"/>
  <c r="E89" i="14"/>
  <c r="D89" i="14"/>
  <c r="AG87" i="14"/>
  <c r="AF87" i="14"/>
  <c r="AE87" i="14"/>
  <c r="AD87" i="14"/>
  <c r="AC87" i="14"/>
  <c r="AB87" i="14"/>
  <c r="AA87" i="14"/>
  <c r="Z87" i="14"/>
  <c r="Y87" i="14"/>
  <c r="X87" i="14"/>
  <c r="W87" i="14"/>
  <c r="V87" i="14"/>
  <c r="U87" i="14"/>
  <c r="T87" i="14"/>
  <c r="S87" i="14"/>
  <c r="R87" i="14"/>
  <c r="Q87" i="14"/>
  <c r="P87" i="14"/>
  <c r="O87" i="14"/>
  <c r="N87" i="14"/>
  <c r="M87" i="14"/>
  <c r="L87" i="14"/>
  <c r="K87" i="14"/>
  <c r="J87" i="14"/>
  <c r="I87" i="14"/>
  <c r="H87" i="14"/>
  <c r="G87" i="14"/>
  <c r="F87" i="14"/>
  <c r="E87" i="14"/>
  <c r="D87" i="14"/>
  <c r="AG86" i="14"/>
  <c r="AF86" i="14"/>
  <c r="AE86" i="14"/>
  <c r="AD86" i="14"/>
  <c r="AC86" i="14"/>
  <c r="AB86" i="14"/>
  <c r="AA86" i="14"/>
  <c r="Z86" i="14"/>
  <c r="Y86" i="14"/>
  <c r="X86" i="14"/>
  <c r="W86" i="14"/>
  <c r="V86" i="14"/>
  <c r="U86" i="14"/>
  <c r="T86" i="14"/>
  <c r="S86" i="14"/>
  <c r="R86" i="14"/>
  <c r="Q86" i="14"/>
  <c r="P86" i="14"/>
  <c r="O86" i="14"/>
  <c r="N86" i="14"/>
  <c r="M86" i="14"/>
  <c r="L86" i="14"/>
  <c r="K86" i="14"/>
  <c r="J86" i="14"/>
  <c r="I86" i="14"/>
  <c r="H86" i="14"/>
  <c r="G86" i="14"/>
  <c r="F86" i="14"/>
  <c r="E86" i="14"/>
  <c r="D86" i="14"/>
  <c r="D70" i="14"/>
  <c r="E70" i="14" s="1"/>
  <c r="F70" i="14" s="1"/>
  <c r="L36" i="14" s="1" a="1"/>
  <c r="L36" i="14" s="1"/>
  <c r="C70" i="14"/>
  <c r="J58" i="14" a="1"/>
  <c r="J58" i="14" s="1"/>
  <c r="I58" i="14" a="1"/>
  <c r="I58" i="14" s="1"/>
  <c r="E58" i="14" a="1"/>
  <c r="E58" i="14" s="1"/>
  <c r="C58" i="14" a="1"/>
  <c r="C58" i="14" s="1"/>
  <c r="J57" i="14" a="1"/>
  <c r="J57" i="14" s="1"/>
  <c r="I57" i="14" a="1"/>
  <c r="I57" i="14" s="1"/>
  <c r="E57" i="14" a="1"/>
  <c r="E57" i="14" s="1"/>
  <c r="C57" i="14" a="1"/>
  <c r="C57" i="14" s="1"/>
  <c r="J56" i="14" a="1"/>
  <c r="J56" i="14" s="1"/>
  <c r="I56" i="14" a="1"/>
  <c r="I56" i="14" s="1"/>
  <c r="E56" i="14" a="1"/>
  <c r="E56" i="14" s="1"/>
  <c r="C56" i="14" a="1"/>
  <c r="C56" i="14" s="1"/>
  <c r="J55" i="14" a="1"/>
  <c r="J55" i="14" s="1"/>
  <c r="I55" i="14" a="1"/>
  <c r="I55" i="14" s="1"/>
  <c r="E55" i="14" a="1"/>
  <c r="E55" i="14" s="1"/>
  <c r="C55" i="14" a="1"/>
  <c r="C55" i="14" s="1"/>
  <c r="J54" i="14" a="1"/>
  <c r="J54" i="14" s="1"/>
  <c r="I54" i="14" a="1"/>
  <c r="I54" i="14" s="1"/>
  <c r="E54" i="14" a="1"/>
  <c r="E54" i="14" s="1"/>
  <c r="C54" i="14" a="1"/>
  <c r="C54" i="14" s="1"/>
  <c r="J52" i="14" a="1"/>
  <c r="J52" i="14" s="1"/>
  <c r="I52" i="14" a="1"/>
  <c r="I52" i="14" s="1"/>
  <c r="E52" i="14" a="1"/>
  <c r="E52" i="14" s="1"/>
  <c r="C52" i="14" a="1"/>
  <c r="C52" i="14" s="1"/>
  <c r="J51" i="14" a="1"/>
  <c r="J51" i="14" s="1"/>
  <c r="I51" i="14" a="1"/>
  <c r="I51" i="14" s="1"/>
  <c r="E51" i="14" a="1"/>
  <c r="E51" i="14" s="1"/>
  <c r="C51" i="14" a="1"/>
  <c r="C51" i="14" s="1"/>
  <c r="J50" i="14" a="1"/>
  <c r="J50" i="14" s="1"/>
  <c r="I50" i="14" a="1"/>
  <c r="I50" i="14" s="1"/>
  <c r="E50" i="14" a="1"/>
  <c r="E50" i="14" s="1"/>
  <c r="C50" i="14" a="1"/>
  <c r="C50" i="14" s="1"/>
  <c r="I49" i="14"/>
  <c r="I49" i="14" a="1"/>
  <c r="C49" i="14"/>
  <c r="C49" i="14" a="1"/>
  <c r="J47" i="14"/>
  <c r="J47" i="14" a="1"/>
  <c r="I47" i="14"/>
  <c r="I47" i="14" a="1"/>
  <c r="E47" i="14"/>
  <c r="E47" i="14" a="1"/>
  <c r="D47" i="14"/>
  <c r="D47" i="14" a="1"/>
  <c r="C47" i="14"/>
  <c r="C47" i="14" a="1"/>
  <c r="K46" i="14"/>
  <c r="K46" i="14" a="1"/>
  <c r="J46" i="14"/>
  <c r="J46" i="14" a="1"/>
  <c r="I46" i="14"/>
  <c r="I46" i="14" a="1"/>
  <c r="E46" i="14"/>
  <c r="E46" i="14" a="1"/>
  <c r="D46" i="14"/>
  <c r="D46" i="14" a="1"/>
  <c r="C46" i="14"/>
  <c r="C46" i="14" a="1"/>
  <c r="K43" i="14"/>
  <c r="K43" i="14" a="1"/>
  <c r="J43" i="14"/>
  <c r="J43" i="14" a="1"/>
  <c r="I43" i="14"/>
  <c r="I43" i="14" a="1"/>
  <c r="E43" i="14"/>
  <c r="E43" i="14" a="1"/>
  <c r="D43" i="14"/>
  <c r="D43" i="14" a="1"/>
  <c r="C43" i="14"/>
  <c r="C43" i="14" a="1"/>
  <c r="K42" i="14"/>
  <c r="K42" i="14" a="1"/>
  <c r="J42" i="14"/>
  <c r="J42" i="14" a="1"/>
  <c r="I42" i="14"/>
  <c r="I42" i="14" a="1"/>
  <c r="E42" i="14"/>
  <c r="E42" i="14" a="1"/>
  <c r="D42" i="14"/>
  <c r="D42" i="14" a="1"/>
  <c r="C42" i="14"/>
  <c r="C42" i="14" a="1"/>
  <c r="K41" i="14"/>
  <c r="K41" i="14" a="1"/>
  <c r="J41" i="14"/>
  <c r="J41" i="14" a="1"/>
  <c r="I41" i="14"/>
  <c r="I41" i="14" a="1"/>
  <c r="E41" i="14"/>
  <c r="E41" i="14" a="1"/>
  <c r="D41" i="14"/>
  <c r="D41" i="14" a="1"/>
  <c r="C41" i="14"/>
  <c r="C41" i="14" a="1"/>
  <c r="K40" i="14"/>
  <c r="K40" i="14" a="1"/>
  <c r="J40" i="14"/>
  <c r="J40" i="14" a="1"/>
  <c r="I40" i="14"/>
  <c r="I40" i="14" a="1"/>
  <c r="E40" i="14"/>
  <c r="E40" i="14" a="1"/>
  <c r="D40" i="14"/>
  <c r="D40" i="14" a="1"/>
  <c r="C40" i="14"/>
  <c r="C40" i="14" a="1"/>
  <c r="K39" i="14"/>
  <c r="K39" i="14" a="1"/>
  <c r="J39" i="14"/>
  <c r="J39" i="14" a="1"/>
  <c r="I39" i="14"/>
  <c r="I39" i="14" a="1"/>
  <c r="E39" i="14"/>
  <c r="E39" i="14" a="1"/>
  <c r="D39" i="14"/>
  <c r="D39" i="14" a="1"/>
  <c r="C39" i="14"/>
  <c r="C39" i="14" a="1"/>
  <c r="K37" i="14"/>
  <c r="K37" i="14" a="1"/>
  <c r="J37" i="14"/>
  <c r="J37" i="14" a="1"/>
  <c r="I37" i="14"/>
  <c r="I37" i="14" a="1"/>
  <c r="E37" i="14" a="1"/>
  <c r="E37" i="14" s="1"/>
  <c r="D37" i="14" a="1"/>
  <c r="D37" i="14" s="1"/>
  <c r="C37" i="14" a="1"/>
  <c r="C37" i="14" s="1"/>
  <c r="K36" i="14" a="1"/>
  <c r="K36" i="14" s="1"/>
  <c r="J36" i="14" a="1"/>
  <c r="J36" i="14" s="1"/>
  <c r="I36" i="14" a="1"/>
  <c r="I36" i="14" s="1"/>
  <c r="F36" i="14" a="1"/>
  <c r="F36" i="14" s="1"/>
  <c r="E36" i="14" a="1"/>
  <c r="E36" i="14" s="1"/>
  <c r="D36" i="14" a="1"/>
  <c r="D36" i="14" s="1"/>
  <c r="C36" i="14" a="1"/>
  <c r="C36" i="14" s="1"/>
  <c r="K35" i="14" a="1"/>
  <c r="K35" i="14" s="1"/>
  <c r="J35" i="14" a="1"/>
  <c r="J35" i="14" s="1"/>
  <c r="I35" i="14" a="1"/>
  <c r="I35" i="14" s="1"/>
  <c r="F35" i="14" a="1"/>
  <c r="F35" i="14" s="1"/>
  <c r="E35" i="14" a="1"/>
  <c r="E35" i="14" s="1"/>
  <c r="D35" i="14" a="1"/>
  <c r="D35" i="14" s="1"/>
  <c r="C35" i="14" a="1"/>
  <c r="C35" i="14" s="1"/>
  <c r="K34" i="14" a="1"/>
  <c r="K34" i="14" s="1"/>
  <c r="J34" i="14" a="1"/>
  <c r="J34" i="14" s="1"/>
  <c r="I34" i="14" a="1"/>
  <c r="I34" i="14" s="1"/>
  <c r="E34" i="14"/>
  <c r="E34" i="14" a="1"/>
  <c r="D34" i="14"/>
  <c r="D34" i="14" a="1"/>
  <c r="C34" i="14"/>
  <c r="C34" i="14" a="1"/>
  <c r="K32" i="14"/>
  <c r="K32" i="14" a="1"/>
  <c r="J32" i="14"/>
  <c r="J32" i="14" a="1"/>
  <c r="I32" i="14"/>
  <c r="I32" i="14" a="1"/>
  <c r="E32" i="14"/>
  <c r="E32" i="14" a="1"/>
  <c r="D32" i="14"/>
  <c r="D32" i="14" a="1"/>
  <c r="C32" i="14"/>
  <c r="C32" i="14" a="1"/>
  <c r="K31" i="14"/>
  <c r="K31" i="14" a="1"/>
  <c r="J31" i="14"/>
  <c r="J31" i="14" a="1"/>
  <c r="I31" i="14"/>
  <c r="I31" i="14" a="1"/>
  <c r="E31" i="14"/>
  <c r="E31" i="14" a="1"/>
  <c r="D31" i="14"/>
  <c r="D31" i="14" a="1"/>
  <c r="C31" i="14"/>
  <c r="C31" i="14" a="1"/>
  <c r="L28" i="14"/>
  <c r="L28" i="14" a="1"/>
  <c r="K28" i="14"/>
  <c r="K28" i="14" a="1"/>
  <c r="J28" i="14"/>
  <c r="J28" i="14" a="1"/>
  <c r="I28" i="14"/>
  <c r="I28" i="14" a="1"/>
  <c r="F28" i="14"/>
  <c r="F28" i="14" a="1"/>
  <c r="E28" i="14"/>
  <c r="E28" i="14" a="1"/>
  <c r="D28" i="14"/>
  <c r="D28" i="14" a="1"/>
  <c r="C28" i="14"/>
  <c r="C28" i="14" a="1"/>
  <c r="L27" i="14"/>
  <c r="L27" i="14" a="1"/>
  <c r="K27" i="14"/>
  <c r="K27" i="14" a="1"/>
  <c r="J27" i="14"/>
  <c r="J27" i="14" a="1"/>
  <c r="I27" i="14"/>
  <c r="I27" i="14" a="1"/>
  <c r="F27" i="14"/>
  <c r="F27" i="14" a="1"/>
  <c r="E27" i="14"/>
  <c r="E27" i="14" a="1"/>
  <c r="D27" i="14"/>
  <c r="D27" i="14" a="1"/>
  <c r="C27" i="14"/>
  <c r="C27" i="14" a="1"/>
  <c r="L26" i="14"/>
  <c r="L26" i="14" a="1"/>
  <c r="K26" i="14"/>
  <c r="K26" i="14" a="1"/>
  <c r="J26" i="14"/>
  <c r="J26" i="14" a="1"/>
  <c r="I26" i="14"/>
  <c r="I26" i="14" a="1"/>
  <c r="F26" i="14"/>
  <c r="F26" i="14" a="1"/>
  <c r="E26" i="14"/>
  <c r="E26" i="14" a="1"/>
  <c r="D26" i="14"/>
  <c r="D26" i="14" a="1"/>
  <c r="C26" i="14"/>
  <c r="C26" i="14" a="1"/>
  <c r="L25" i="14"/>
  <c r="L25" i="14" a="1"/>
  <c r="K25" i="14"/>
  <c r="K25" i="14" a="1"/>
  <c r="J25" i="14"/>
  <c r="J25" i="14" a="1"/>
  <c r="I25" i="14"/>
  <c r="I25" i="14" a="1"/>
  <c r="F25" i="14"/>
  <c r="F25" i="14" a="1"/>
  <c r="E25" i="14"/>
  <c r="E25" i="14" a="1"/>
  <c r="D25" i="14"/>
  <c r="D25" i="14" a="1"/>
  <c r="C25" i="14"/>
  <c r="C25" i="14" a="1"/>
  <c r="L24" i="14"/>
  <c r="L24" i="14" a="1"/>
  <c r="K24" i="14" a="1"/>
  <c r="K24" i="14" s="1"/>
  <c r="J24" i="14" a="1"/>
  <c r="J24" i="14" s="1"/>
  <c r="I24" i="14" a="1"/>
  <c r="I24" i="14" s="1"/>
  <c r="F24" i="14" a="1"/>
  <c r="F24" i="14" s="1"/>
  <c r="E24" i="14" a="1"/>
  <c r="E24" i="14" s="1"/>
  <c r="D24" i="14" a="1"/>
  <c r="D24" i="14" s="1"/>
  <c r="C24" i="14" a="1"/>
  <c r="C24" i="14" s="1"/>
  <c r="L22" i="14" a="1"/>
  <c r="L22" i="14" s="1"/>
  <c r="K22" i="14" a="1"/>
  <c r="K22" i="14" s="1"/>
  <c r="J22" i="14" a="1"/>
  <c r="J22" i="14" s="1"/>
  <c r="I22" i="14" a="1"/>
  <c r="I22" i="14" s="1"/>
  <c r="F22" i="14" a="1"/>
  <c r="F22" i="14" s="1"/>
  <c r="E22" i="14" a="1"/>
  <c r="E22" i="14" s="1"/>
  <c r="D22" i="14" a="1"/>
  <c r="D22" i="14" s="1"/>
  <c r="C22" i="14" a="1"/>
  <c r="C22" i="14" s="1"/>
  <c r="L21" i="14" a="1"/>
  <c r="L21" i="14" s="1"/>
  <c r="K21" i="14" a="1"/>
  <c r="K21" i="14" s="1"/>
  <c r="J21" i="14" a="1"/>
  <c r="J21" i="14" s="1"/>
  <c r="I21" i="14" a="1"/>
  <c r="I21" i="14" s="1"/>
  <c r="F21" i="14" a="1"/>
  <c r="F21" i="14" s="1"/>
  <c r="E21" i="14" a="1"/>
  <c r="E21" i="14" s="1"/>
  <c r="D21" i="14" a="1"/>
  <c r="D21" i="14" s="1"/>
  <c r="C21" i="14" a="1"/>
  <c r="C21" i="14" s="1"/>
  <c r="L20" i="14" a="1"/>
  <c r="L20" i="14" s="1"/>
  <c r="K20" i="14" a="1"/>
  <c r="K20" i="14" s="1"/>
  <c r="J20" i="14" a="1"/>
  <c r="J20" i="14" s="1"/>
  <c r="I20" i="14" a="1"/>
  <c r="I20" i="14" s="1"/>
  <c r="F20" i="14" a="1"/>
  <c r="F20" i="14" s="1"/>
  <c r="E20" i="14" a="1"/>
  <c r="E20" i="14" s="1"/>
  <c r="D20" i="14" a="1"/>
  <c r="D20" i="14" s="1"/>
  <c r="C20" i="14" a="1"/>
  <c r="C20" i="14" s="1"/>
  <c r="L19" i="14" a="1"/>
  <c r="L19" i="14" s="1"/>
  <c r="K19" i="14" a="1"/>
  <c r="K19" i="14" s="1"/>
  <c r="J19" i="14" a="1"/>
  <c r="J19" i="14" s="1"/>
  <c r="I19" i="14" a="1"/>
  <c r="I19" i="14" s="1"/>
  <c r="F19" i="14" a="1"/>
  <c r="F19" i="14" s="1"/>
  <c r="E19" i="14" a="1"/>
  <c r="E19" i="14" s="1"/>
  <c r="D19" i="14" a="1"/>
  <c r="D19" i="14" s="1"/>
  <c r="C19" i="14" a="1"/>
  <c r="C19" i="14" s="1"/>
  <c r="L17" i="14" a="1"/>
  <c r="L17" i="14" s="1"/>
  <c r="K17" i="14" a="1"/>
  <c r="K17" i="14" s="1"/>
  <c r="J17" i="14" a="1"/>
  <c r="J17" i="14" s="1"/>
  <c r="I17" i="14" a="1"/>
  <c r="I17" i="14" s="1"/>
  <c r="F17" i="14" a="1"/>
  <c r="F17" i="14" s="1"/>
  <c r="E17" i="14" a="1"/>
  <c r="E17" i="14" s="1"/>
  <c r="D17" i="14" a="1"/>
  <c r="D17" i="14" s="1"/>
  <c r="C17" i="14" a="1"/>
  <c r="C17" i="14" s="1"/>
  <c r="L16" i="14" a="1"/>
  <c r="L16" i="14" s="1"/>
  <c r="K16" i="14" a="1"/>
  <c r="K16" i="14" s="1"/>
  <c r="J16" i="14" a="1"/>
  <c r="J16" i="14" s="1"/>
  <c r="I16" i="14" a="1"/>
  <c r="I16" i="14" s="1"/>
  <c r="F16" i="14" a="1"/>
  <c r="F16" i="14" s="1"/>
  <c r="E16" i="14" a="1"/>
  <c r="E16" i="14" s="1"/>
  <c r="D16" i="14" a="1"/>
  <c r="D16" i="14" s="1"/>
  <c r="C16" i="14" a="1"/>
  <c r="C16" i="14" s="1"/>
  <c r="A8" i="14"/>
  <c r="B7" i="14"/>
  <c r="B6" i="14"/>
  <c r="B5" i="14"/>
  <c r="B27" i="13"/>
  <c r="A61" i="15" s="1"/>
  <c r="D73" i="15" l="1"/>
  <c r="I58" i="15" a="1"/>
  <c r="I58" i="15" s="1"/>
  <c r="C58" i="15" a="1"/>
  <c r="C58" i="15" s="1"/>
  <c r="I57" i="15" a="1"/>
  <c r="I57" i="15" s="1"/>
  <c r="C57" i="15" a="1"/>
  <c r="C57" i="15" s="1"/>
  <c r="I56" i="15" a="1"/>
  <c r="I56" i="15" s="1"/>
  <c r="C56" i="15" a="1"/>
  <c r="C56" i="15" s="1"/>
  <c r="I55" i="15" a="1"/>
  <c r="I55" i="15" s="1"/>
  <c r="C55" i="15" a="1"/>
  <c r="C55" i="15" s="1"/>
  <c r="I54" i="15" a="1"/>
  <c r="I54" i="15" s="1"/>
  <c r="C54" i="15" a="1"/>
  <c r="C54" i="15" s="1"/>
  <c r="I52" i="15" a="1"/>
  <c r="I52" i="15" s="1"/>
  <c r="C52" i="15" a="1"/>
  <c r="C52" i="15" s="1"/>
  <c r="I51" i="15" a="1"/>
  <c r="I51" i="15" s="1"/>
  <c r="C51" i="15" a="1"/>
  <c r="C51" i="15" s="1"/>
  <c r="I50" i="15" a="1"/>
  <c r="I50" i="15" s="1"/>
  <c r="C50" i="15" a="1"/>
  <c r="C50" i="15" s="1"/>
  <c r="F31" i="14" a="1"/>
  <c r="F31" i="14" s="1"/>
  <c r="L31" i="14" a="1"/>
  <c r="L31" i="14" s="1"/>
  <c r="F32" i="14" a="1"/>
  <c r="F32" i="14" s="1"/>
  <c r="L32" i="14" a="1"/>
  <c r="L32" i="14" s="1"/>
  <c r="F34" i="14" a="1"/>
  <c r="F34" i="14" s="1"/>
  <c r="L34" i="14" a="1"/>
  <c r="L34" i="14" s="1"/>
  <c r="L35" i="14" a="1"/>
  <c r="L35" i="14" s="1"/>
  <c r="G70" i="14"/>
  <c r="F58" i="14" a="1"/>
  <c r="F58" i="14" s="1"/>
  <c r="F57" i="14" a="1"/>
  <c r="F57" i="14" s="1"/>
  <c r="F56" i="14" a="1"/>
  <c r="F56" i="14" s="1"/>
  <c r="F55" i="14" a="1"/>
  <c r="F55" i="14" s="1"/>
  <c r="F54" i="14" a="1"/>
  <c r="F54" i="14" s="1"/>
  <c r="F52" i="14" a="1"/>
  <c r="F52" i="14" s="1"/>
  <c r="F51" i="14" a="1"/>
  <c r="F51" i="14" s="1"/>
  <c r="F50" i="14" a="1"/>
  <c r="F50" i="14" s="1"/>
  <c r="F49" i="14" a="1"/>
  <c r="F49" i="14" s="1"/>
  <c r="L47" i="14" a="1"/>
  <c r="L47" i="14" s="1"/>
  <c r="F47" i="14" a="1"/>
  <c r="F47" i="14" s="1"/>
  <c r="L46" i="14" a="1"/>
  <c r="L46" i="14" s="1"/>
  <c r="F46" i="14" a="1"/>
  <c r="F46" i="14" s="1"/>
  <c r="L43" i="14" a="1"/>
  <c r="L43" i="14" s="1"/>
  <c r="F43" i="14" a="1"/>
  <c r="F43" i="14" s="1"/>
  <c r="L42" i="14" a="1"/>
  <c r="L42" i="14" s="1"/>
  <c r="F42" i="14" a="1"/>
  <c r="F42" i="14" s="1"/>
  <c r="L41" i="14" a="1"/>
  <c r="L41" i="14" s="1"/>
  <c r="F41" i="14" a="1"/>
  <c r="F41" i="14" s="1"/>
  <c r="L40" i="14" a="1"/>
  <c r="L40" i="14" s="1"/>
  <c r="F40" i="14" a="1"/>
  <c r="F40" i="14" s="1"/>
  <c r="L39" i="14" a="1"/>
  <c r="L39" i="14" s="1"/>
  <c r="F39" i="14" a="1"/>
  <c r="F39" i="14" s="1"/>
  <c r="L37" i="14" a="1"/>
  <c r="L37" i="14" s="1"/>
  <c r="F37" i="14" a="1"/>
  <c r="F37" i="14" s="1"/>
  <c r="L58" i="14" a="1"/>
  <c r="L58" i="14" s="1"/>
  <c r="L57" i="14" a="1"/>
  <c r="L57" i="14" s="1"/>
  <c r="L56" i="14" a="1"/>
  <c r="L56" i="14" s="1"/>
  <c r="L55" i="14" a="1"/>
  <c r="L55" i="14" s="1"/>
  <c r="L54" i="14" a="1"/>
  <c r="L54" i="14" s="1"/>
  <c r="L52" i="14" a="1"/>
  <c r="L52" i="14" s="1"/>
  <c r="L51" i="14" a="1"/>
  <c r="L51" i="14" s="1"/>
  <c r="L50" i="14" a="1"/>
  <c r="L50" i="14" s="1"/>
  <c r="L49" i="14" a="1"/>
  <c r="L49" i="14" s="1"/>
  <c r="K47" i="14" a="1"/>
  <c r="K47" i="14" s="1"/>
  <c r="D49" i="14" a="1"/>
  <c r="D49" i="14" s="1"/>
  <c r="E49" i="14" a="1"/>
  <c r="E49" i="14" s="1"/>
  <c r="J49" i="14" a="1"/>
  <c r="J49" i="14" s="1"/>
  <c r="K49" i="14" a="1"/>
  <c r="K49" i="14" s="1"/>
  <c r="D50" i="14" a="1"/>
  <c r="D50" i="14" s="1"/>
  <c r="K50" i="14" a="1"/>
  <c r="K50" i="14" s="1"/>
  <c r="D51" i="14" a="1"/>
  <c r="D51" i="14" s="1"/>
  <c r="K51" i="14" a="1"/>
  <c r="K51" i="14" s="1"/>
  <c r="D52" i="14" a="1"/>
  <c r="D52" i="14" s="1"/>
  <c r="K52" i="14" a="1"/>
  <c r="K52" i="14" s="1"/>
  <c r="D54" i="14" a="1"/>
  <c r="D54" i="14" s="1"/>
  <c r="K54" i="14" a="1"/>
  <c r="K54" i="14" s="1"/>
  <c r="D55" i="14" a="1"/>
  <c r="D55" i="14" s="1"/>
  <c r="K55" i="14" a="1"/>
  <c r="K55" i="14" s="1"/>
  <c r="D56" i="14" a="1"/>
  <c r="D56" i="14" s="1"/>
  <c r="K56" i="14" a="1"/>
  <c r="K56" i="14" s="1"/>
  <c r="D57" i="14" a="1"/>
  <c r="D57" i="14" s="1"/>
  <c r="K57" i="14" a="1"/>
  <c r="K57" i="14" s="1"/>
  <c r="D58" i="14" a="1"/>
  <c r="D58" i="14" s="1"/>
  <c r="K58" i="14" a="1"/>
  <c r="K58" i="14" s="1"/>
  <c r="A61" i="14"/>
  <c r="J58" i="15" l="1" a="1"/>
  <c r="J58" i="15" s="1"/>
  <c r="D58" i="15" a="1"/>
  <c r="D58" i="15" s="1"/>
  <c r="J57" i="15" a="1"/>
  <c r="J57" i="15" s="1"/>
  <c r="D57" i="15" a="1"/>
  <c r="D57" i="15" s="1"/>
  <c r="J56" i="15" a="1"/>
  <c r="J56" i="15" s="1"/>
  <c r="D56" i="15" a="1"/>
  <c r="D56" i="15" s="1"/>
  <c r="J55" i="15" a="1"/>
  <c r="J55" i="15" s="1"/>
  <c r="D55" i="15" a="1"/>
  <c r="D55" i="15" s="1"/>
  <c r="J54" i="15" a="1"/>
  <c r="J54" i="15" s="1"/>
  <c r="D54" i="15" a="1"/>
  <c r="D54" i="15" s="1"/>
  <c r="J52" i="15" a="1"/>
  <c r="J52" i="15" s="1"/>
  <c r="D52" i="15" a="1"/>
  <c r="D52" i="15" s="1"/>
  <c r="J51" i="15" a="1"/>
  <c r="J51" i="15" s="1"/>
  <c r="D51" i="15" a="1"/>
  <c r="D51" i="15" s="1"/>
  <c r="J50" i="15" a="1"/>
  <c r="J50" i="15" s="1"/>
  <c r="D50" i="15" a="1"/>
  <c r="D50" i="15" s="1"/>
  <c r="E73" i="15"/>
  <c r="D49" i="15" a="1"/>
  <c r="D49" i="15" s="1"/>
  <c r="D47" i="15" a="1"/>
  <c r="D47" i="15" s="1"/>
  <c r="D46" i="15" a="1"/>
  <c r="D46" i="15" s="1"/>
  <c r="D43" i="15" a="1"/>
  <c r="D43" i="15" s="1"/>
  <c r="D42" i="15" a="1"/>
  <c r="D42" i="15" s="1"/>
  <c r="D41" i="15" a="1"/>
  <c r="D41" i="15" s="1"/>
  <c r="D40" i="15" a="1"/>
  <c r="D40" i="15" s="1"/>
  <c r="D39" i="15" a="1"/>
  <c r="D39" i="15" s="1"/>
  <c r="D37" i="15" a="1"/>
  <c r="D37" i="15" s="1"/>
  <c r="D36" i="15" a="1"/>
  <c r="D36" i="15" s="1"/>
  <c r="D35" i="15" a="1"/>
  <c r="D35" i="15" s="1"/>
  <c r="D34" i="15" a="1"/>
  <c r="D34" i="15" s="1"/>
  <c r="D32" i="15" a="1"/>
  <c r="D32" i="15" s="1"/>
  <c r="J49" i="15" a="1"/>
  <c r="J49" i="15" s="1"/>
  <c r="J47" i="15" a="1"/>
  <c r="J47" i="15" s="1"/>
  <c r="J46" i="15" a="1"/>
  <c r="J46" i="15" s="1"/>
  <c r="J43" i="15" a="1"/>
  <c r="J43" i="15" s="1"/>
  <c r="J42" i="15" a="1"/>
  <c r="J42" i="15" s="1"/>
  <c r="J41" i="15" a="1"/>
  <c r="J41" i="15" s="1"/>
  <c r="J40" i="15" a="1"/>
  <c r="J40" i="15" s="1"/>
  <c r="J39" i="15" a="1"/>
  <c r="J39" i="15" s="1"/>
  <c r="J37" i="15" a="1"/>
  <c r="J37" i="15" s="1"/>
  <c r="J36" i="15" a="1"/>
  <c r="J36" i="15" s="1"/>
  <c r="J35" i="15" a="1"/>
  <c r="J35" i="15" s="1"/>
  <c r="J34" i="15" a="1"/>
  <c r="J34" i="15" s="1"/>
  <c r="J32" i="15" a="1"/>
  <c r="J32" i="15" s="1"/>
  <c r="J31" i="15" a="1"/>
  <c r="J31" i="15" s="1"/>
  <c r="D31" i="15" a="1"/>
  <c r="D31" i="15" s="1"/>
  <c r="J28" i="15" a="1"/>
  <c r="J28" i="15" s="1"/>
  <c r="D28" i="15" a="1"/>
  <c r="D28" i="15" s="1"/>
  <c r="D27" i="15" a="1"/>
  <c r="D27" i="15" s="1"/>
  <c r="D26" i="15" a="1"/>
  <c r="D26" i="15" s="1"/>
  <c r="D25" i="15" a="1"/>
  <c r="D25" i="15" s="1"/>
  <c r="D24" i="15" a="1"/>
  <c r="D24" i="15" s="1"/>
  <c r="D22" i="15" a="1"/>
  <c r="D22" i="15" s="1"/>
  <c r="D21" i="15" a="1"/>
  <c r="D21" i="15" s="1"/>
  <c r="D20" i="15" a="1"/>
  <c r="D20" i="15" s="1"/>
  <c r="D19" i="15" a="1"/>
  <c r="D19" i="15" s="1"/>
  <c r="D17" i="15" a="1"/>
  <c r="D17" i="15" s="1"/>
  <c r="D16" i="15" a="1"/>
  <c r="D16" i="15" s="1"/>
  <c r="J27" i="15" a="1"/>
  <c r="J27" i="15" s="1"/>
  <c r="J26" i="15" a="1"/>
  <c r="J26" i="15" s="1"/>
  <c r="J25" i="15" a="1"/>
  <c r="J25" i="15" s="1"/>
  <c r="J24" i="15" a="1"/>
  <c r="J24" i="15" s="1"/>
  <c r="J22" i="15" a="1"/>
  <c r="J22" i="15" s="1"/>
  <c r="J21" i="15" a="1"/>
  <c r="J21" i="15" s="1"/>
  <c r="J20" i="15" a="1"/>
  <c r="J20" i="15" s="1"/>
  <c r="J19" i="15" a="1"/>
  <c r="J19" i="15" s="1"/>
  <c r="J17" i="15" a="1"/>
  <c r="J17" i="15" s="1"/>
  <c r="J16" i="15" a="1"/>
  <c r="J16" i="15" s="1"/>
  <c r="M58" i="14" a="1"/>
  <c r="M58" i="14" s="1"/>
  <c r="M57" i="14" a="1"/>
  <c r="M57" i="14" s="1"/>
  <c r="M56" i="14" a="1"/>
  <c r="M56" i="14" s="1"/>
  <c r="M55" i="14" a="1"/>
  <c r="M55" i="14" s="1"/>
  <c r="M54" i="14" a="1"/>
  <c r="M54" i="14" s="1"/>
  <c r="M52" i="14" a="1"/>
  <c r="M52" i="14" s="1"/>
  <c r="M51" i="14" a="1"/>
  <c r="M51" i="14" s="1"/>
  <c r="M50" i="14" a="1"/>
  <c r="M50" i="14" s="1"/>
  <c r="M49" i="14" a="1"/>
  <c r="M49" i="14" s="1"/>
  <c r="G49" i="14" a="1"/>
  <c r="G49" i="14" s="1"/>
  <c r="M47" i="14" a="1"/>
  <c r="M47" i="14" s="1"/>
  <c r="G47" i="14" a="1"/>
  <c r="G47" i="14" s="1"/>
  <c r="M46" i="14" a="1"/>
  <c r="M46" i="14" s="1"/>
  <c r="G46" i="14" a="1"/>
  <c r="G46" i="14" s="1"/>
  <c r="M43" i="14" a="1"/>
  <c r="M43" i="14" s="1"/>
  <c r="G43" i="14" a="1"/>
  <c r="G43" i="14" s="1"/>
  <c r="M42" i="14" a="1"/>
  <c r="M42" i="14" s="1"/>
  <c r="G42" i="14" a="1"/>
  <c r="G42" i="14" s="1"/>
  <c r="M41" i="14" a="1"/>
  <c r="M41" i="14" s="1"/>
  <c r="G41" i="14" a="1"/>
  <c r="G41" i="14" s="1"/>
  <c r="M40" i="14" a="1"/>
  <c r="M40" i="14" s="1"/>
  <c r="G40" i="14" a="1"/>
  <c r="G40" i="14" s="1"/>
  <c r="M39" i="14" a="1"/>
  <c r="M39" i="14" s="1"/>
  <c r="G39" i="14" a="1"/>
  <c r="G39" i="14" s="1"/>
  <c r="M37" i="14" a="1"/>
  <c r="M37" i="14" s="1"/>
  <c r="G37" i="14" a="1"/>
  <c r="G37" i="14" s="1"/>
  <c r="M36" i="14" a="1"/>
  <c r="M36" i="14" s="1"/>
  <c r="G58" i="14" a="1"/>
  <c r="G58" i="14" s="1"/>
  <c r="G57" i="14" a="1"/>
  <c r="G57" i="14" s="1"/>
  <c r="G56" i="14" a="1"/>
  <c r="G56" i="14" s="1"/>
  <c r="G55" i="14" a="1"/>
  <c r="G55" i="14" s="1"/>
  <c r="G54" i="14" a="1"/>
  <c r="G54" i="14" s="1"/>
  <c r="G52" i="14" a="1"/>
  <c r="G52" i="14" s="1"/>
  <c r="G51" i="14" a="1"/>
  <c r="G51" i="14" s="1"/>
  <c r="G50" i="14" a="1"/>
  <c r="G50" i="14" s="1"/>
  <c r="M35" i="14" a="1"/>
  <c r="M35" i="14" s="1"/>
  <c r="M34" i="14" a="1"/>
  <c r="M34" i="14" s="1"/>
  <c r="G36" i="14" a="1"/>
  <c r="G36" i="14" s="1"/>
  <c r="G35" i="14" a="1"/>
  <c r="G35" i="14" s="1"/>
  <c r="G34" i="14" a="1"/>
  <c r="G34" i="14" s="1"/>
  <c r="M32" i="14" a="1"/>
  <c r="M32" i="14" s="1"/>
  <c r="G32" i="14" a="1"/>
  <c r="G32" i="14" s="1"/>
  <c r="M31" i="14" a="1"/>
  <c r="M31" i="14" s="1"/>
  <c r="G31" i="14" a="1"/>
  <c r="G31" i="14" s="1"/>
  <c r="M28" i="14" a="1"/>
  <c r="M28" i="14" s="1"/>
  <c r="G28" i="14" a="1"/>
  <c r="G28" i="14" s="1"/>
  <c r="M27" i="14" a="1"/>
  <c r="M27" i="14" s="1"/>
  <c r="G27" i="14" a="1"/>
  <c r="G27" i="14" s="1"/>
  <c r="M26" i="14" a="1"/>
  <c r="M26" i="14" s="1"/>
  <c r="G26" i="14" a="1"/>
  <c r="G26" i="14" s="1"/>
  <c r="M25" i="14" a="1"/>
  <c r="M25" i="14" s="1"/>
  <c r="G25" i="14" a="1"/>
  <c r="G25" i="14" s="1"/>
  <c r="M24" i="14" a="1"/>
  <c r="M24" i="14" s="1"/>
  <c r="G24" i="14" a="1"/>
  <c r="G24" i="14" s="1"/>
  <c r="M22" i="14" a="1"/>
  <c r="M22" i="14" s="1"/>
  <c r="G22" i="14" a="1"/>
  <c r="G22" i="14" s="1"/>
  <c r="M21" i="14" a="1"/>
  <c r="M21" i="14" s="1"/>
  <c r="G21" i="14" a="1"/>
  <c r="G21" i="14" s="1"/>
  <c r="M20" i="14" a="1"/>
  <c r="M20" i="14" s="1"/>
  <c r="G20" i="14" a="1"/>
  <c r="G20" i="14" s="1"/>
  <c r="M19" i="14" a="1"/>
  <c r="M19" i="14" s="1"/>
  <c r="G19" i="14" a="1"/>
  <c r="G19" i="14" s="1"/>
  <c r="M17" i="14" a="1"/>
  <c r="M17" i="14" s="1"/>
  <c r="G17" i="14" a="1"/>
  <c r="G17" i="14" s="1"/>
  <c r="M16" i="14" a="1"/>
  <c r="M16" i="14" s="1"/>
  <c r="G16" i="14" a="1"/>
  <c r="G16" i="14" s="1"/>
  <c r="F73" i="15" l="1"/>
  <c r="K58" i="15" a="1"/>
  <c r="K58" i="15" s="1"/>
  <c r="E58" i="15" a="1"/>
  <c r="E58" i="15" s="1"/>
  <c r="K57" i="15" a="1"/>
  <c r="K57" i="15" s="1"/>
  <c r="E57" i="15" a="1"/>
  <c r="E57" i="15" s="1"/>
  <c r="K56" i="15" a="1"/>
  <c r="K56" i="15" s="1"/>
  <c r="E56" i="15" a="1"/>
  <c r="E56" i="15" s="1"/>
  <c r="K55" i="15" a="1"/>
  <c r="K55" i="15" s="1"/>
  <c r="E55" i="15" a="1"/>
  <c r="E55" i="15" s="1"/>
  <c r="K54" i="15" a="1"/>
  <c r="K54" i="15" s="1"/>
  <c r="E54" i="15" a="1"/>
  <c r="E54" i="15" s="1"/>
  <c r="K52" i="15" a="1"/>
  <c r="K52" i="15" s="1"/>
  <c r="E52" i="15" a="1"/>
  <c r="E52" i="15" s="1"/>
  <c r="K51" i="15" a="1"/>
  <c r="K51" i="15" s="1"/>
  <c r="E51" i="15" a="1"/>
  <c r="E51" i="15" s="1"/>
  <c r="K50" i="15" a="1"/>
  <c r="K50" i="15" s="1"/>
  <c r="E50" i="15" a="1"/>
  <c r="E50" i="15" s="1"/>
  <c r="K49" i="15" a="1"/>
  <c r="K49" i="15" s="1"/>
  <c r="K47" i="15" a="1"/>
  <c r="K47" i="15" s="1"/>
  <c r="K46" i="15" a="1"/>
  <c r="K46" i="15" s="1"/>
  <c r="K43" i="15" a="1"/>
  <c r="K43" i="15" s="1"/>
  <c r="K42" i="15" a="1"/>
  <c r="K42" i="15" s="1"/>
  <c r="K41" i="15" a="1"/>
  <c r="K41" i="15" s="1"/>
  <c r="K40" i="15" a="1"/>
  <c r="K40" i="15" s="1"/>
  <c r="K39" i="15" a="1"/>
  <c r="K39" i="15" s="1"/>
  <c r="K37" i="15" a="1"/>
  <c r="K37" i="15" s="1"/>
  <c r="K36" i="15" a="1"/>
  <c r="K36" i="15" s="1"/>
  <c r="K35" i="15" a="1"/>
  <c r="K35" i="15" s="1"/>
  <c r="K34" i="15" a="1"/>
  <c r="K34" i="15" s="1"/>
  <c r="K32" i="15" a="1"/>
  <c r="K32" i="15" s="1"/>
  <c r="E49" i="15" a="1"/>
  <c r="E49" i="15" s="1"/>
  <c r="E47" i="15" a="1"/>
  <c r="E47" i="15" s="1"/>
  <c r="E46" i="15" a="1"/>
  <c r="E46" i="15" s="1"/>
  <c r="E43" i="15" a="1"/>
  <c r="E43" i="15" s="1"/>
  <c r="E42" i="15" a="1"/>
  <c r="E42" i="15" s="1"/>
  <c r="E41" i="15" a="1"/>
  <c r="E41" i="15" s="1"/>
  <c r="E40" i="15" a="1"/>
  <c r="E40" i="15" s="1"/>
  <c r="E39" i="15" a="1"/>
  <c r="E39" i="15" s="1"/>
  <c r="E37" i="15" a="1"/>
  <c r="E37" i="15" s="1"/>
  <c r="E36" i="15" a="1"/>
  <c r="E36" i="15" s="1"/>
  <c r="E35" i="15" a="1"/>
  <c r="E35" i="15" s="1"/>
  <c r="E34" i="15" a="1"/>
  <c r="E34" i="15" s="1"/>
  <c r="E32" i="15" a="1"/>
  <c r="E32" i="15" s="1"/>
  <c r="K31" i="15" a="1"/>
  <c r="K31" i="15" s="1"/>
  <c r="E31" i="15" a="1"/>
  <c r="E31" i="15" s="1"/>
  <c r="K28" i="15" a="1"/>
  <c r="K28" i="15" s="1"/>
  <c r="K27" i="15" a="1"/>
  <c r="K27" i="15" s="1"/>
  <c r="K26" i="15" a="1"/>
  <c r="K26" i="15" s="1"/>
  <c r="K25" i="15" a="1"/>
  <c r="K25" i="15" s="1"/>
  <c r="K24" i="15" a="1"/>
  <c r="K24" i="15" s="1"/>
  <c r="K22" i="15" a="1"/>
  <c r="K22" i="15" s="1"/>
  <c r="K21" i="15" a="1"/>
  <c r="K21" i="15" s="1"/>
  <c r="K20" i="15" a="1"/>
  <c r="K20" i="15" s="1"/>
  <c r="K19" i="15" a="1"/>
  <c r="K19" i="15" s="1"/>
  <c r="K17" i="15" a="1"/>
  <c r="K17" i="15" s="1"/>
  <c r="K16" i="15" a="1"/>
  <c r="K16" i="15" s="1"/>
  <c r="E28" i="15" a="1"/>
  <c r="E28" i="15" s="1"/>
  <c r="E27" i="15" a="1"/>
  <c r="E27" i="15" s="1"/>
  <c r="E26" i="15" a="1"/>
  <c r="E26" i="15" s="1"/>
  <c r="E25" i="15" a="1"/>
  <c r="E25" i="15" s="1"/>
  <c r="E24" i="15" a="1"/>
  <c r="E24" i="15" s="1"/>
  <c r="E22" i="15" a="1"/>
  <c r="E22" i="15" s="1"/>
  <c r="E21" i="15" a="1"/>
  <c r="E21" i="15" s="1"/>
  <c r="E20" i="15" a="1"/>
  <c r="E20" i="15" s="1"/>
  <c r="E19" i="15" a="1"/>
  <c r="E19" i="15" s="1"/>
  <c r="E17" i="15" a="1"/>
  <c r="E17" i="15" s="1"/>
  <c r="E16" i="15" a="1"/>
  <c r="E16" i="15" s="1"/>
  <c r="L58" i="15" l="1" a="1"/>
  <c r="L58" i="15" s="1"/>
  <c r="F58" i="15" a="1"/>
  <c r="F58" i="15" s="1"/>
  <c r="L57" i="15" a="1"/>
  <c r="L57" i="15" s="1"/>
  <c r="F57" i="15" a="1"/>
  <c r="F57" i="15" s="1"/>
  <c r="L56" i="15" a="1"/>
  <c r="L56" i="15" s="1"/>
  <c r="F56" i="15" a="1"/>
  <c r="F56" i="15" s="1"/>
  <c r="L55" i="15" a="1"/>
  <c r="L55" i="15" s="1"/>
  <c r="F55" i="15" a="1"/>
  <c r="F55" i="15" s="1"/>
  <c r="L54" i="15" a="1"/>
  <c r="L54" i="15" s="1"/>
  <c r="F54" i="15" a="1"/>
  <c r="F54" i="15" s="1"/>
  <c r="L52" i="15" a="1"/>
  <c r="L52" i="15" s="1"/>
  <c r="F52" i="15" a="1"/>
  <c r="F52" i="15" s="1"/>
  <c r="L51" i="15" a="1"/>
  <c r="L51" i="15" s="1"/>
  <c r="F51" i="15" a="1"/>
  <c r="F51" i="15" s="1"/>
  <c r="L50" i="15" a="1"/>
  <c r="L50" i="15" s="1"/>
  <c r="F50" i="15" a="1"/>
  <c r="F50" i="15" s="1"/>
  <c r="L49" i="15" a="1"/>
  <c r="L49" i="15" s="1"/>
  <c r="F49" i="15" a="1"/>
  <c r="F49" i="15" s="1"/>
  <c r="F47" i="15" a="1"/>
  <c r="F47" i="15" s="1"/>
  <c r="F46" i="15" a="1"/>
  <c r="F46" i="15" s="1"/>
  <c r="F43" i="15" a="1"/>
  <c r="F43" i="15" s="1"/>
  <c r="F42" i="15" a="1"/>
  <c r="F42" i="15" s="1"/>
  <c r="F41" i="15" a="1"/>
  <c r="F41" i="15" s="1"/>
  <c r="F40" i="15" a="1"/>
  <c r="F40" i="15" s="1"/>
  <c r="F39" i="15" a="1"/>
  <c r="F39" i="15" s="1"/>
  <c r="F37" i="15" a="1"/>
  <c r="F37" i="15" s="1"/>
  <c r="F36" i="15" a="1"/>
  <c r="F36" i="15" s="1"/>
  <c r="F35" i="15" a="1"/>
  <c r="F35" i="15" s="1"/>
  <c r="F34" i="15" a="1"/>
  <c r="F34" i="15" s="1"/>
  <c r="F32" i="15" a="1"/>
  <c r="F32" i="15" s="1"/>
  <c r="G73" i="15"/>
  <c r="L47" i="15" a="1"/>
  <c r="L47" i="15" s="1"/>
  <c r="L46" i="15" a="1"/>
  <c r="L46" i="15" s="1"/>
  <c r="L43" i="15" a="1"/>
  <c r="L43" i="15" s="1"/>
  <c r="L42" i="15" a="1"/>
  <c r="L42" i="15" s="1"/>
  <c r="L41" i="15" a="1"/>
  <c r="L41" i="15" s="1"/>
  <c r="L40" i="15" a="1"/>
  <c r="L40" i="15" s="1"/>
  <c r="L39" i="15" a="1"/>
  <c r="L39" i="15" s="1"/>
  <c r="L37" i="15" a="1"/>
  <c r="L37" i="15" s="1"/>
  <c r="L36" i="15" a="1"/>
  <c r="L36" i="15" s="1"/>
  <c r="L35" i="15" a="1"/>
  <c r="L35" i="15" s="1"/>
  <c r="L34" i="15" a="1"/>
  <c r="L34" i="15" s="1"/>
  <c r="L32" i="15" a="1"/>
  <c r="L32" i="15" s="1"/>
  <c r="L31" i="15" a="1"/>
  <c r="L31" i="15" s="1"/>
  <c r="F31" i="15" a="1"/>
  <c r="F31" i="15" s="1"/>
  <c r="L28" i="15" a="1"/>
  <c r="L28" i="15" s="1"/>
  <c r="F28" i="15" a="1"/>
  <c r="F28" i="15" s="1"/>
  <c r="F27" i="15" a="1"/>
  <c r="F27" i="15" s="1"/>
  <c r="F26" i="15" a="1"/>
  <c r="F26" i="15" s="1"/>
  <c r="F25" i="15" a="1"/>
  <c r="F25" i="15" s="1"/>
  <c r="F24" i="15" a="1"/>
  <c r="F24" i="15" s="1"/>
  <c r="F22" i="15" a="1"/>
  <c r="F22" i="15" s="1"/>
  <c r="F21" i="15" a="1"/>
  <c r="F21" i="15" s="1"/>
  <c r="F20" i="15" a="1"/>
  <c r="F20" i="15" s="1"/>
  <c r="F19" i="15" a="1"/>
  <c r="F19" i="15" s="1"/>
  <c r="F17" i="15" a="1"/>
  <c r="F17" i="15" s="1"/>
  <c r="F16" i="15" a="1"/>
  <c r="F16" i="15" s="1"/>
  <c r="L27" i="15" a="1"/>
  <c r="L27" i="15" s="1"/>
  <c r="L26" i="15" a="1"/>
  <c r="L26" i="15" s="1"/>
  <c r="L25" i="15" a="1"/>
  <c r="L25" i="15" s="1"/>
  <c r="L24" i="15" a="1"/>
  <c r="L24" i="15" s="1"/>
  <c r="L22" i="15" a="1"/>
  <c r="L22" i="15" s="1"/>
  <c r="L21" i="15" a="1"/>
  <c r="L21" i="15" s="1"/>
  <c r="L20" i="15" a="1"/>
  <c r="L20" i="15" s="1"/>
  <c r="L19" i="15" a="1"/>
  <c r="L19" i="15" s="1"/>
  <c r="L17" i="15" a="1"/>
  <c r="L17" i="15" s="1"/>
  <c r="L16" i="15" a="1"/>
  <c r="L16" i="15" s="1"/>
  <c r="M58" i="15" l="1" a="1"/>
  <c r="M58" i="15" s="1"/>
  <c r="G58" i="15" a="1"/>
  <c r="G58" i="15" s="1"/>
  <c r="M57" i="15" a="1"/>
  <c r="M57" i="15" s="1"/>
  <c r="G57" i="15" a="1"/>
  <c r="G57" i="15" s="1"/>
  <c r="M56" i="15" a="1"/>
  <c r="M56" i="15" s="1"/>
  <c r="G56" i="15" a="1"/>
  <c r="G56" i="15" s="1"/>
  <c r="M55" i="15" a="1"/>
  <c r="M55" i="15" s="1"/>
  <c r="G55" i="15" a="1"/>
  <c r="G55" i="15" s="1"/>
  <c r="M54" i="15" a="1"/>
  <c r="M54" i="15" s="1"/>
  <c r="G54" i="15" a="1"/>
  <c r="G54" i="15" s="1"/>
  <c r="M52" i="15" a="1"/>
  <c r="M52" i="15" s="1"/>
  <c r="G52" i="15" a="1"/>
  <c r="G52" i="15" s="1"/>
  <c r="M51" i="15" a="1"/>
  <c r="M51" i="15" s="1"/>
  <c r="G51" i="15" a="1"/>
  <c r="G51" i="15" s="1"/>
  <c r="M50" i="15" a="1"/>
  <c r="M50" i="15" s="1"/>
  <c r="G50" i="15" a="1"/>
  <c r="G50" i="15" s="1"/>
  <c r="M49" i="15" a="1"/>
  <c r="M49" i="15" s="1"/>
  <c r="M47" i="15" a="1"/>
  <c r="M47" i="15" s="1"/>
  <c r="M46" i="15" a="1"/>
  <c r="M46" i="15" s="1"/>
  <c r="M43" i="15" a="1"/>
  <c r="M43" i="15" s="1"/>
  <c r="M42" i="15" a="1"/>
  <c r="M42" i="15" s="1"/>
  <c r="M41" i="15" a="1"/>
  <c r="M41" i="15" s="1"/>
  <c r="M40" i="15" a="1"/>
  <c r="M40" i="15" s="1"/>
  <c r="M39" i="15" a="1"/>
  <c r="M39" i="15" s="1"/>
  <c r="M37" i="15" a="1"/>
  <c r="M37" i="15" s="1"/>
  <c r="M36" i="15" a="1"/>
  <c r="M36" i="15" s="1"/>
  <c r="M35" i="15" a="1"/>
  <c r="M35" i="15" s="1"/>
  <c r="M34" i="15" a="1"/>
  <c r="M34" i="15" s="1"/>
  <c r="M32" i="15" a="1"/>
  <c r="M32" i="15" s="1"/>
  <c r="G49" i="15" a="1"/>
  <c r="G49" i="15" s="1"/>
  <c r="G47" i="15" a="1"/>
  <c r="G47" i="15" s="1"/>
  <c r="G46" i="15" a="1"/>
  <c r="G46" i="15" s="1"/>
  <c r="G43" i="15" a="1"/>
  <c r="G43" i="15" s="1"/>
  <c r="G42" i="15" a="1"/>
  <c r="G42" i="15" s="1"/>
  <c r="G41" i="15" a="1"/>
  <c r="G41" i="15" s="1"/>
  <c r="G40" i="15" a="1"/>
  <c r="G40" i="15" s="1"/>
  <c r="G39" i="15" a="1"/>
  <c r="G39" i="15" s="1"/>
  <c r="G37" i="15" a="1"/>
  <c r="G37" i="15" s="1"/>
  <c r="G36" i="15" a="1"/>
  <c r="G36" i="15" s="1"/>
  <c r="G35" i="15" a="1"/>
  <c r="G35" i="15" s="1"/>
  <c r="G34" i="15" a="1"/>
  <c r="G34" i="15" s="1"/>
  <c r="G32" i="15" a="1"/>
  <c r="G32" i="15" s="1"/>
  <c r="M31" i="15" a="1"/>
  <c r="M31" i="15" s="1"/>
  <c r="G31" i="15" a="1"/>
  <c r="G31" i="15" s="1"/>
  <c r="M28" i="15" a="1"/>
  <c r="M28" i="15" s="1"/>
  <c r="M27" i="15" a="1"/>
  <c r="M27" i="15" s="1"/>
  <c r="M26" i="15" a="1"/>
  <c r="M26" i="15" s="1"/>
  <c r="M25" i="15" a="1"/>
  <c r="M25" i="15" s="1"/>
  <c r="M24" i="15" a="1"/>
  <c r="M24" i="15" s="1"/>
  <c r="M22" i="15" a="1"/>
  <c r="M22" i="15" s="1"/>
  <c r="M21" i="15" a="1"/>
  <c r="M21" i="15" s="1"/>
  <c r="M20" i="15" a="1"/>
  <c r="M20" i="15" s="1"/>
  <c r="M19" i="15" a="1"/>
  <c r="M19" i="15" s="1"/>
  <c r="M17" i="15" a="1"/>
  <c r="M17" i="15" s="1"/>
  <c r="M16" i="15" a="1"/>
  <c r="M16" i="15" s="1"/>
  <c r="G28" i="15" a="1"/>
  <c r="G28" i="15" s="1"/>
  <c r="G27" i="15" a="1"/>
  <c r="G27" i="15" s="1"/>
  <c r="G26" i="15" a="1"/>
  <c r="G26" i="15" s="1"/>
  <c r="G25" i="15" a="1"/>
  <c r="G25" i="15" s="1"/>
  <c r="G24" i="15" a="1"/>
  <c r="G24" i="15" s="1"/>
  <c r="G22" i="15" a="1"/>
  <c r="G22" i="15" s="1"/>
  <c r="G21" i="15" a="1"/>
  <c r="G21" i="15" s="1"/>
  <c r="G20" i="15" a="1"/>
  <c r="G20" i="15" s="1"/>
  <c r="G19" i="15" a="1"/>
  <c r="G19" i="15" s="1"/>
  <c r="G17" i="15" a="1"/>
  <c r="G17" i="15" s="1"/>
  <c r="G16" i="15" a="1"/>
  <c r="G16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B970E185-D23B-4EC6-9586-3BD03F9FE015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D11" authorId="0" shapeId="0" xr:uid="{00000000-0006-0000-09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1" authorId="0" shapeId="0" xr:uid="{00000000-0006-0000-09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1" authorId="0" shapeId="0" xr:uid="{00000000-0006-0000-09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9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1" authorId="0" shapeId="0" xr:uid="{00000000-0006-0000-0900-00000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9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1" authorId="0" shapeId="0" xr:uid="{00000000-0006-0000-09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900-00000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1" authorId="0" shapeId="0" xr:uid="{00000000-0006-0000-09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9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9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1" authorId="0" shapeId="0" xr:uid="{00000000-0006-0000-09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1" authorId="0" shapeId="0" xr:uid="{00000000-0006-0000-09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1" authorId="0" shapeId="0" xr:uid="{00000000-0006-0000-09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9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1" authorId="0" shapeId="0" xr:uid="{00000000-0006-0000-09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1" authorId="0" shapeId="0" xr:uid="{00000000-0006-0000-09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1" authorId="0" shapeId="0" xr:uid="{00000000-0006-0000-09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9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9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9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9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9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9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9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1" authorId="0" shapeId="0" xr:uid="{00000000-0006-0000-09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9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1" authorId="0" shapeId="0" xr:uid="{00000000-0006-0000-09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9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9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9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9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1" authorId="0" shapeId="0" xr:uid="{00000000-0006-0000-09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1" authorId="0" shapeId="0" xr:uid="{00000000-0006-0000-09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1" authorId="0" shapeId="0" xr:uid="{00000000-0006-0000-0900-00002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1" authorId="0" shapeId="0" xr:uid="{00000000-0006-0000-09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1" authorId="0" shapeId="0" xr:uid="{00000000-0006-0000-09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1" authorId="0" shapeId="0" xr:uid="{00000000-0006-0000-09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1" authorId="0" shapeId="0" xr:uid="{00000000-0006-0000-09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9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9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9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9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9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1" authorId="0" shapeId="0" xr:uid="{00000000-0006-0000-09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1" authorId="0" shapeId="0" xr:uid="{00000000-0006-0000-09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9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1" authorId="0" shapeId="0" xr:uid="{00000000-0006-0000-09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1" authorId="0" shapeId="0" xr:uid="{00000000-0006-0000-09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1" authorId="0" shapeId="0" xr:uid="{00000000-0006-0000-09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1" authorId="0" shapeId="0" xr:uid="{00000000-0006-0000-09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1" authorId="0" shapeId="0" xr:uid="{00000000-0006-0000-09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9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9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9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1" authorId="0" shapeId="0" xr:uid="{00000000-0006-0000-09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1" authorId="0" shapeId="0" xr:uid="{00000000-0006-0000-09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9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900-00003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9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9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1" authorId="0" shapeId="0" xr:uid="{00000000-0006-0000-09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1" authorId="0" shapeId="0" xr:uid="{00000000-0006-0000-09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1" authorId="0" shapeId="0" xr:uid="{00000000-0006-0000-09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1" authorId="0" shapeId="0" xr:uid="{00000000-0006-0000-09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9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1" authorId="0" shapeId="0" xr:uid="{00000000-0006-0000-0900-00004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9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900-00004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1" authorId="0" shapeId="0" xr:uid="{00000000-0006-0000-09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9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1" authorId="0" shapeId="0" xr:uid="{00000000-0006-0000-09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1" authorId="0" shapeId="0" xr:uid="{00000000-0006-0000-09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9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9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9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9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1" authorId="0" shapeId="0" xr:uid="{00000000-0006-0000-09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9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1" authorId="0" shapeId="0" xr:uid="{00000000-0006-0000-09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9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9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9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9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9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9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1" authorId="0" shapeId="0" xr:uid="{00000000-0006-0000-09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9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1" authorId="0" shapeId="0" xr:uid="{00000000-0006-0000-09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9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9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1" authorId="0" shapeId="0" xr:uid="{00000000-0006-0000-09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9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1" authorId="0" shapeId="0" xr:uid="{00000000-0006-0000-09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1" authorId="0" shapeId="0" xr:uid="{00000000-0006-0000-0900-00006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1" authorId="0" shapeId="0" xr:uid="{00000000-0006-0000-09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1" authorId="0" shapeId="0" xr:uid="{00000000-0006-0000-0900-00006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900-00006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9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900-00006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900-00006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9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9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900-00006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9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9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1" authorId="0" shapeId="0" xr:uid="{00000000-0006-0000-09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9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9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900-00006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900-00007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9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9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9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1" authorId="0" shapeId="0" xr:uid="{00000000-0006-0000-09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900-00007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9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9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9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9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9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9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1" authorId="0" shapeId="0" xr:uid="{00000000-0006-0000-09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1" authorId="0" shapeId="0" xr:uid="{00000000-0006-0000-09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9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1" authorId="0" shapeId="0" xr:uid="{00000000-0006-0000-09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1" authorId="0" shapeId="0" xr:uid="{00000000-0006-0000-0900-00008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9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1" authorId="0" shapeId="0" xr:uid="{00000000-0006-0000-09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9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1" authorId="0" shapeId="0" xr:uid="{00000000-0006-0000-09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1" authorId="0" shapeId="0" xr:uid="{00000000-0006-0000-09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9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9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9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900-00008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1" authorId="0" shapeId="0" xr:uid="{00000000-0006-0000-09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9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9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9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9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1" authorId="0" shapeId="0" xr:uid="{00000000-0006-0000-0900-00008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9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9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9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9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9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900-00009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1" authorId="0" shapeId="0" xr:uid="{00000000-0006-0000-09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9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9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1" authorId="0" shapeId="0" xr:uid="{00000000-0006-0000-09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9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9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1" authorId="0" shapeId="0" xr:uid="{00000000-0006-0000-09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9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9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9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9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9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9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9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900-0000A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1" authorId="0" shapeId="0" xr:uid="{00000000-0006-0000-09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900-0000A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9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9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1" authorId="0" shapeId="0" xr:uid="{00000000-0006-0000-0900-0000A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1" authorId="0" shapeId="0" xr:uid="{00000000-0006-0000-09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9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1" authorId="0" shapeId="0" xr:uid="{00000000-0006-0000-09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9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9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9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9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9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1" authorId="0" shapeId="0" xr:uid="{00000000-0006-0000-09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1" authorId="0" shapeId="0" xr:uid="{00000000-0006-0000-09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1" authorId="0" shapeId="0" xr:uid="{00000000-0006-0000-0900-0000B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9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9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1" authorId="0" shapeId="0" xr:uid="{00000000-0006-0000-09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2" authorId="0" shapeId="0" xr:uid="{00000000-0006-0000-09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9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9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9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2" authorId="0" shapeId="0" xr:uid="{00000000-0006-0000-09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2" authorId="0" shapeId="0" xr:uid="{00000000-0006-0000-0900-0000B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2" authorId="0" shapeId="0" xr:uid="{00000000-0006-0000-09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900-0000B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9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9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900-0000C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2" authorId="0" shapeId="0" xr:uid="{00000000-0006-0000-0900-0000C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2" authorId="0" shapeId="0" xr:uid="{00000000-0006-0000-09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900-0000C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2" authorId="0" shapeId="0" xr:uid="{00000000-0006-0000-09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2" authorId="0" shapeId="0" xr:uid="{00000000-0006-0000-09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9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2" authorId="0" shapeId="0" xr:uid="{00000000-0006-0000-09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2" authorId="0" shapeId="0" xr:uid="{00000000-0006-0000-09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2" authorId="0" shapeId="0" xr:uid="{00000000-0006-0000-0900-0000C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9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9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900-0000C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9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9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2" authorId="0" shapeId="0" xr:uid="{00000000-0006-0000-09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2" authorId="0" shapeId="0" xr:uid="{00000000-0006-0000-09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2" authorId="0" shapeId="0" xr:uid="{00000000-0006-0000-09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900-0000D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9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900-0000D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9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9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900-0000D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900-0000D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9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900-0000D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900-0000D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900-0000D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2" authorId="0" shapeId="0" xr:uid="{00000000-0006-0000-09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2" authorId="0" shapeId="0" xr:uid="{00000000-0006-0000-09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2" authorId="0" shapeId="0" xr:uid="{00000000-0006-0000-0900-0000E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2" authorId="0" shapeId="0" xr:uid="{00000000-0006-0000-09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2" authorId="0" shapeId="0" xr:uid="{00000000-0006-0000-09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2" authorId="0" shapeId="0" xr:uid="{00000000-0006-0000-09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9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9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9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900-0000E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2" authorId="0" shapeId="0" xr:uid="{00000000-0006-0000-09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2" authorId="0" shapeId="0" xr:uid="{00000000-0006-0000-09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900-0000E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2" authorId="0" shapeId="0" xr:uid="{00000000-0006-0000-09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9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900-0000E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2" authorId="0" shapeId="0" xr:uid="{00000000-0006-0000-09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9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9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9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9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9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9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900-0000F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9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9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900-0000F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2" authorId="0" shapeId="0" xr:uid="{00000000-0006-0000-09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2" authorId="0" shapeId="0" xr:uid="{00000000-0006-0000-09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2" authorId="0" shapeId="0" xr:uid="{00000000-0006-0000-09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2" authorId="0" shapeId="0" xr:uid="{00000000-0006-0000-09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2" authorId="0" shapeId="0" xr:uid="{00000000-0006-0000-09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2" authorId="0" shapeId="0" xr:uid="{00000000-0006-0000-09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2" authorId="0" shapeId="0" xr:uid="{00000000-0006-0000-09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900-00000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9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9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2" authorId="0" shapeId="0" xr:uid="{00000000-0006-0000-0900-00000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9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9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2" authorId="0" shapeId="0" xr:uid="{00000000-0006-0000-0900-00000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2" authorId="0" shapeId="0" xr:uid="{00000000-0006-0000-0900-00000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2" authorId="0" shapeId="0" xr:uid="{00000000-0006-0000-0900-00000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900-00000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2" authorId="0" shapeId="0" xr:uid="{00000000-0006-0000-09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9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900-00000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2" authorId="0" shapeId="0" xr:uid="{00000000-0006-0000-0900-00000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9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9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9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900-00001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9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9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9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900-00001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2" authorId="0" shapeId="0" xr:uid="{00000000-0006-0000-09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2" authorId="0" shapeId="0" xr:uid="{00000000-0006-0000-09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900-00001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2" authorId="0" shapeId="0" xr:uid="{00000000-0006-0000-0900-00001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9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900-00001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2" authorId="0" shapeId="0" xr:uid="{00000000-0006-0000-09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900-00001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2" authorId="0" shapeId="0" xr:uid="{00000000-0006-0000-0900-00001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2" authorId="0" shapeId="0" xr:uid="{00000000-0006-0000-0900-00002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2" authorId="0" shapeId="0" xr:uid="{00000000-0006-0000-0900-00002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2" authorId="0" shapeId="0" xr:uid="{00000000-0006-0000-0900-00002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9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2" authorId="0" shapeId="0" xr:uid="{00000000-0006-0000-0900-00002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2" authorId="0" shapeId="0" xr:uid="{00000000-0006-0000-0900-00002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2" authorId="0" shapeId="0" xr:uid="{00000000-0006-0000-0900-00002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9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900-00002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900-00002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900-00002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900-00002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2" authorId="0" shapeId="0" xr:uid="{00000000-0006-0000-0900-00002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9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2" authorId="0" shapeId="0" xr:uid="{00000000-0006-0000-09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9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2" authorId="0" shapeId="0" xr:uid="{00000000-0006-0000-09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9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900-00003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900-00003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2" authorId="0" shapeId="0" xr:uid="{00000000-0006-0000-0900-00003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9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900-00003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2" authorId="0" shapeId="0" xr:uid="{00000000-0006-0000-0900-00003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2" authorId="0" shapeId="0" xr:uid="{00000000-0006-0000-0900-00003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900-00003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900-00003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9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9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9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900-00003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2" authorId="0" shapeId="0" xr:uid="{00000000-0006-0000-0900-00003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2" authorId="0" shapeId="0" xr:uid="{00000000-0006-0000-0900-00004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900-00004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9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9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9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2" authorId="0" shapeId="0" xr:uid="{00000000-0006-0000-0900-00004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900-00004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2" authorId="0" shapeId="0" xr:uid="{00000000-0006-0000-0900-00004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900-00004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9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9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9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900-00004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900-00004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900-00004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900-00004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9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900-00005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900-00005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900-00005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900-00005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900-00005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900-00005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2" authorId="0" shapeId="0" xr:uid="{00000000-0006-0000-09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2" authorId="0" shapeId="0" xr:uid="{00000000-0006-0000-0900-00005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2" authorId="0" shapeId="0" xr:uid="{00000000-0006-0000-0900-00005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900-00005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900-00005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2" authorId="0" shapeId="0" xr:uid="{00000000-0006-0000-0900-00005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900-00005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2" authorId="0" shapeId="0" xr:uid="{00000000-0006-0000-0900-00005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9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9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900-00006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900-00006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9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900-00006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900-00006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9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2" authorId="0" shapeId="0" xr:uid="{00000000-0006-0000-0900-00006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900-00006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2" authorId="0" shapeId="0" xr:uid="{00000000-0006-0000-0900-00006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2" authorId="0" shapeId="0" xr:uid="{00000000-0006-0000-09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900-00006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2" authorId="0" shapeId="0" xr:uid="{00000000-0006-0000-0900-00006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9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9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9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9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9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900-00007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900-00007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2" authorId="0" shapeId="0" xr:uid="{00000000-0006-0000-0900-00007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900-00007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2" authorId="0" shapeId="0" xr:uid="{00000000-0006-0000-0900-00007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2" authorId="0" shapeId="0" xr:uid="{00000000-0006-0000-09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2" authorId="0" shapeId="0" xr:uid="{00000000-0006-0000-0900-00007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900-00007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3" authorId="0" shapeId="0" xr:uid="{00000000-0006-0000-09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9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9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900-00007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900-00007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3" authorId="0" shapeId="0" xr:uid="{00000000-0006-0000-09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3" authorId="0" shapeId="0" xr:uid="{00000000-0006-0000-0900-00008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9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9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900-00008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900-00008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3" authorId="0" shapeId="0" xr:uid="{00000000-0006-0000-0900-00008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900-00008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900-00008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900-00008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3" authorId="0" shapeId="0" xr:uid="{00000000-0006-0000-0900-00008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3" authorId="0" shapeId="0" xr:uid="{00000000-0006-0000-0900-00008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3" authorId="0" shapeId="0" xr:uid="{00000000-0006-0000-0900-00008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3" authorId="0" shapeId="0" xr:uid="{00000000-0006-0000-0900-00008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3" authorId="0" shapeId="0" xr:uid="{00000000-0006-0000-09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900-00008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3" authorId="0" shapeId="0" xr:uid="{00000000-0006-0000-0900-00008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9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900-00009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3" authorId="0" shapeId="0" xr:uid="{00000000-0006-0000-0900-00009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3" authorId="0" shapeId="0" xr:uid="{00000000-0006-0000-0900-00009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3" authorId="0" shapeId="0" xr:uid="{00000000-0006-0000-0900-00009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3" authorId="0" shapeId="0" xr:uid="{00000000-0006-0000-0900-00009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900-00009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900-00009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900-00009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9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900-00009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900-00009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900-00009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900-00009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3" authorId="0" shapeId="0" xr:uid="{00000000-0006-0000-0900-00009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3" authorId="0" shapeId="0" xr:uid="{00000000-0006-0000-0900-00009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3" authorId="0" shapeId="0" xr:uid="{00000000-0006-0000-0900-0000A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3" authorId="0" shapeId="0" xr:uid="{00000000-0006-0000-0900-0000A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3" authorId="0" shapeId="0" xr:uid="{00000000-0006-0000-09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900-0000A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3" authorId="0" shapeId="0" xr:uid="{00000000-0006-0000-0900-0000A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3" authorId="0" shapeId="0" xr:uid="{00000000-0006-0000-0900-0000A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3" authorId="0" shapeId="0" xr:uid="{00000000-0006-0000-0900-0000A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3" authorId="0" shapeId="0" xr:uid="{00000000-0006-0000-0900-0000A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3" authorId="0" shapeId="0" xr:uid="{00000000-0006-0000-0900-0000A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900-0000A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900-0000A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9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900-0000A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900-0000A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9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900-0000A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900-0000B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3" authorId="0" shapeId="0" xr:uid="{00000000-0006-0000-09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3" authorId="0" shapeId="0" xr:uid="{00000000-0006-0000-0900-0000B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900-0000B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900-0000B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900-0000B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900-0000B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900-0000B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900-0000B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900-0000B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3" authorId="0" shapeId="0" xr:uid="{00000000-0006-0000-09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3" authorId="0" shapeId="0" xr:uid="{00000000-0006-0000-0900-0000B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3" authorId="0" shapeId="0" xr:uid="{00000000-0006-0000-0900-0000B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900-0000B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900-0000B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3" authorId="0" shapeId="0" xr:uid="{00000000-0006-0000-0900-0000B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900-0000C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3" authorId="0" shapeId="0" xr:uid="{00000000-0006-0000-0900-0000C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900-0000C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900-0000C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900-0000C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3" authorId="0" shapeId="0" xr:uid="{00000000-0006-0000-0900-0000C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3" authorId="0" shapeId="0" xr:uid="{00000000-0006-0000-0900-0000C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3" authorId="0" shapeId="0" xr:uid="{00000000-0006-0000-0900-0000C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3" authorId="0" shapeId="0" xr:uid="{00000000-0006-0000-0900-0000C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3" authorId="0" shapeId="0" xr:uid="{00000000-0006-0000-0900-0000C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3" authorId="0" shapeId="0" xr:uid="{00000000-0006-0000-0900-0000C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900-0000C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3" authorId="0" shapeId="0" xr:uid="{00000000-0006-0000-0900-0000C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900-0000C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900-0000C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900-0000C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900-0000D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900-0000D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900-0000D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900-0000D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3" authorId="0" shapeId="0" xr:uid="{00000000-0006-0000-09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900-0000D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900-0000D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900-0000D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900-0000D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900-0000D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3" authorId="0" shapeId="0" xr:uid="{00000000-0006-0000-0900-0000D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900-0000D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3" authorId="0" shapeId="0" xr:uid="{00000000-0006-0000-09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3" authorId="0" shapeId="0" xr:uid="{00000000-0006-0000-0900-0000D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3" authorId="0" shapeId="0" xr:uid="{00000000-0006-0000-0900-0000D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900-0000D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900-0000E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900-0000E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900-0000E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3" authorId="0" shapeId="0" xr:uid="{00000000-0006-0000-0900-0000E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3" authorId="0" shapeId="0" xr:uid="{00000000-0006-0000-0900-0000E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3" authorId="0" shapeId="0" xr:uid="{00000000-0006-0000-0900-0000E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900-0000E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900-0000E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3" authorId="0" shapeId="0" xr:uid="{00000000-0006-0000-0900-0000E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900-0000E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900-0000E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900-0000E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3" authorId="0" shapeId="0" xr:uid="{00000000-0006-0000-0900-0000E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3" authorId="0" shapeId="0" xr:uid="{00000000-0006-0000-0900-0000E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900-0000E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3" authorId="0" shapeId="0" xr:uid="{00000000-0006-0000-0900-0000E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900-0000F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900-0000F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900-0000F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900-0000F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900-0000F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900-0000F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900-0000F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900-0000F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3" authorId="0" shapeId="0" xr:uid="{00000000-0006-0000-0900-0000F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900-0000F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900-0000F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3" authorId="0" shapeId="0" xr:uid="{00000000-0006-0000-0900-0000F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3" authorId="0" shapeId="0" xr:uid="{00000000-0006-0000-0900-0000F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900-0000F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900-0000F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3" authorId="0" shapeId="0" xr:uid="{00000000-0006-0000-0900-0000F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900-00000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900-00000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3" authorId="0" shapeId="0" xr:uid="{00000000-0006-0000-0900-00000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3" authorId="0" shapeId="0" xr:uid="{00000000-0006-0000-0900-00000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3" authorId="0" shapeId="0" xr:uid="{00000000-0006-0000-0900-00000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3" authorId="0" shapeId="0" xr:uid="{00000000-0006-0000-0900-00000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900-00000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900-00000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900-00000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900-00000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900-00000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900-00000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9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900-00000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3" authorId="0" shapeId="0" xr:uid="{00000000-0006-0000-0900-00000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900-00000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900-00001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900-00001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900-00001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900-00001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900-00001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900-00001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900-00001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900-00001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900-00001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900-00001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900-00001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900-00001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900-00001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3" authorId="0" shapeId="0" xr:uid="{00000000-0006-0000-0900-00001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3" authorId="0" shapeId="0" xr:uid="{00000000-0006-0000-0900-00001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900-00001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3" authorId="0" shapeId="0" xr:uid="{00000000-0006-0000-0900-00002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900-00002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900-00002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900-00002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900-00002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900-00002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3" authorId="0" shapeId="0" xr:uid="{00000000-0006-0000-0900-00002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900-00002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3" authorId="0" shapeId="0" xr:uid="{00000000-0006-0000-0900-00002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900-00002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3" authorId="0" shapeId="0" xr:uid="{00000000-0006-0000-0900-00002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900-00002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900-00002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900-00002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900-00002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900-00002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900-00003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900-00003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900-00003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3" authorId="0" shapeId="0" xr:uid="{00000000-0006-0000-0900-00003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3" authorId="0" shapeId="0" xr:uid="{00000000-0006-0000-0900-00003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900-00003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3" authorId="0" shapeId="0" xr:uid="{00000000-0006-0000-0900-00003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4" authorId="0" shapeId="0" xr:uid="{00000000-0006-0000-0900-00003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900-00003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900-00003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900-00003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900-00003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900-00003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4" authorId="0" shapeId="0" xr:uid="{00000000-0006-0000-0900-00003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900-00003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900-00003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900-00004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900-00004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900-00004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900-00004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4" authorId="0" shapeId="0" xr:uid="{00000000-0006-0000-0900-00004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4" authorId="0" shapeId="0" xr:uid="{00000000-0006-0000-0900-00004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4" authorId="0" shapeId="0" xr:uid="{00000000-0006-0000-0900-00004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4" authorId="0" shapeId="0" xr:uid="{00000000-0006-0000-0900-00004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900-00004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4" authorId="0" shapeId="0" xr:uid="{00000000-0006-0000-0900-00004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4" authorId="0" shapeId="0" xr:uid="{00000000-0006-0000-0900-00004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4" authorId="0" shapeId="0" xr:uid="{00000000-0006-0000-0900-00004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4" authorId="0" shapeId="0" xr:uid="{00000000-0006-0000-0900-00004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900-00004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900-00004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900-00004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900-00005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900-00005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900-00005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900-00005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4" authorId="0" shapeId="0" xr:uid="{00000000-0006-0000-0900-00005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4" authorId="0" shapeId="0" xr:uid="{00000000-0006-0000-0900-00005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900-00005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900-00005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4" authorId="0" shapeId="0" xr:uid="{00000000-0006-0000-0900-00005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900-00005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900-00005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900-00005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900-00005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900-00005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900-00005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900-00005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900-00006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4" authorId="0" shapeId="0" xr:uid="{00000000-0006-0000-0900-00006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4" authorId="0" shapeId="0" xr:uid="{00000000-0006-0000-0900-00006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4" authorId="0" shapeId="0" xr:uid="{00000000-0006-0000-0900-00006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900-00006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4" authorId="0" shapeId="0" xr:uid="{00000000-0006-0000-0900-00006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4" authorId="0" shapeId="0" xr:uid="{00000000-0006-0000-0900-00006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900-00006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4" authorId="0" shapeId="0" xr:uid="{00000000-0006-0000-0900-00006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900-00006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900-00006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4" authorId="0" shapeId="0" xr:uid="{00000000-0006-0000-0900-00006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900-00006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900-00006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4" authorId="0" shapeId="0" xr:uid="{00000000-0006-0000-0900-00006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4" authorId="0" shapeId="0" xr:uid="{00000000-0006-0000-0900-00006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900-00007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900-00007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900-00007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900-00007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900-00007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900-00007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900-00007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900-00007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4" authorId="0" shapeId="0" xr:uid="{00000000-0006-0000-0900-00007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900-00007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4" authorId="0" shapeId="0" xr:uid="{00000000-0006-0000-0900-00007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4" authorId="0" shapeId="0" xr:uid="{00000000-0006-0000-0900-00007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4" authorId="0" shapeId="0" xr:uid="{00000000-0006-0000-0900-00007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4" authorId="0" shapeId="0" xr:uid="{00000000-0006-0000-0900-00007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900-00007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900-00007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4" authorId="0" shapeId="0" xr:uid="{00000000-0006-0000-0900-00008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900-00008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900-00008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4" authorId="0" shapeId="0" xr:uid="{00000000-0006-0000-0900-00008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4" authorId="0" shapeId="0" xr:uid="{00000000-0006-0000-0900-00008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4" authorId="0" shapeId="0" xr:uid="{00000000-0006-0000-0900-00008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900-00008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900-00008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4" authorId="0" shapeId="0" xr:uid="{00000000-0006-0000-0900-00008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900-00008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900-00008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4" authorId="0" shapeId="0" xr:uid="{00000000-0006-0000-0900-00008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900-00008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900-00008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900-00008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900-00008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900-00009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900-00009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900-00009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900-00009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4" authorId="0" shapeId="0" xr:uid="{00000000-0006-0000-0900-00009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900-00009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900-00009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900-00009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900-00009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4" authorId="0" shapeId="0" xr:uid="{00000000-0006-0000-0900-00009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900-00009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900-00009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900-00009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4" authorId="0" shapeId="0" xr:uid="{00000000-0006-0000-0900-00009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900-00009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900-00009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900-0000A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4" authorId="0" shapeId="0" xr:uid="{00000000-0006-0000-0900-0000A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900-0000A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900-0000A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4" authorId="0" shapeId="0" xr:uid="{00000000-0006-0000-0900-0000A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4" authorId="0" shapeId="0" xr:uid="{00000000-0006-0000-0900-0000A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900-0000A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900-0000A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900-0000A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4" authorId="0" shapeId="0" xr:uid="{00000000-0006-0000-0900-0000A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900-0000A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900-0000A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900-0000A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900-0000A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900-0000A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900-0000A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4" authorId="0" shapeId="0" xr:uid="{00000000-0006-0000-0900-0000B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900-0000B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900-0000B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900-0000B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900-0000B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900-0000B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900-0000B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900-0000B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900-0000B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900-0000B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900-0000B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900-0000B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900-0000B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900-0000B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4" authorId="0" shapeId="0" xr:uid="{00000000-0006-0000-0900-0000B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4" authorId="0" shapeId="0" xr:uid="{00000000-0006-0000-0900-0000B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900-0000C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900-0000C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900-0000C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900-0000C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900-0000C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900-0000C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900-0000C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4" authorId="0" shapeId="0" xr:uid="{00000000-0006-0000-0900-0000C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900-0000C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900-0000C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900-0000C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4" authorId="0" shapeId="0" xr:uid="{00000000-0006-0000-0900-0000C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900-0000C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900-0000C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900-0000C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900-0000C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900-0000D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900-0000D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900-0000D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900-0000D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4" authorId="0" shapeId="0" xr:uid="{00000000-0006-0000-0900-0000D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900-0000D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900-0000D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900-0000D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900-0000D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900-0000D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900-0000D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900-0000D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900-0000D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900-0000D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900-0000D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900-0000D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4" authorId="0" shapeId="0" xr:uid="{00000000-0006-0000-0900-0000E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900-0000E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4" authorId="0" shapeId="0" xr:uid="{00000000-0006-0000-0900-0000E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900-0000E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900-0000E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900-0000E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900-0000E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900-0000E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900-0000E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900-0000E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4" authorId="0" shapeId="0" xr:uid="{00000000-0006-0000-0900-0000E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4" authorId="0" shapeId="0" xr:uid="{00000000-0006-0000-0900-0000E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4" authorId="0" shapeId="0" xr:uid="{00000000-0006-0000-0900-0000E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900-0000E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900-0000E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4" authorId="0" shapeId="0" xr:uid="{00000000-0006-0000-0900-0000E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5" authorId="0" shapeId="0" xr:uid="{00000000-0006-0000-0900-0000F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900-0000F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900-0000F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900-0000F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900-0000F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900-0000F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900-0000F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5" authorId="0" shapeId="0" xr:uid="{00000000-0006-0000-0900-0000F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5" authorId="0" shapeId="0" xr:uid="{00000000-0006-0000-0900-0000F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900-0000F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900-0000F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900-0000F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900-0000F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5" authorId="0" shapeId="0" xr:uid="{00000000-0006-0000-0900-0000F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900-0000F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900-0000F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5" authorId="0" shapeId="0" xr:uid="{00000000-0006-0000-0900-00000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5" authorId="0" shapeId="0" xr:uid="{00000000-0006-0000-0900-00000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5" authorId="0" shapeId="0" xr:uid="{00000000-0006-0000-0900-00000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5" authorId="0" shapeId="0" xr:uid="{00000000-0006-0000-0900-00000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5" authorId="0" shapeId="0" xr:uid="{00000000-0006-0000-0900-00000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900-00000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900-00000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5" authorId="0" shapeId="0" xr:uid="{00000000-0006-0000-0900-00000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900-00000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5" authorId="0" shapeId="0" xr:uid="{00000000-0006-0000-0900-00000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900-00000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900-00000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900-00000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900-00000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900-00000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900-00000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900-00001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900-00001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5" authorId="0" shapeId="0" xr:uid="{00000000-0006-0000-0900-00001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900-00001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900-00001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900-00001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900-00001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900-00001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5" authorId="0" shapeId="0" xr:uid="{00000000-0006-0000-0900-00001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900-00001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5" authorId="0" shapeId="0" xr:uid="{00000000-0006-0000-0900-00001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900-00001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5" authorId="0" shapeId="0" xr:uid="{00000000-0006-0000-0900-00001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5" authorId="0" shapeId="0" xr:uid="{00000000-0006-0000-0900-00001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5" authorId="0" shapeId="0" xr:uid="{00000000-0006-0000-0900-00001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900-00001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900-00002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900-00002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5" authorId="0" shapeId="0" xr:uid="{00000000-0006-0000-0900-00002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900-00002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900-00002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900-00002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5" authorId="0" shapeId="0" xr:uid="{00000000-0006-0000-0900-00002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5" authorId="0" shapeId="0" xr:uid="{00000000-0006-0000-0900-00002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900-00002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5" authorId="0" shapeId="0" xr:uid="{00000000-0006-0000-0900-00002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5" authorId="0" shapeId="0" xr:uid="{00000000-0006-0000-0900-00002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5" authorId="0" shapeId="0" xr:uid="{00000000-0006-0000-0900-00002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900-00002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900-00002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900-00002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900-00002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900-00003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900-00003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5" authorId="0" shapeId="0" xr:uid="{00000000-0006-0000-0900-00003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900-00003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900-00003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5" authorId="0" shapeId="0" xr:uid="{00000000-0006-0000-0900-00003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900-00003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5" authorId="0" shapeId="0" xr:uid="{00000000-0006-0000-0900-00003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900-00003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5" authorId="0" shapeId="0" xr:uid="{00000000-0006-0000-0900-00003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900-00003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900-00003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900-00003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900-00003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900-00003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900-00003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5" authorId="0" shapeId="0" xr:uid="{00000000-0006-0000-0900-00004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900-00004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5" authorId="0" shapeId="0" xr:uid="{00000000-0006-0000-0900-00004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900-00004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900-00004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900-00004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900-00004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900-00004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5" authorId="0" shapeId="0" xr:uid="{00000000-0006-0000-0900-00004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900-00004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900-00004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900-00004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5" authorId="0" shapeId="0" xr:uid="{00000000-0006-0000-0900-00004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900-00004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900-00004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5" authorId="0" shapeId="0" xr:uid="{00000000-0006-0000-0900-00004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900-00005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900-00005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900-00005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5" authorId="0" shapeId="0" xr:uid="{00000000-0006-0000-0900-00005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5" authorId="0" shapeId="0" xr:uid="{00000000-0006-0000-0900-00005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900-00005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5" authorId="0" shapeId="0" xr:uid="{00000000-0006-0000-0900-00005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5" authorId="0" shapeId="0" xr:uid="{00000000-0006-0000-0900-00005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5" authorId="0" shapeId="0" xr:uid="{00000000-0006-0000-0900-00005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5" authorId="0" shapeId="0" xr:uid="{00000000-0006-0000-0900-00005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5" authorId="0" shapeId="0" xr:uid="{00000000-0006-0000-0900-00005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900-00005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900-00005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5" authorId="0" shapeId="0" xr:uid="{00000000-0006-0000-0900-00005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900-00005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5" authorId="0" shapeId="0" xr:uid="{00000000-0006-0000-0900-00005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900-00006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5" authorId="0" shapeId="0" xr:uid="{00000000-0006-0000-0900-00006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900-00006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5" authorId="0" shapeId="0" xr:uid="{00000000-0006-0000-0900-00006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900-00006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900-00006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900-00006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5" authorId="0" shapeId="0" xr:uid="{00000000-0006-0000-0900-00006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5" authorId="0" shapeId="0" xr:uid="{00000000-0006-0000-0900-00006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900-00006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900-00006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900-00006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900-00006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900-00006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900-00006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900-00006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900-00007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5" authorId="0" shapeId="0" xr:uid="{00000000-0006-0000-0900-00007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900-00007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900-00007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900-00007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900-00007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900-00007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900-00007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900-00007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900-00007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900-00007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5" authorId="0" shapeId="0" xr:uid="{00000000-0006-0000-0900-00007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900-00007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900-00007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900-00007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900-00007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900-00008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900-00008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900-00008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900-00008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900-00008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900-00008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5" authorId="0" shapeId="0" xr:uid="{00000000-0006-0000-0900-00008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900-00008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900-00008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900-00008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900-00008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5" authorId="0" shapeId="0" xr:uid="{00000000-0006-0000-0900-00008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5" authorId="0" shapeId="0" xr:uid="{00000000-0006-0000-0900-00008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900-00008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900-00008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900-00008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900-00009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900-00009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900-00009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900-00009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900-00009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900-00009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900-00009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5" authorId="0" shapeId="0" xr:uid="{00000000-0006-0000-0900-00009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5" authorId="0" shapeId="0" xr:uid="{00000000-0006-0000-0900-00009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900-00009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900-00009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900-00009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5" authorId="0" shapeId="0" xr:uid="{00000000-0006-0000-0900-00009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900-00009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900-00009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900-00009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900-0000A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900-0000A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900-0000A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5" authorId="0" shapeId="0" xr:uid="{00000000-0006-0000-0900-0000A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900-0000A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900-0000A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900-0000A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900-0000A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900-0000A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900-0000A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900-0000A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900-0000A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5" authorId="0" shapeId="0" xr:uid="{00000000-0006-0000-0900-0000A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5" authorId="0" shapeId="0" xr:uid="{00000000-0006-0000-0900-0000A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900-0000A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6" authorId="0" shapeId="0" xr:uid="{00000000-0006-0000-0900-0000A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900-0000B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900-0000B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6" authorId="0" shapeId="0" xr:uid="{00000000-0006-0000-0900-0000B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6" authorId="0" shapeId="0" xr:uid="{00000000-0006-0000-0900-0000B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6" authorId="0" shapeId="0" xr:uid="{00000000-0006-0000-0900-0000B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900-0000B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900-0000B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6" authorId="0" shapeId="0" xr:uid="{00000000-0006-0000-0900-0000B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6" authorId="0" shapeId="0" xr:uid="{00000000-0006-0000-0900-0000B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900-0000B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6" authorId="0" shapeId="0" xr:uid="{00000000-0006-0000-0900-0000B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6" authorId="0" shapeId="0" xr:uid="{00000000-0006-0000-0900-0000B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6" authorId="0" shapeId="0" xr:uid="{00000000-0006-0000-0900-0000B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900-0000B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6" authorId="0" shapeId="0" xr:uid="{00000000-0006-0000-0900-0000B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900-0000B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900-0000C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900-0000C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900-0000C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900-0000C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6" authorId="0" shapeId="0" xr:uid="{00000000-0006-0000-0900-0000C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900-0000C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6" authorId="0" shapeId="0" xr:uid="{00000000-0006-0000-0900-0000C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6" authorId="0" shapeId="0" xr:uid="{00000000-0006-0000-0900-0000C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900-0000C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900-0000C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6" authorId="0" shapeId="0" xr:uid="{00000000-0006-0000-0900-0000C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900-0000C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900-0000C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900-0000C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900-0000C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900-0000C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900-0000D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900-0000D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6" authorId="0" shapeId="0" xr:uid="{00000000-0006-0000-0900-0000D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900-0000D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900-0000D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900-0000D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900-0000D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6" authorId="0" shapeId="0" xr:uid="{00000000-0006-0000-0900-0000D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900-0000D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900-0000D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6" authorId="0" shapeId="0" xr:uid="{00000000-0006-0000-0900-0000D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900-0000D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900-0000D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6" authorId="0" shapeId="0" xr:uid="{00000000-0006-0000-0900-0000D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900-0000D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900-0000D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6" authorId="0" shapeId="0" xr:uid="{00000000-0006-0000-0900-0000E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900-0000E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900-0000E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900-0000E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900-0000E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900-0000E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900-0000E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900-0000E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900-0000E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900-0000E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6" authorId="0" shapeId="0" xr:uid="{00000000-0006-0000-0900-0000E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6" authorId="0" shapeId="0" xr:uid="{00000000-0006-0000-0900-0000E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6" authorId="0" shapeId="0" xr:uid="{00000000-0006-0000-0900-0000E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6" authorId="0" shapeId="0" xr:uid="{00000000-0006-0000-0900-0000E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900-0000E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900-0000E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900-0000F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900-0000F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900-0000F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6" authorId="0" shapeId="0" xr:uid="{00000000-0006-0000-0900-0000F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900-0000F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900-0000F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900-0000F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6" authorId="0" shapeId="0" xr:uid="{00000000-0006-0000-0900-0000F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6" authorId="0" shapeId="0" xr:uid="{00000000-0006-0000-0900-0000F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6" authorId="0" shapeId="0" xr:uid="{00000000-0006-0000-0900-0000F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6" authorId="0" shapeId="0" xr:uid="{00000000-0006-0000-0900-0000F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6" authorId="0" shapeId="0" xr:uid="{00000000-0006-0000-0900-0000F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900-0000F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900-0000F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900-0000F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900-0000F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6" authorId="0" shapeId="0" xr:uid="{00000000-0006-0000-0900-00000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6" authorId="0" shapeId="0" xr:uid="{00000000-0006-0000-0900-00000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6" authorId="0" shapeId="0" xr:uid="{00000000-0006-0000-0900-00000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900-00000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900-00000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900-00000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900-00000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6" authorId="0" shapeId="0" xr:uid="{00000000-0006-0000-0900-00000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900-00000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900-00000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900-00000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6" authorId="0" shapeId="0" xr:uid="{00000000-0006-0000-0900-00000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6" authorId="0" shapeId="0" xr:uid="{00000000-0006-0000-0900-00000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6" authorId="0" shapeId="0" xr:uid="{00000000-0006-0000-0900-00000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900-00000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6" authorId="0" shapeId="0" xr:uid="{00000000-0006-0000-0900-00000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900-00001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6" authorId="0" shapeId="0" xr:uid="{00000000-0006-0000-0900-00001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900-00001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900-00001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900-00001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6" authorId="0" shapeId="0" xr:uid="{00000000-0006-0000-0900-00001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900-00001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6" authorId="0" shapeId="0" xr:uid="{00000000-0006-0000-0900-00001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6" authorId="0" shapeId="0" xr:uid="{00000000-0006-0000-0900-00001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900-00001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900-00001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900-00001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900-00001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900-00001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900-00001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900-00001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6" authorId="0" shapeId="0" xr:uid="{00000000-0006-0000-0900-00002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6" authorId="0" shapeId="0" xr:uid="{00000000-0006-0000-0900-00002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6" authorId="0" shapeId="0" xr:uid="{00000000-0006-0000-0900-00002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900-00002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6" authorId="0" shapeId="0" xr:uid="{00000000-0006-0000-0900-00002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900-00002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6" authorId="0" shapeId="0" xr:uid="{00000000-0006-0000-0900-00002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900-00002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900-00002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900-00002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900-00002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900-00002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6" authorId="0" shapeId="0" xr:uid="{00000000-0006-0000-0900-00002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6" authorId="0" shapeId="0" xr:uid="{00000000-0006-0000-0900-00002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6" authorId="0" shapeId="0" xr:uid="{00000000-0006-0000-0900-00002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900-00002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900-00003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900-00003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900-00003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900-00003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900-00003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6" authorId="0" shapeId="0" xr:uid="{00000000-0006-0000-0900-00003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900-00003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900-00003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6" authorId="0" shapeId="0" xr:uid="{00000000-0006-0000-0900-00003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6" authorId="0" shapeId="0" xr:uid="{00000000-0006-0000-0900-00003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900-00003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6" authorId="0" shapeId="0" xr:uid="{00000000-0006-0000-0900-00003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900-00003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6" authorId="0" shapeId="0" xr:uid="{00000000-0006-0000-0900-00003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6" authorId="0" shapeId="0" xr:uid="{00000000-0006-0000-0900-00003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900-00003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900-00004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900-00004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900-00004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900-00004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900-00004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900-00004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6" authorId="0" shapeId="0" xr:uid="{00000000-0006-0000-0900-00004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900-00004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6" authorId="0" shapeId="0" xr:uid="{00000000-0006-0000-0900-00004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6" authorId="0" shapeId="0" xr:uid="{00000000-0006-0000-0900-00004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6" authorId="0" shapeId="0" xr:uid="{00000000-0006-0000-0900-00004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900-00004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6" authorId="0" shapeId="0" xr:uid="{00000000-0006-0000-0900-00004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900-00004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6" authorId="0" shapeId="0" xr:uid="{00000000-0006-0000-0900-00004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900-00004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6" authorId="0" shapeId="0" xr:uid="{00000000-0006-0000-0900-00005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900-00005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6" authorId="0" shapeId="0" xr:uid="{00000000-0006-0000-0900-00005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900-00005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900-00005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900-00005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900-00005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900-00005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900-00005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900-00005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900-00005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900-00005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900-00005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900-00005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900-00005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900-00005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900-00006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6" authorId="0" shapeId="0" xr:uid="{00000000-0006-0000-0900-00006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6" authorId="0" shapeId="0" xr:uid="{00000000-0006-0000-0900-00006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900-00006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6" authorId="0" shapeId="0" xr:uid="{00000000-0006-0000-0900-00006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6" authorId="0" shapeId="0" xr:uid="{00000000-0006-0000-0900-00006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6" authorId="0" shapeId="0" xr:uid="{00000000-0006-0000-0900-00006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6" authorId="0" shapeId="0" xr:uid="{00000000-0006-0000-0900-00006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900-00006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6" authorId="0" shapeId="0" xr:uid="{00000000-0006-0000-0900-00006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900-00006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900-00006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900-00006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900-00006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900-00006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900-00006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900-00007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6" authorId="0" shapeId="0" xr:uid="{00000000-0006-0000-0900-00007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7" authorId="0" shapeId="0" xr:uid="{00000000-0006-0000-0900-00007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7" authorId="0" shapeId="0" xr:uid="{00000000-0006-0000-0900-00007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900-00007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7" authorId="0" shapeId="0" xr:uid="{00000000-0006-0000-0900-00007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900-00007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900-00007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900-00007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7" authorId="0" shapeId="0" xr:uid="{00000000-0006-0000-0900-00007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7" authorId="0" shapeId="0" xr:uid="{00000000-0006-0000-0900-00007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7" authorId="0" shapeId="0" xr:uid="{00000000-0006-0000-0900-00007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900-00007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900-00007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900-00007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900-00007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900-00008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900-00008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900-00008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7" authorId="0" shapeId="0" xr:uid="{00000000-0006-0000-0900-00008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900-00008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900-00008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7" authorId="0" shapeId="0" xr:uid="{00000000-0006-0000-0900-00008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7" authorId="0" shapeId="0" xr:uid="{00000000-0006-0000-0900-00008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7" authorId="0" shapeId="0" xr:uid="{00000000-0006-0000-0900-00008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900-00008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7" authorId="0" shapeId="0" xr:uid="{00000000-0006-0000-0900-00008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900-00008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900-00008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7" authorId="0" shapeId="0" xr:uid="{00000000-0006-0000-0900-00008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7" authorId="0" shapeId="0" xr:uid="{00000000-0006-0000-0900-00008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900-00008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7" authorId="0" shapeId="0" xr:uid="{00000000-0006-0000-0900-00009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900-00009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7" authorId="0" shapeId="0" xr:uid="{00000000-0006-0000-0900-00009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900-00009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7" authorId="0" shapeId="0" xr:uid="{00000000-0006-0000-0900-00009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900-00009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900-00009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7" authorId="0" shapeId="0" xr:uid="{00000000-0006-0000-0900-00009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900-00009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900-00009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900-00009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900-00009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900-00009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7" authorId="0" shapeId="0" xr:uid="{00000000-0006-0000-0900-00009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7" authorId="0" shapeId="0" xr:uid="{00000000-0006-0000-0900-00009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7" authorId="0" shapeId="0" xr:uid="{00000000-0006-0000-0900-00009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7" authorId="0" shapeId="0" xr:uid="{00000000-0006-0000-0900-0000A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7" authorId="0" shapeId="0" xr:uid="{00000000-0006-0000-0900-0000A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900-0000A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900-0000A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900-0000A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900-0000A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900-0000A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900-0000A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900-0000A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7" authorId="0" shapeId="0" xr:uid="{00000000-0006-0000-0900-0000A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900-0000A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7" authorId="0" shapeId="0" xr:uid="{00000000-0006-0000-0900-0000A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7" authorId="0" shapeId="0" xr:uid="{00000000-0006-0000-0900-0000A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7" authorId="0" shapeId="0" xr:uid="{00000000-0006-0000-0900-0000A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7" authorId="0" shapeId="0" xr:uid="{00000000-0006-0000-0900-0000A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7" authorId="0" shapeId="0" xr:uid="{00000000-0006-0000-0900-0000A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7" authorId="0" shapeId="0" xr:uid="{00000000-0006-0000-0900-0000B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900-0000B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900-0000B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900-0000B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900-0000B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900-0000B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900-0000B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900-0000B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900-0000B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7" authorId="0" shapeId="0" xr:uid="{00000000-0006-0000-0900-0000B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7" authorId="0" shapeId="0" xr:uid="{00000000-0006-0000-0900-0000B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900-0000B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7" authorId="0" shapeId="0" xr:uid="{00000000-0006-0000-0900-0000B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7" authorId="0" shapeId="0" xr:uid="{00000000-0006-0000-0900-0000B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900-0000B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7" authorId="0" shapeId="0" xr:uid="{00000000-0006-0000-0900-0000B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900-0000C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900-0000C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7" authorId="0" shapeId="0" xr:uid="{00000000-0006-0000-0900-0000C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900-0000C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900-0000C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7" authorId="0" shapeId="0" xr:uid="{00000000-0006-0000-0900-0000C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7" authorId="0" shapeId="0" xr:uid="{00000000-0006-0000-0900-0000C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7" authorId="0" shapeId="0" xr:uid="{00000000-0006-0000-0900-0000C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7" authorId="0" shapeId="0" xr:uid="{00000000-0006-0000-0900-0000C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7" authorId="0" shapeId="0" xr:uid="{00000000-0006-0000-0900-0000C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7" authorId="0" shapeId="0" xr:uid="{00000000-0006-0000-0900-0000C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7" authorId="0" shapeId="0" xr:uid="{00000000-0006-0000-0900-0000C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900-0000C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900-0000C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900-0000C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7" authorId="0" shapeId="0" xr:uid="{00000000-0006-0000-0900-0000C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900-0000D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7" authorId="0" shapeId="0" xr:uid="{00000000-0006-0000-0900-0000D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900-0000D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900-0000D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900-0000D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7" authorId="0" shapeId="0" xr:uid="{00000000-0006-0000-0900-0000D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900-0000D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7" authorId="0" shapeId="0" xr:uid="{00000000-0006-0000-0900-0000D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900-0000D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900-0000D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900-0000D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7" authorId="0" shapeId="0" xr:uid="{00000000-0006-0000-0900-0000D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900-0000D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7" authorId="0" shapeId="0" xr:uid="{00000000-0006-0000-0900-0000D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900-0000D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7" authorId="0" shapeId="0" xr:uid="{00000000-0006-0000-0900-0000D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7" authorId="0" shapeId="0" xr:uid="{00000000-0006-0000-0900-0000E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7" authorId="0" shapeId="0" xr:uid="{00000000-0006-0000-0900-0000E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900-0000E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7" authorId="0" shapeId="0" xr:uid="{00000000-0006-0000-0900-0000E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7" authorId="0" shapeId="0" xr:uid="{00000000-0006-0000-0900-0000E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7" authorId="0" shapeId="0" xr:uid="{00000000-0006-0000-0900-0000E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900-0000E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7" authorId="0" shapeId="0" xr:uid="{00000000-0006-0000-0900-0000E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7" authorId="0" shapeId="0" xr:uid="{00000000-0006-0000-0900-0000E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900-0000E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900-0000E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900-0000E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900-0000E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7" authorId="0" shapeId="0" xr:uid="{00000000-0006-0000-0900-0000E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900-0000E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900-0000E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7" authorId="0" shapeId="0" xr:uid="{00000000-0006-0000-0900-0000F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7" authorId="0" shapeId="0" xr:uid="{00000000-0006-0000-0900-0000F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900-0000F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900-0000F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900-0000F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7" authorId="0" shapeId="0" xr:uid="{00000000-0006-0000-0900-0000F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900-0000F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7" authorId="0" shapeId="0" xr:uid="{00000000-0006-0000-0900-0000F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900-0000F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7" authorId="0" shapeId="0" xr:uid="{00000000-0006-0000-0900-0000F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900-0000F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900-0000F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900-0000F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900-0000F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7" authorId="0" shapeId="0" xr:uid="{00000000-0006-0000-0900-0000F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7" authorId="0" shapeId="0" xr:uid="{00000000-0006-0000-0900-0000F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900-000000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900-000001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900-000002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7" authorId="0" shapeId="0" xr:uid="{00000000-0006-0000-0900-000003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900-000004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900-000005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900-000006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7" authorId="0" shapeId="0" xr:uid="{00000000-0006-0000-0900-000007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7" authorId="0" shapeId="0" xr:uid="{00000000-0006-0000-0900-000008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900-000009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900-00000A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900-00000B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7" authorId="0" shapeId="0" xr:uid="{00000000-0006-0000-0900-00000C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7" authorId="0" shapeId="0" xr:uid="{00000000-0006-0000-0900-00000D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7" authorId="0" shapeId="0" xr:uid="{00000000-0006-0000-0900-00000E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900-00000F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7" authorId="0" shapeId="0" xr:uid="{00000000-0006-0000-0900-000010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7" authorId="0" shapeId="0" xr:uid="{00000000-0006-0000-0900-000011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900-000012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900-000013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900-000014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900-000015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7" authorId="0" shapeId="0" xr:uid="{00000000-0006-0000-0900-000016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900-000017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900-000018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7" authorId="0" shapeId="0" xr:uid="{00000000-0006-0000-0900-000019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900-00001A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7" authorId="0" shapeId="0" xr:uid="{00000000-0006-0000-0900-00001B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7" authorId="0" shapeId="0" xr:uid="{00000000-0006-0000-0900-00001C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7" authorId="0" shapeId="0" xr:uid="{00000000-0006-0000-0900-00001D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900-00001E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7" authorId="0" shapeId="0" xr:uid="{00000000-0006-0000-0900-00001F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7" authorId="0" shapeId="0" xr:uid="{00000000-0006-0000-0900-000020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900-000021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7" authorId="0" shapeId="0" xr:uid="{00000000-0006-0000-0900-000022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900-000023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900-000024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7" authorId="0" shapeId="0" xr:uid="{00000000-0006-0000-0900-000025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900-000026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7" authorId="0" shapeId="0" xr:uid="{00000000-0006-0000-0900-000027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900-000028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900-000029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7" authorId="0" shapeId="0" xr:uid="{00000000-0006-0000-0900-00002A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900-00002B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900-00002C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900-00002D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900-00002E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7" authorId="0" shapeId="0" xr:uid="{00000000-0006-0000-0900-00002F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900-000030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900-000031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900-000032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900-000033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900-000034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900-000035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900-000036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900-000037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900-000038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900-000039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7" authorId="0" shapeId="0" xr:uid="{00000000-0006-0000-0900-00003A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900-00003B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900-00003C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900-00003D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900-00003E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900-00003F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900-000040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7" authorId="0" shapeId="0" xr:uid="{00000000-0006-0000-0900-000041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7" authorId="0" shapeId="0" xr:uid="{00000000-0006-0000-0900-000042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900-00004305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7" authorId="0" shapeId="0" xr:uid="{00000000-0006-0000-0900-000044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7" authorId="0" shapeId="0" xr:uid="{00000000-0006-0000-0900-000045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5750F923-1200-41A5-B9ED-DB8EB3C06F1B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C11" authorId="0" shapeId="0" xr:uid="{00000000-0006-0000-0A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A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A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1" authorId="0" shapeId="0" xr:uid="{00000000-0006-0000-0A00-00000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1" authorId="0" shapeId="0" xr:uid="{00000000-0006-0000-0A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1" authorId="0" shapeId="0" xr:uid="{00000000-0006-0000-0A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A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1" authorId="0" shapeId="0" xr:uid="{00000000-0006-0000-0A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A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A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A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1" authorId="0" shapeId="0" xr:uid="{00000000-0006-0000-0A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A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A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1" authorId="0" shapeId="0" xr:uid="{00000000-0006-0000-0A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A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A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A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1" authorId="0" shapeId="0" xr:uid="{00000000-0006-0000-0A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A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A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A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A00-00001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A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1" authorId="0" shapeId="0" xr:uid="{00000000-0006-0000-0A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A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A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A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A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A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A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A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A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A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A00-00002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1" authorId="0" shapeId="0" xr:uid="{00000000-0006-0000-0A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A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1" authorId="0" shapeId="0" xr:uid="{00000000-0006-0000-0A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1" authorId="0" shapeId="0" xr:uid="{00000000-0006-0000-0A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1" authorId="0" shapeId="0" xr:uid="{00000000-0006-0000-0A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1" authorId="0" shapeId="0" xr:uid="{00000000-0006-0000-0A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A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2" authorId="0" shapeId="0" xr:uid="{00000000-0006-0000-0A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A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2" authorId="0" shapeId="0" xr:uid="{00000000-0006-0000-0A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A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A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A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A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2" authorId="0" shapeId="0" xr:uid="{00000000-0006-0000-0A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A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2" authorId="0" shapeId="0" xr:uid="{00000000-0006-0000-0A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A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2" authorId="0" shapeId="0" xr:uid="{00000000-0006-0000-0A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A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A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2" authorId="0" shapeId="0" xr:uid="{00000000-0006-0000-0A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A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A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A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A00-00003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2" authorId="0" shapeId="0" xr:uid="{00000000-0006-0000-0A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A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2" authorId="0" shapeId="0" xr:uid="{00000000-0006-0000-0A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A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A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A00-00004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A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A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A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A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A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A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2" authorId="0" shapeId="0" xr:uid="{00000000-0006-0000-0A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A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A00-00004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2" authorId="0" shapeId="0" xr:uid="{00000000-0006-0000-0A00-00004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A00-00004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A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A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A00-00005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2" authorId="0" shapeId="0" xr:uid="{00000000-0006-0000-0A00-00005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2" authorId="0" shapeId="0" xr:uid="{00000000-0006-0000-0A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2" authorId="0" shapeId="0" xr:uid="{00000000-0006-0000-0A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2" authorId="0" shapeId="0" xr:uid="{00000000-0006-0000-0A00-00005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A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2" authorId="0" shapeId="0" xr:uid="{00000000-0006-0000-0A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3" authorId="0" shapeId="0" xr:uid="{00000000-0006-0000-0A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A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A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A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A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A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A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3" authorId="0" shapeId="0" xr:uid="{00000000-0006-0000-0A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A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A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A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A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A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A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A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A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A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A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3" authorId="0" shapeId="0" xr:uid="{00000000-0006-0000-0A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3" authorId="0" shapeId="0" xr:uid="{00000000-0006-0000-0A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A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3" authorId="0" shapeId="0" xr:uid="{00000000-0006-0000-0A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3" authorId="0" shapeId="0" xr:uid="{00000000-0006-0000-0A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A00-00007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A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A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A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3" authorId="0" shapeId="0" xr:uid="{00000000-0006-0000-0A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A00-00007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A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3" authorId="0" shapeId="0" xr:uid="{00000000-0006-0000-0A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3" authorId="0" shapeId="0" xr:uid="{00000000-0006-0000-0A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3" authorId="0" shapeId="0" xr:uid="{00000000-0006-0000-0A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3" authorId="0" shapeId="0" xr:uid="{00000000-0006-0000-0A00-00007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3" authorId="0" shapeId="0" xr:uid="{00000000-0006-0000-0A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3" authorId="0" shapeId="0" xr:uid="{00000000-0006-0000-0A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3" authorId="0" shapeId="0" xr:uid="{00000000-0006-0000-0A00-00007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4" authorId="0" shapeId="0" xr:uid="{00000000-0006-0000-0A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A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A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A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A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4" authorId="0" shapeId="0" xr:uid="{00000000-0006-0000-0A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A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4" authorId="0" shapeId="0" xr:uid="{00000000-0006-0000-0A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4" authorId="0" shapeId="0" xr:uid="{00000000-0006-0000-0A00-00008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4" authorId="0" shapeId="0" xr:uid="{00000000-0006-0000-0A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A00-00008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4" authorId="0" shapeId="0" xr:uid="{00000000-0006-0000-0A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A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4" authorId="0" shapeId="0" xr:uid="{00000000-0006-0000-0A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A00-00008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4" authorId="0" shapeId="0" xr:uid="{00000000-0006-0000-0A00-00008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4" authorId="0" shapeId="0" xr:uid="{00000000-0006-0000-0A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A00-00008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4" authorId="0" shapeId="0" xr:uid="{00000000-0006-0000-0A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4" authorId="0" shapeId="0" xr:uid="{00000000-0006-0000-0A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A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A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A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A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A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A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A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A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4" authorId="0" shapeId="0" xr:uid="{00000000-0006-0000-0A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A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4" authorId="0" shapeId="0" xr:uid="{00000000-0006-0000-0A00-00009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A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A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A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4" authorId="0" shapeId="0" xr:uid="{00000000-0006-0000-0A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4" authorId="0" shapeId="0" xr:uid="{00000000-0006-0000-0A00-0000A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4" authorId="0" shapeId="0" xr:uid="{00000000-0006-0000-0A00-0000A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4" authorId="0" shapeId="0" xr:uid="{00000000-0006-0000-0A00-0000A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A00-0000A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4" authorId="0" shapeId="0" xr:uid="{00000000-0006-0000-0A00-0000A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4" authorId="0" shapeId="0" xr:uid="{00000000-0006-0000-0A00-0000A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A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A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5" authorId="0" shapeId="0" xr:uid="{00000000-0006-0000-0A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A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A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A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A00-0000A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A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A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A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A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A00-0000B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A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5" authorId="0" shapeId="0" xr:uid="{00000000-0006-0000-0A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A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A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A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A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A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A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A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A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A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5" authorId="0" shapeId="0" xr:uid="{00000000-0006-0000-0A00-0000B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5" authorId="0" shapeId="0" xr:uid="{00000000-0006-0000-0A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5" authorId="0" shapeId="0" xr:uid="{00000000-0006-0000-0A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A00-0000C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A00-0000C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A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A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5" authorId="0" shapeId="0" xr:uid="{00000000-0006-0000-0A00-0000C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5" authorId="0" shapeId="0" xr:uid="{00000000-0006-0000-0A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A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5" authorId="0" shapeId="0" xr:uid="{00000000-0006-0000-0A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A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5" authorId="0" shapeId="0" xr:uid="{00000000-0006-0000-0A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A00-0000C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5" authorId="0" shapeId="0" xr:uid="{00000000-0006-0000-0A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A00-0000C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5" authorId="0" shapeId="0" xr:uid="{00000000-0006-0000-0A00-0000C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A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5" authorId="0" shapeId="0" xr:uid="{00000000-0006-0000-0A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A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5" authorId="0" shapeId="0" xr:uid="{00000000-0006-0000-0A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5" authorId="0" shapeId="0" xr:uid="{00000000-0006-0000-0A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5" authorId="0" shapeId="0" xr:uid="{00000000-0006-0000-0A00-0000D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5" authorId="0" shapeId="0" xr:uid="{00000000-0006-0000-0A00-0000D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6" authorId="0" shapeId="0" xr:uid="{00000000-0006-0000-0A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A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6" authorId="0" shapeId="0" xr:uid="{00000000-0006-0000-0A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A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A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A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A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6" authorId="0" shapeId="0" xr:uid="{00000000-0006-0000-0A00-0000D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6" authorId="0" shapeId="0" xr:uid="{00000000-0006-0000-0A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A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A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6" authorId="0" shapeId="0" xr:uid="{00000000-0006-0000-0A00-0000E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6" authorId="0" shapeId="0" xr:uid="{00000000-0006-0000-0A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6" authorId="0" shapeId="0" xr:uid="{00000000-0006-0000-0A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6" authorId="0" shapeId="0" xr:uid="{00000000-0006-0000-0A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A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A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A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A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A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6" authorId="0" shapeId="0" xr:uid="{00000000-0006-0000-0A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A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A00-0000E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6" authorId="0" shapeId="0" xr:uid="{00000000-0006-0000-0A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A00-0000E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A00-0000E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A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A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A00-0000F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6" authorId="0" shapeId="0" xr:uid="{00000000-0006-0000-0A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A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A00-0000F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A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A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A00-0000F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6" authorId="0" shapeId="0" xr:uid="{00000000-0006-0000-0A00-0000F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A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A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6" authorId="0" shapeId="0" xr:uid="{00000000-0006-0000-0A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7" authorId="0" shapeId="0" xr:uid="{00000000-0006-0000-0A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A00-0000F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A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A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A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A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A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A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A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7" authorId="0" shapeId="0" xr:uid="{00000000-0006-0000-0A00-00000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7" authorId="0" shapeId="0" xr:uid="{00000000-0006-0000-0A00-00000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7" authorId="0" shapeId="0" xr:uid="{00000000-0006-0000-0A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A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A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A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A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A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A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7" authorId="0" shapeId="0" xr:uid="{00000000-0006-0000-0A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7" authorId="0" shapeId="0" xr:uid="{00000000-0006-0000-0A00-00001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7" authorId="0" shapeId="0" xr:uid="{00000000-0006-0000-0A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A00-00001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7" authorId="0" shapeId="0" xr:uid="{00000000-0006-0000-0A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7" authorId="0" shapeId="0" xr:uid="{00000000-0006-0000-0A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A00-00001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7" authorId="0" shapeId="0" xr:uid="{00000000-0006-0000-0A00-00001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7" authorId="0" shapeId="0" xr:uid="{00000000-0006-0000-0A00-00001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A00-00001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7" authorId="0" shapeId="0" xr:uid="{00000000-0006-0000-0A00-00001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A00-00001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7" authorId="0" shapeId="0" xr:uid="{00000000-0006-0000-0A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7" authorId="0" shapeId="0" xr:uid="{00000000-0006-0000-0A00-00001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A00-00001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A00-00001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A00-00001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A00-00002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A00-00002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A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A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7" authorId="0" shapeId="0" xr:uid="{00000000-0006-0000-0A00-00002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7" authorId="0" shapeId="0" xr:uid="{00000000-0006-0000-0A00-00002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7" authorId="0" shapeId="0" xr:uid="{00000000-0006-0000-0A00-00002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7" authorId="0" shapeId="0" xr:uid="{00000000-0006-0000-0A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7" authorId="0" shapeId="0" xr:uid="{00000000-0006-0000-0A00-00002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A00-00002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7" authorId="0" shapeId="0" xr:uid="{00000000-0006-0000-0A00-00002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A00-00002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S11" authorId="0" shapeId="0" xr:uid="{00000000-0006-0000-01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1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1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1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1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1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1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1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1" authorId="0" shapeId="0" xr:uid="{00000000-0006-0000-01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1" authorId="0" shapeId="0" xr:uid="{00000000-0006-0000-01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1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1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1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1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1" authorId="0" shapeId="0" xr:uid="{00000000-0006-0000-01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1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1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1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2" authorId="0" shapeId="0" xr:uid="{00000000-0006-0000-01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1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1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1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2" authorId="0" shapeId="0" xr:uid="{00000000-0006-0000-01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1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1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1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1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1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1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1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1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1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1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1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1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1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1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1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1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1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1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1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1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1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1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1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1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1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1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3" authorId="0" shapeId="0" xr:uid="{00000000-0006-0000-01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1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1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1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1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1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1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1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1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1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1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1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1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4" authorId="0" shapeId="0" xr:uid="{00000000-0006-0000-01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1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1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1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4" authorId="0" shapeId="0" xr:uid="{00000000-0006-0000-01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1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1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1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1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1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1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1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1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1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1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5" authorId="0" shapeId="0" xr:uid="{00000000-0006-0000-01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1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1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1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1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1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1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1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1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1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5" authorId="0" shapeId="0" xr:uid="{00000000-0006-0000-01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1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1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1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1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1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1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1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1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1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1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1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1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1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1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1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1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1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1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1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1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1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1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1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1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1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1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1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1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1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1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1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1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1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1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7" authorId="0" shapeId="0" xr:uid="{00000000-0006-0000-01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1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1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7" authorId="0" shapeId="0" xr:uid="{00000000-0006-0000-01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7" authorId="0" shapeId="0" xr:uid="{00000000-0006-0000-01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DAB90429-7E5C-447A-864B-D7C66FF279A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11" authorId="0" shapeId="0" xr:uid="{00000000-0006-0000-02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2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2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2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2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1" authorId="0" shapeId="0" xr:uid="{00000000-0006-0000-02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2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200-00000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2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2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2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2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2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2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2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1" authorId="0" shapeId="0" xr:uid="{00000000-0006-0000-02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2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2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2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2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1" authorId="0" shapeId="0" xr:uid="{00000000-0006-0000-02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2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1" authorId="0" shapeId="0" xr:uid="{00000000-0006-0000-0200-00001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1" authorId="0" shapeId="0" xr:uid="{00000000-0006-0000-02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1" authorId="0" shapeId="0" xr:uid="{00000000-0006-0000-02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2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2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2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2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2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2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2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1" authorId="0" shapeId="0" xr:uid="{00000000-0006-0000-02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1" authorId="0" shapeId="0" xr:uid="{00000000-0006-0000-02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2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2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2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1" authorId="0" shapeId="0" xr:uid="{00000000-0006-0000-02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1" authorId="0" shapeId="0" xr:uid="{00000000-0006-0000-02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1" authorId="0" shapeId="0" xr:uid="{00000000-0006-0000-02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2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2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1" authorId="0" shapeId="0" xr:uid="{00000000-0006-0000-02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2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2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2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2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2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2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1" authorId="0" shapeId="0" xr:uid="{00000000-0006-0000-02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1" authorId="0" shapeId="0" xr:uid="{00000000-0006-0000-02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2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2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2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2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2" authorId="0" shapeId="0" xr:uid="{00000000-0006-0000-02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2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2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2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2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2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2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2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2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2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2" authorId="0" shapeId="0" xr:uid="{00000000-0006-0000-02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2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2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2" authorId="0" shapeId="0" xr:uid="{00000000-0006-0000-02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2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2" authorId="0" shapeId="0" xr:uid="{00000000-0006-0000-02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2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2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200-00004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2" authorId="0" shapeId="0" xr:uid="{00000000-0006-0000-02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2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2" authorId="0" shapeId="0" xr:uid="{00000000-0006-0000-0200-00004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2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2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2" authorId="0" shapeId="0" xr:uid="{00000000-0006-0000-0200-00005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2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2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2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2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2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2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200-00005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2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2" authorId="0" shapeId="0" xr:uid="{00000000-0006-0000-02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2" authorId="0" shapeId="0" xr:uid="{00000000-0006-0000-02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2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2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200-00006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2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2" authorId="0" shapeId="0" xr:uid="{00000000-0006-0000-0200-00006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2" authorId="0" shapeId="0" xr:uid="{00000000-0006-0000-02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2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2" authorId="0" shapeId="0" xr:uid="{00000000-0006-0000-02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2" authorId="0" shapeId="0" xr:uid="{00000000-0006-0000-02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2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2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2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2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2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2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2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2" authorId="0" shapeId="0" xr:uid="{00000000-0006-0000-02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2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2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3" authorId="0" shapeId="0" xr:uid="{00000000-0006-0000-02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2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2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2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2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2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2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2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2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2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2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2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2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3" authorId="0" shapeId="0" xr:uid="{00000000-0006-0000-02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2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2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2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2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2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2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2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2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2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2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2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2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200-00008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3" authorId="0" shapeId="0" xr:uid="{00000000-0006-0000-02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3" authorId="0" shapeId="0" xr:uid="{00000000-0006-0000-02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3" authorId="0" shapeId="0" xr:uid="{00000000-0006-0000-0200-00008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3" authorId="0" shapeId="0" xr:uid="{00000000-0006-0000-02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3" authorId="0" shapeId="0" xr:uid="{00000000-0006-0000-02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2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2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2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2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2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200-00009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2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3" authorId="0" shapeId="0" xr:uid="{00000000-0006-0000-02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2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2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200-00009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2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2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3" authorId="0" shapeId="0" xr:uid="{00000000-0006-0000-02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3" authorId="0" shapeId="0" xr:uid="{00000000-0006-0000-02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2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2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2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200-0000A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200-0000A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2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2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3" authorId="0" shapeId="0" xr:uid="{00000000-0006-0000-02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200-0000A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2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2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2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200-0000A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3" authorId="0" shapeId="0" xr:uid="{00000000-0006-0000-0200-0000A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2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2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2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2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2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2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2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2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2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2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4" authorId="0" shapeId="0" xr:uid="{00000000-0006-0000-02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4" authorId="0" shapeId="0" xr:uid="{00000000-0006-0000-02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2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2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2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2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2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2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2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2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2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4" authorId="0" shapeId="0" xr:uid="{00000000-0006-0000-02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2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2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2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4" authorId="0" shapeId="0" xr:uid="{00000000-0006-0000-02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2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2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2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2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2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2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2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4" authorId="0" shapeId="0" xr:uid="{00000000-0006-0000-02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2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4" authorId="0" shapeId="0" xr:uid="{00000000-0006-0000-02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200-0000D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4" authorId="0" shapeId="0" xr:uid="{00000000-0006-0000-02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200-0000D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4" authorId="0" shapeId="0" xr:uid="{00000000-0006-0000-02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4" authorId="0" shapeId="0" xr:uid="{00000000-0006-0000-02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200-0000D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4" authorId="0" shapeId="0" xr:uid="{00000000-0006-0000-0200-0000D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2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2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2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2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2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2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2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2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2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2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2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2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200-0000E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200-0000E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2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2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2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2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5" authorId="0" shapeId="0" xr:uid="{00000000-0006-0000-02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2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200-0000E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2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2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2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2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2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2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2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2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2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2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2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2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5" authorId="0" shapeId="0" xr:uid="{00000000-0006-0000-02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2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2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2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200-00000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2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2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2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200-00000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2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200-00000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5" authorId="0" shapeId="0" xr:uid="{00000000-0006-0000-0200-00000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2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200-00000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5" authorId="0" shapeId="0" xr:uid="{00000000-0006-0000-0200-00000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5" authorId="0" shapeId="0" xr:uid="{00000000-0006-0000-02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200-00000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5" authorId="0" shapeId="0" xr:uid="{00000000-0006-0000-02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200-00000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2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200-00001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2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200-00001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5" authorId="0" shapeId="0" xr:uid="{00000000-0006-0000-02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200-00001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5" authorId="0" shapeId="0" xr:uid="{00000000-0006-0000-02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2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2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2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200-00001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5" authorId="0" shapeId="0" xr:uid="{00000000-0006-0000-02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200-00001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6" authorId="0" shapeId="0" xr:uid="{00000000-0006-0000-02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200-00001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2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2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6" authorId="0" shapeId="0" xr:uid="{00000000-0006-0000-02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2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200-00002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200-00002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200-00002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2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200-00002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2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2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2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2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200-00002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2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2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2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2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2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6" authorId="0" shapeId="0" xr:uid="{00000000-0006-0000-02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2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200-00003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2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2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6" authorId="0" shapeId="0" xr:uid="{00000000-0006-0000-0200-00003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2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6" authorId="0" shapeId="0" xr:uid="{00000000-0006-0000-0200-00003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6" authorId="0" shapeId="0" xr:uid="{00000000-0006-0000-0200-00003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6" authorId="0" shapeId="0" xr:uid="{00000000-0006-0000-0200-00003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2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200-00003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200-00003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2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200-00004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6" authorId="0" shapeId="0" xr:uid="{00000000-0006-0000-0200-00004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6" authorId="0" shapeId="0" xr:uid="{00000000-0006-0000-02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6" authorId="0" shapeId="0" xr:uid="{00000000-0006-0000-0200-00004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2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200-00004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2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2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200-00004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6" authorId="0" shapeId="0" xr:uid="{00000000-0006-0000-02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200-00004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200-00004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6" authorId="0" shapeId="0" xr:uid="{00000000-0006-0000-02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2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200-00004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2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2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2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6" authorId="0" shapeId="0" xr:uid="{00000000-0006-0000-0200-00005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6" authorId="0" shapeId="0" xr:uid="{00000000-0006-0000-0200-00005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200-00005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2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200-00005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200-00005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200-00005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200-00005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2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200-00005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6" authorId="0" shapeId="0" xr:uid="{00000000-0006-0000-0200-00005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200-00005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200-00005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2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2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200-00006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200-00006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2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200-00006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200-00006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2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2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200-00006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7" authorId="0" shapeId="0" xr:uid="{00000000-0006-0000-0200-00006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200-00006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200-00006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200-00006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2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2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2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200-00007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7" authorId="0" shapeId="0" xr:uid="{00000000-0006-0000-02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200-00007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200-00007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7" authorId="0" shapeId="0" xr:uid="{00000000-0006-0000-02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200-00007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7" authorId="0" shapeId="0" xr:uid="{00000000-0006-0000-0200-00007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200-00007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7" authorId="0" shapeId="0" xr:uid="{00000000-0006-0000-0200-00007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7" authorId="0" shapeId="0" xr:uid="{00000000-0006-0000-0200-00007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2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200-00007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2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200-00007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2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200-00007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200-00008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7" authorId="0" shapeId="0" xr:uid="{00000000-0006-0000-0200-00008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200-00008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7" authorId="0" shapeId="0" xr:uid="{00000000-0006-0000-0200-00008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7" authorId="0" shapeId="0" xr:uid="{00000000-0006-0000-0200-00008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200-00008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200-00008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200-00008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200-00008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7" authorId="0" shapeId="0" xr:uid="{00000000-0006-0000-0200-00008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200-00008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200-00008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200-00008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7" authorId="0" shapeId="0" xr:uid="{00000000-0006-0000-02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200-00008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200-00008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200-00009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7" authorId="0" shapeId="0" xr:uid="{00000000-0006-0000-0200-00009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200-00009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200-00009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200-00009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200-00009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200-00009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200-00009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9C0F493C-2CFE-4D11-9BAE-D04F89B4890D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K11" authorId="0" shapeId="0" xr:uid="{00000000-0006-0000-03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3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3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3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1" authorId="0" shapeId="0" xr:uid="{00000000-0006-0000-03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3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1" authorId="0" shapeId="0" xr:uid="{00000000-0006-0000-03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1" authorId="0" shapeId="0" xr:uid="{00000000-0006-0000-03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3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3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3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3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3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1" authorId="0" shapeId="0" xr:uid="{00000000-0006-0000-03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1" authorId="0" shapeId="0" xr:uid="{00000000-0006-0000-03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3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3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3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3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3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3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3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3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3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3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1" authorId="0" shapeId="0" xr:uid="{00000000-0006-0000-03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3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3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3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3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3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3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3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3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3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3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3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3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3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1" authorId="0" shapeId="0" xr:uid="{00000000-0006-0000-03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3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3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3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1" authorId="0" shapeId="0" xr:uid="{00000000-0006-0000-03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1" authorId="0" shapeId="0" xr:uid="{00000000-0006-0000-03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3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3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1" authorId="0" shapeId="0" xr:uid="{00000000-0006-0000-03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3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3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3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3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3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3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3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2" authorId="0" shapeId="0" xr:uid="{00000000-0006-0000-03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3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3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3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3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3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3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2" authorId="0" shapeId="0" xr:uid="{00000000-0006-0000-03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3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3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3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3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2" authorId="0" shapeId="0" xr:uid="{00000000-0006-0000-03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3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3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3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2" authorId="0" shapeId="0" xr:uid="{00000000-0006-0000-03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3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300-00004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3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3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300-00004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300-00004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2" authorId="0" shapeId="0" xr:uid="{00000000-0006-0000-03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3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3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2" authorId="0" shapeId="0" xr:uid="{00000000-0006-0000-03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3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3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300-00005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3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3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3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3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3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3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3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3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2" authorId="0" shapeId="0" xr:uid="{00000000-0006-0000-03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2" authorId="0" shapeId="0" xr:uid="{00000000-0006-0000-03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3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300-00006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3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2" authorId="0" shapeId="0" xr:uid="{00000000-0006-0000-03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2" authorId="0" shapeId="0" xr:uid="{00000000-0006-0000-03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3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3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3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300-00006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3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3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3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3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3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3" authorId="0" shapeId="0" xr:uid="{00000000-0006-0000-03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3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3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3" authorId="0" shapeId="0" xr:uid="{00000000-0006-0000-03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3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3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3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3" authorId="0" shapeId="0" xr:uid="{00000000-0006-0000-03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3" authorId="0" shapeId="0" xr:uid="{00000000-0006-0000-03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3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3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300-00007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3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3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3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3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3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3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3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3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3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3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3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3" authorId="0" shapeId="0" xr:uid="{00000000-0006-0000-0300-00008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3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3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3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3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3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3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300-00008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3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3" authorId="0" shapeId="0" xr:uid="{00000000-0006-0000-03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3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3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3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3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3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3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3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300-00009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3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3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3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4" authorId="0" shapeId="0" xr:uid="{00000000-0006-0000-03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3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4" authorId="0" shapeId="0" xr:uid="{00000000-0006-0000-03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3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3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4" authorId="0" shapeId="0" xr:uid="{00000000-0006-0000-03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3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3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300-0000A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4" authorId="0" shapeId="0" xr:uid="{00000000-0006-0000-03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3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3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3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3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3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3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3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3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3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3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3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3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3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4" authorId="0" shapeId="0" xr:uid="{00000000-0006-0000-03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3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300-0000B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3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3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3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3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3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3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3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3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3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300-0000B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3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3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3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4" authorId="0" shapeId="0" xr:uid="{00000000-0006-0000-03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4" authorId="0" shapeId="0" xr:uid="{00000000-0006-0000-0300-0000C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4" authorId="0" shapeId="0" xr:uid="{00000000-0006-0000-03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3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3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3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3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3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3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5" authorId="0" shapeId="0" xr:uid="{00000000-0006-0000-03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3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3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300-0000C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5" authorId="0" shapeId="0" xr:uid="{00000000-0006-0000-03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3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5" authorId="0" shapeId="0" xr:uid="{00000000-0006-0000-03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3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3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3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3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3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3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3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3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3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3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3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3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3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3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3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3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3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5" authorId="0" shapeId="0" xr:uid="{00000000-0006-0000-03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3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3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3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3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3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3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3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3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3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3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300-0000E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3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3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3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3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300-0000F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300-0000F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5" authorId="0" shapeId="0" xr:uid="{00000000-0006-0000-03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300-0000F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300-0000F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3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300-0000F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3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3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6" authorId="0" shapeId="0" xr:uid="{00000000-0006-0000-03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6" authorId="0" shapeId="0" xr:uid="{00000000-0006-0000-03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3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3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3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6" authorId="0" shapeId="0" xr:uid="{00000000-0006-0000-03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3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3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3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3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3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6" authorId="0" shapeId="0" xr:uid="{00000000-0006-0000-03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3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3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3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3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6" authorId="0" shapeId="0" xr:uid="{00000000-0006-0000-03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3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6" authorId="0" shapeId="0" xr:uid="{00000000-0006-0000-03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6" authorId="0" shapeId="0" xr:uid="{00000000-0006-0000-0300-00000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6" authorId="0" shapeId="0" xr:uid="{00000000-0006-0000-0300-00001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300-00001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300-00001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6" authorId="0" shapeId="0" xr:uid="{00000000-0006-0000-03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3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3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300-00001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6" authorId="0" shapeId="0" xr:uid="{00000000-0006-0000-0300-00001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300-00001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3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3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3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300-00001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3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6" authorId="0" shapeId="0" xr:uid="{00000000-0006-0000-0300-00001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300-00001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6" authorId="0" shapeId="0" xr:uid="{00000000-0006-0000-0300-00002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6" authorId="0" shapeId="0" xr:uid="{00000000-0006-0000-03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6" authorId="0" shapeId="0" xr:uid="{00000000-0006-0000-0300-00002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6" authorId="0" shapeId="0" xr:uid="{00000000-0006-0000-03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7" authorId="0" shapeId="0" xr:uid="{00000000-0006-0000-0300-00002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300-00002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3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3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3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3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7" authorId="0" shapeId="0" xr:uid="{00000000-0006-0000-03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3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300-00002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3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3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3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300-00003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7" authorId="0" shapeId="0" xr:uid="{00000000-0006-0000-03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3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7" authorId="0" shapeId="0" xr:uid="{00000000-0006-0000-03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300-00003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7" authorId="0" shapeId="0" xr:uid="{00000000-0006-0000-03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300-00003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300-00003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7" authorId="0" shapeId="0" xr:uid="{00000000-0006-0000-03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300-00003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7" authorId="0" shapeId="0" xr:uid="{00000000-0006-0000-03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3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300-00003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3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300-00003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3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300-00004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300-00004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7" authorId="0" shapeId="0" xr:uid="{00000000-0006-0000-03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300-00004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3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3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3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3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3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3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300-00004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7" authorId="0" shapeId="0" xr:uid="{00000000-0006-0000-03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3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300-00004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300-00004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7" authorId="0" shapeId="0" xr:uid="{00000000-0006-0000-03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3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3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3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300-00005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7" authorId="0" shapeId="0" xr:uid="{00000000-0006-0000-0300-00005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7" authorId="0" shapeId="0" xr:uid="{00000000-0006-0000-03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7" authorId="0" shapeId="0" xr:uid="{00000000-0006-0000-0300-00005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7" authorId="0" shapeId="0" xr:uid="{00000000-0006-0000-03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3B37AB70-2493-439A-B8B3-3C76F626F374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N11" authorId="0" shapeId="0" xr:uid="{00000000-0006-0000-0400-00000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400-00000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1" authorId="0" shapeId="0" xr:uid="{00000000-0006-0000-04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4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400-00000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1" authorId="0" shapeId="0" xr:uid="{00000000-0006-0000-04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4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400-00000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4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4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4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4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4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1" authorId="0" shapeId="0" xr:uid="{00000000-0006-0000-04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4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4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1" authorId="0" shapeId="0" xr:uid="{00000000-0006-0000-04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4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4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4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1" authorId="0" shapeId="0" xr:uid="{00000000-0006-0000-04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1" authorId="0" shapeId="0" xr:uid="{00000000-0006-0000-04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1" authorId="0" shapeId="0" xr:uid="{00000000-0006-0000-04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4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4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4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4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4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1" authorId="0" shapeId="0" xr:uid="{00000000-0006-0000-04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1" authorId="0" shapeId="0" xr:uid="{00000000-0006-0000-04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4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1" authorId="0" shapeId="0" xr:uid="{00000000-0006-0000-04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1" authorId="0" shapeId="0" xr:uid="{00000000-0006-0000-04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4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4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1" authorId="0" shapeId="0" xr:uid="{00000000-0006-0000-04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4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4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4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4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4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4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4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4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1" authorId="0" shapeId="0" xr:uid="{00000000-0006-0000-04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1" authorId="0" shapeId="0" xr:uid="{00000000-0006-0000-04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1" authorId="0" shapeId="0" xr:uid="{00000000-0006-0000-04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4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4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4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4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4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4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4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4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4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400-00003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400-00003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4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4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4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4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4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4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1" authorId="0" shapeId="0" xr:uid="{00000000-0006-0000-04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4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4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4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4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1" authorId="0" shapeId="0" xr:uid="{00000000-0006-0000-04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1" authorId="0" shapeId="0" xr:uid="{00000000-0006-0000-04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1" authorId="0" shapeId="0" xr:uid="{00000000-0006-0000-04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400-00004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1" authorId="0" shapeId="0" xr:uid="{00000000-0006-0000-0400-00004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1" authorId="0" shapeId="0" xr:uid="{00000000-0006-0000-0400-00004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1" authorId="0" shapeId="0" xr:uid="{00000000-0006-0000-0400-00004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1" authorId="0" shapeId="0" xr:uid="{00000000-0006-0000-0400-00004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4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1" authorId="0" shapeId="0" xr:uid="{00000000-0006-0000-04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400-00005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1" authorId="0" shapeId="0" xr:uid="{00000000-0006-0000-04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4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4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400-00005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4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1" authorId="0" shapeId="0" xr:uid="{00000000-0006-0000-04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400-00005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4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4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4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1" authorId="0" shapeId="0" xr:uid="{00000000-0006-0000-04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4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4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1" authorId="0" shapeId="0" xr:uid="{00000000-0006-0000-04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4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4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4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4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4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400-00006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4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4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4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1" authorId="0" shapeId="0" xr:uid="{00000000-0006-0000-04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1" authorId="0" shapeId="0" xr:uid="{00000000-0006-0000-04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1" authorId="0" shapeId="0" xr:uid="{00000000-0006-0000-04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4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4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4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4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4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4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1" authorId="0" shapeId="0" xr:uid="{00000000-0006-0000-04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1" authorId="0" shapeId="0" xr:uid="{00000000-0006-0000-04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4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4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4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4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4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1" authorId="0" shapeId="0" xr:uid="{00000000-0006-0000-04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4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4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4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4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4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400-00008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1" authorId="0" shapeId="0" xr:uid="{00000000-0006-0000-04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1" authorId="0" shapeId="0" xr:uid="{00000000-0006-0000-04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1" authorId="0" shapeId="0" xr:uid="{00000000-0006-0000-0400-00008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4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4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1" authorId="0" shapeId="0" xr:uid="{00000000-0006-0000-0400-00008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4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400-00008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1" authorId="0" shapeId="0" xr:uid="{00000000-0006-0000-0400-00008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4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400-00008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400-00008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4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4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2" authorId="0" shapeId="0" xr:uid="{00000000-0006-0000-0400-00008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4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4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4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4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4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400-00009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2" authorId="0" shapeId="0" xr:uid="{00000000-0006-0000-04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2" authorId="0" shapeId="0" xr:uid="{00000000-0006-0000-04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4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4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4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4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4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4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2" authorId="0" shapeId="0" xr:uid="{00000000-0006-0000-04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4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2" authorId="0" shapeId="0" xr:uid="{00000000-0006-0000-04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400-0000A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2" authorId="0" shapeId="0" xr:uid="{00000000-0006-0000-04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4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4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4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4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2" authorId="0" shapeId="0" xr:uid="{00000000-0006-0000-04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2" authorId="0" shapeId="0" xr:uid="{00000000-0006-0000-04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2" authorId="0" shapeId="0" xr:uid="{00000000-0006-0000-0400-0000A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4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4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4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4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2" authorId="0" shapeId="0" xr:uid="{00000000-0006-0000-04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2" authorId="0" shapeId="0" xr:uid="{00000000-0006-0000-04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4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4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2" authorId="0" shapeId="0" xr:uid="{00000000-0006-0000-0400-0000B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4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4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4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2" authorId="0" shapeId="0" xr:uid="{00000000-0006-0000-04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4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2" authorId="0" shapeId="0" xr:uid="{00000000-0006-0000-04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4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400-0000B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2" authorId="0" shapeId="0" xr:uid="{00000000-0006-0000-04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4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4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400-0000B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2" authorId="0" shapeId="0" xr:uid="{00000000-0006-0000-0400-0000B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2" authorId="0" shapeId="0" xr:uid="{00000000-0006-0000-04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2" authorId="0" shapeId="0" xr:uid="{00000000-0006-0000-04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2" authorId="0" shapeId="0" xr:uid="{00000000-0006-0000-04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4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4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4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4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2" authorId="0" shapeId="0" xr:uid="{00000000-0006-0000-04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4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4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4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400-0000C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2" authorId="0" shapeId="0" xr:uid="{00000000-0006-0000-04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4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4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4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4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4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4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4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4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400-0000D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4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4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400-0000D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4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4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400-0000D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400-0000D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2" authorId="0" shapeId="0" xr:uid="{00000000-0006-0000-0400-0000D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4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2" authorId="0" shapeId="0" xr:uid="{00000000-0006-0000-04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4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2" authorId="0" shapeId="0" xr:uid="{00000000-0006-0000-0400-0000E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4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4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4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2" authorId="0" shapeId="0" xr:uid="{00000000-0006-0000-04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2" authorId="0" shapeId="0" xr:uid="{00000000-0006-0000-0400-0000E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400-0000E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400-0000E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4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4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4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4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4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4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4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4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400-0000F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2" authorId="0" shapeId="0" xr:uid="{00000000-0006-0000-0400-0000F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2" authorId="0" shapeId="0" xr:uid="{00000000-0006-0000-04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4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400-0000F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4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4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400-0000F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4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4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2" authorId="0" shapeId="0" xr:uid="{00000000-0006-0000-04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4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4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4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2" authorId="0" shapeId="0" xr:uid="{00000000-0006-0000-04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4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400-00000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4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4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400-00000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2" authorId="0" shapeId="0" xr:uid="{00000000-0006-0000-04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400-00000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4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400-00000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400-00000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400-00000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4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2" authorId="0" shapeId="0" xr:uid="{00000000-0006-0000-0400-00000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2" authorId="0" shapeId="0" xr:uid="{00000000-0006-0000-0400-00000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4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2" authorId="0" shapeId="0" xr:uid="{00000000-0006-0000-0400-00000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3" authorId="0" shapeId="0" xr:uid="{00000000-0006-0000-04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4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400-00001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3" authorId="0" shapeId="0" xr:uid="{00000000-0006-0000-04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4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400-00001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3" authorId="0" shapeId="0" xr:uid="{00000000-0006-0000-04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4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4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4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4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400-00001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400-00001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3" authorId="0" shapeId="0" xr:uid="{00000000-0006-0000-0400-00001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3" authorId="0" shapeId="0" xr:uid="{00000000-0006-0000-0400-00001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4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3" authorId="0" shapeId="0" xr:uid="{00000000-0006-0000-04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4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4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400-00002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3" authorId="0" shapeId="0" xr:uid="{00000000-0006-0000-0400-00002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400-00002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400-00002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4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3" authorId="0" shapeId="0" xr:uid="{00000000-0006-0000-04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3" authorId="0" shapeId="0" xr:uid="{00000000-0006-0000-0400-00002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4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4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400-00002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3" authorId="0" shapeId="0" xr:uid="{00000000-0006-0000-0400-00002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4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4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4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400-00003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400-00003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3" authorId="0" shapeId="0" xr:uid="{00000000-0006-0000-04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3" authorId="0" shapeId="0" xr:uid="{00000000-0006-0000-0400-00003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400-00003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4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3" authorId="0" shapeId="0" xr:uid="{00000000-0006-0000-0400-00003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4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400-00003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4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4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4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4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400-00003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400-00003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400-00004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400-00004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4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4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400-00004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4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4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4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4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400-00004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3" authorId="0" shapeId="0" xr:uid="{00000000-0006-0000-04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4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4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4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3" authorId="0" shapeId="0" xr:uid="{00000000-0006-0000-0400-00004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4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400-00005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400-00005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3" authorId="0" shapeId="0" xr:uid="{00000000-0006-0000-04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400-00005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400-00005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400-00005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400-00005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4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400-00005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3" authorId="0" shapeId="0" xr:uid="{00000000-0006-0000-0400-00005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3" authorId="0" shapeId="0" xr:uid="{00000000-0006-0000-04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400-00005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3" authorId="0" shapeId="0" xr:uid="{00000000-0006-0000-0400-00005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4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400-00005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3" authorId="0" shapeId="0" xr:uid="{00000000-0006-0000-04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400-00006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3" authorId="0" shapeId="0" xr:uid="{00000000-0006-0000-0400-00006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3" authorId="0" shapeId="0" xr:uid="{00000000-0006-0000-0400-00006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4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3" authorId="0" shapeId="0" xr:uid="{00000000-0006-0000-0400-00006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400-00006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3" authorId="0" shapeId="0" xr:uid="{00000000-0006-0000-0400-00006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3" authorId="0" shapeId="0" xr:uid="{00000000-0006-0000-0400-00006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400-00006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400-00006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4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3" authorId="0" shapeId="0" xr:uid="{00000000-0006-0000-0400-00006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400-00006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400-00006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3" authorId="0" shapeId="0" xr:uid="{00000000-0006-0000-0400-00006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3" authorId="0" shapeId="0" xr:uid="{00000000-0006-0000-04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4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4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400-00007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3" authorId="0" shapeId="0" xr:uid="{00000000-0006-0000-0400-00007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3" authorId="0" shapeId="0" xr:uid="{00000000-0006-0000-0400-00007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3" authorId="0" shapeId="0" xr:uid="{00000000-0006-0000-0400-00007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400-00007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4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4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400-00007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400-00007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3" authorId="0" shapeId="0" xr:uid="{00000000-0006-0000-04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4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400-00007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3" authorId="0" shapeId="0" xr:uid="{00000000-0006-0000-04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4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400-00008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3" authorId="0" shapeId="0" xr:uid="{00000000-0006-0000-0400-00008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4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3" authorId="0" shapeId="0" xr:uid="{00000000-0006-0000-0400-00008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400-00008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400-00008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400-00008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400-00008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400-00008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3" authorId="0" shapeId="0" xr:uid="{00000000-0006-0000-0400-00008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400-00008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400-00008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400-00008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400-00008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400-00008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3" authorId="0" shapeId="0" xr:uid="{00000000-0006-0000-0400-00008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3" authorId="0" shapeId="0" xr:uid="{00000000-0006-0000-0400-00009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400-00009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3" authorId="0" shapeId="0" xr:uid="{00000000-0006-0000-0400-00009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400-00009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400-00009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400-00009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4" authorId="0" shapeId="0" xr:uid="{00000000-0006-0000-0400-00009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400-00009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4" authorId="0" shapeId="0" xr:uid="{00000000-0006-0000-0400-00009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4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400-00009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400-00009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400-00009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400-00009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400-00009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4" authorId="0" shapeId="0" xr:uid="{00000000-0006-0000-0400-00009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4" authorId="0" shapeId="0" xr:uid="{00000000-0006-0000-0400-0000A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400-0000A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4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4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400-0000A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400-0000A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4" authorId="0" shapeId="0" xr:uid="{00000000-0006-0000-0400-0000A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400-0000A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400-0000A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4" authorId="0" shapeId="0" xr:uid="{00000000-0006-0000-0400-0000A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4" authorId="0" shapeId="0" xr:uid="{00000000-0006-0000-0400-0000A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4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400-0000A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4" authorId="0" shapeId="0" xr:uid="{00000000-0006-0000-0400-0000A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400-0000A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4" authorId="0" shapeId="0" xr:uid="{00000000-0006-0000-0400-0000A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4" authorId="0" shapeId="0" xr:uid="{00000000-0006-0000-04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4" authorId="0" shapeId="0" xr:uid="{00000000-0006-0000-04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4" authorId="0" shapeId="0" xr:uid="{00000000-0006-0000-0400-0000B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400-0000B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400-0000B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400-0000B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4" authorId="0" shapeId="0" xr:uid="{00000000-0006-0000-0400-0000B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400-0000B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4" authorId="0" shapeId="0" xr:uid="{00000000-0006-0000-0400-0000B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400-0000B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4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400-0000B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4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400-0000B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400-0000B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400-0000B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400-0000C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4" authorId="0" shapeId="0" xr:uid="{00000000-0006-0000-0400-0000C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4" authorId="0" shapeId="0" xr:uid="{00000000-0006-0000-0400-0000C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400-0000C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400-0000C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400-0000C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400-0000C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400-0000C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400-0000C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400-0000C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400-0000C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4" authorId="0" shapeId="0" xr:uid="{00000000-0006-0000-0400-0000C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4" authorId="0" shapeId="0" xr:uid="{00000000-0006-0000-0400-0000C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400-0000C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400-0000C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400-0000C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400-0000D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400-0000D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400-0000D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400-0000D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4" authorId="0" shapeId="0" xr:uid="{00000000-0006-0000-0400-0000D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4" authorId="0" shapeId="0" xr:uid="{00000000-0006-0000-0400-0000D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4" authorId="0" shapeId="0" xr:uid="{00000000-0006-0000-0400-0000D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400-0000D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400-0000D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400-0000D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400-0000D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4" authorId="0" shapeId="0" xr:uid="{00000000-0006-0000-0400-0000D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4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400-0000D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4" authorId="0" shapeId="0" xr:uid="{00000000-0006-0000-0400-0000D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4" authorId="0" shapeId="0" xr:uid="{00000000-0006-0000-0400-0000D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4" authorId="0" shapeId="0" xr:uid="{00000000-0006-0000-0400-0000E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400-0000E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4" authorId="0" shapeId="0" xr:uid="{00000000-0006-0000-0400-0000E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400-0000E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4" authorId="0" shapeId="0" xr:uid="{00000000-0006-0000-0400-0000E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400-0000E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400-0000E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4" authorId="0" shapeId="0" xr:uid="{00000000-0006-0000-0400-0000E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400-0000E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400-0000E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400-0000E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400-0000E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400-0000E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400-0000E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400-0000E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4" authorId="0" shapeId="0" xr:uid="{00000000-0006-0000-0400-0000E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4" authorId="0" shapeId="0" xr:uid="{00000000-0006-0000-0400-0000F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400-0000F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400-0000F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400-0000F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400-0000F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400-0000F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4" authorId="0" shapeId="0" xr:uid="{00000000-0006-0000-0400-0000F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400-0000F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400-0000F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400-0000F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400-0000F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4" authorId="0" shapeId="0" xr:uid="{00000000-0006-0000-0400-0000F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400-0000F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4" authorId="0" shapeId="0" xr:uid="{00000000-0006-0000-0400-0000F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4" authorId="0" shapeId="0" xr:uid="{00000000-0006-0000-0400-0000F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400-0000F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400-00000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400-00000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400-00000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400-00000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400-00000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400-00000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400-00000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400-00000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4" authorId="0" shapeId="0" xr:uid="{00000000-0006-0000-0400-00000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400-00000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400-00000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400-00000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4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400-00000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4" authorId="0" shapeId="0" xr:uid="{00000000-0006-0000-0400-00000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400-00000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400-00001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400-00001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400-00001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400-00001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400-00001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4" authorId="0" shapeId="0" xr:uid="{00000000-0006-0000-0400-00001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4" authorId="0" shapeId="0" xr:uid="{00000000-0006-0000-0400-00001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400-00001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400-00001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400-00001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400-00001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4" authorId="0" shapeId="0" xr:uid="{00000000-0006-0000-0400-00001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400-00001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4" authorId="0" shapeId="0" xr:uid="{00000000-0006-0000-0400-00001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4" authorId="0" shapeId="0" xr:uid="{00000000-0006-0000-0400-00001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400-00001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4" authorId="0" shapeId="0" xr:uid="{00000000-0006-0000-0400-00002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400-00002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400-00002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400-00002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5" authorId="0" shapeId="0" xr:uid="{00000000-0006-0000-0400-00002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400-00002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400-00002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5" authorId="0" shapeId="0" xr:uid="{00000000-0006-0000-0400-00002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400-00002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400-00002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400-00002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400-00002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400-00002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400-00002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400-00002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400-00002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400-00003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400-00003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400-00003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400-00003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5" authorId="0" shapeId="0" xr:uid="{00000000-0006-0000-0400-00003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400-00003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5" authorId="0" shapeId="0" xr:uid="{00000000-0006-0000-0400-00003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5" authorId="0" shapeId="0" xr:uid="{00000000-0006-0000-0400-00003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400-00003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400-00003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400-00003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5" authorId="0" shapeId="0" xr:uid="{00000000-0006-0000-0400-00003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400-00003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400-00003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400-00003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400-00003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400-00004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400-00004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400-00004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400-00004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400-00004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5" authorId="0" shapeId="0" xr:uid="{00000000-0006-0000-0400-00004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5" authorId="0" shapeId="0" xr:uid="{00000000-0006-0000-0400-00004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400-00004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5" authorId="0" shapeId="0" xr:uid="{00000000-0006-0000-0400-00004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400-00004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5" authorId="0" shapeId="0" xr:uid="{00000000-0006-0000-0400-00004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400-00004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400-00004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400-00004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400-00004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400-00004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400-00005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400-00005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5" authorId="0" shapeId="0" xr:uid="{00000000-0006-0000-0400-00005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400-00005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400-00005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5" authorId="0" shapeId="0" xr:uid="{00000000-0006-0000-0400-00005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5" authorId="0" shapeId="0" xr:uid="{00000000-0006-0000-0400-00005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400-00005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400-00005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400-00005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400-00005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400-00005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400-00005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400-00005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400-00005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5" authorId="0" shapeId="0" xr:uid="{00000000-0006-0000-0400-00005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400-00006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400-00006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400-00006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5" authorId="0" shapeId="0" xr:uid="{00000000-0006-0000-0400-00006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400-00006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400-00006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400-00006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400-00006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400-00006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400-00006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400-00006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400-00006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5" authorId="0" shapeId="0" xr:uid="{00000000-0006-0000-0400-00006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400-00006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400-00006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5" authorId="0" shapeId="0" xr:uid="{00000000-0006-0000-0400-00006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400-00007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400-00007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400-00007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400-00007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400-00007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400-00007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400-00007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5" authorId="0" shapeId="0" xr:uid="{00000000-0006-0000-0400-00007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400-00007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400-00007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400-00007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5" authorId="0" shapeId="0" xr:uid="{00000000-0006-0000-0400-00007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400-00007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400-00007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400-00007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400-00007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400-00008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400-00008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5" authorId="0" shapeId="0" xr:uid="{00000000-0006-0000-0400-00008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400-00008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400-00008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5" authorId="0" shapeId="0" xr:uid="{00000000-0006-0000-0400-00008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400-00008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5" authorId="0" shapeId="0" xr:uid="{00000000-0006-0000-0400-00008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400-00008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400-00008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400-00008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400-00008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400-00008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5" authorId="0" shapeId="0" xr:uid="{00000000-0006-0000-0400-00008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5" authorId="0" shapeId="0" xr:uid="{00000000-0006-0000-0400-00008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400-00008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400-00009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5" authorId="0" shapeId="0" xr:uid="{00000000-0006-0000-0400-00009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400-00009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400-00009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5" authorId="0" shapeId="0" xr:uid="{00000000-0006-0000-0400-00009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400-00009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5" authorId="0" shapeId="0" xr:uid="{00000000-0006-0000-0400-00009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400-00009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400-00009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400-00009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400-00009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400-00009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400-00009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400-00009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400-00009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400-00009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400-0000A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400-0000A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400-0000A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400-0000A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400-0000A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400-0000A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400-0000A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400-0000A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5" authorId="0" shapeId="0" xr:uid="{00000000-0006-0000-0400-0000A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400-0000A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400-0000A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5" authorId="0" shapeId="0" xr:uid="{00000000-0006-0000-0400-0000A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400-0000A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400-0000A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5" authorId="0" shapeId="0" xr:uid="{00000000-0006-0000-0400-0000A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400-0000A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400-0000B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6" authorId="0" shapeId="0" xr:uid="{00000000-0006-0000-0400-0000B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400-0000B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6" authorId="0" shapeId="0" xr:uid="{00000000-0006-0000-0400-0000B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400-0000B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400-0000B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400-0000B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400-0000B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400-0000B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400-0000B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400-0000B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400-0000B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400-0000B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400-0000B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6" authorId="0" shapeId="0" xr:uid="{00000000-0006-0000-0400-0000B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400-0000B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6" authorId="0" shapeId="0" xr:uid="{00000000-0006-0000-0400-0000C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400-0000C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400-0000C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6" authorId="0" shapeId="0" xr:uid="{00000000-0006-0000-0400-0000C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400-0000C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400-0000C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C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6" authorId="0" shapeId="0" xr:uid="{00000000-0006-0000-0400-0000C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400-0000C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6" authorId="0" shapeId="0" xr:uid="{00000000-0006-0000-0400-0000C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400-0000C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6" authorId="0" shapeId="0" xr:uid="{00000000-0006-0000-0400-0000C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400-0000C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400-0000C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400-0000C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400-0000C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400-0000D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400-0000D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6" authorId="0" shapeId="0" xr:uid="{00000000-0006-0000-0400-0000D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400-0000D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400-0000D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400-0000D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6" authorId="0" shapeId="0" xr:uid="{00000000-0006-0000-0400-0000D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6" authorId="0" shapeId="0" xr:uid="{00000000-0006-0000-0400-0000D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6" authorId="0" shapeId="0" xr:uid="{00000000-0006-0000-0400-0000D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400-0000D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6" authorId="0" shapeId="0" xr:uid="{00000000-0006-0000-0400-0000D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400-0000D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400-0000D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6" authorId="0" shapeId="0" xr:uid="{00000000-0006-0000-0400-0000D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400-0000D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400-0000D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400-0000E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400-0000E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400-0000E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6" authorId="0" shapeId="0" xr:uid="{00000000-0006-0000-0400-0000E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400-0000E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400-0000E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400-0000E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400-0000E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400-0000E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400-0000E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6" authorId="0" shapeId="0" xr:uid="{00000000-0006-0000-0400-0000E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6" authorId="0" shapeId="0" xr:uid="{00000000-0006-0000-0400-0000E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6" authorId="0" shapeId="0" xr:uid="{00000000-0006-0000-0400-0000E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400-0000E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400-0000E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400-0000E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400-0000F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400-0000F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400-0000F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400-0000F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6" authorId="0" shapeId="0" xr:uid="{00000000-0006-0000-0400-0000F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400-0000F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400-0000F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400-0000F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400-0000F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400-0000F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400-0000F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400-0000F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6" authorId="0" shapeId="0" xr:uid="{00000000-0006-0000-0400-0000F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6" authorId="0" shapeId="0" xr:uid="{00000000-0006-0000-0400-0000F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400-0000F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6" authorId="0" shapeId="0" xr:uid="{00000000-0006-0000-0400-0000F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400-00000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400-00000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400-00000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400-00000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400-00000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6" authorId="0" shapeId="0" xr:uid="{00000000-0006-0000-0400-00000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6" authorId="0" shapeId="0" xr:uid="{00000000-0006-0000-0400-00000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400-00000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400-00000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400-00000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6" authorId="0" shapeId="0" xr:uid="{00000000-0006-0000-0400-00000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6" authorId="0" shapeId="0" xr:uid="{00000000-0006-0000-0400-00000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6" authorId="0" shapeId="0" xr:uid="{00000000-0006-0000-0400-00000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400-00000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400-00000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6" authorId="0" shapeId="0" xr:uid="{00000000-0006-0000-0400-00000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6" authorId="0" shapeId="0" xr:uid="{00000000-0006-0000-0400-00001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400-00001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400-00001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6" authorId="0" shapeId="0" xr:uid="{00000000-0006-0000-0400-00001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400-00001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400-00001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400-00001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400-00001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400-00001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400-00001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6" authorId="0" shapeId="0" xr:uid="{00000000-0006-0000-0400-00001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400-00001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400-00001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6" authorId="0" shapeId="0" xr:uid="{00000000-0006-0000-0400-00001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6" authorId="0" shapeId="0" xr:uid="{00000000-0006-0000-0400-00001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6" authorId="0" shapeId="0" xr:uid="{00000000-0006-0000-0400-00001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400-00002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400-00002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400-00002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6" authorId="0" shapeId="0" xr:uid="{00000000-0006-0000-0400-00002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400-00002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400-00002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400-00002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400-00002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400-00002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6" authorId="0" shapeId="0" xr:uid="{00000000-0006-0000-0400-00002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6" authorId="0" shapeId="0" xr:uid="{00000000-0006-0000-0400-00002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6" authorId="0" shapeId="0" xr:uid="{00000000-0006-0000-0400-00002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6" authorId="0" shapeId="0" xr:uid="{00000000-0006-0000-0400-00002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400-00002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6" authorId="0" shapeId="0" xr:uid="{00000000-0006-0000-0400-00002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6" authorId="0" shapeId="0" xr:uid="{00000000-0006-0000-0400-00002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400-00003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400-00003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6" authorId="0" shapeId="0" xr:uid="{00000000-0006-0000-0400-00003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400-00003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400-00003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400-00003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400-00003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400-00003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6" authorId="0" shapeId="0" xr:uid="{00000000-0006-0000-0400-00003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400-00003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400-00003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6" authorId="0" shapeId="0" xr:uid="{00000000-0006-0000-0400-00003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6" authorId="0" shapeId="0" xr:uid="{00000000-0006-0000-0400-00003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400-00003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400-00003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400-00003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7" authorId="0" shapeId="0" xr:uid="{00000000-0006-0000-0400-00004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400-00004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400-00004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7" authorId="0" shapeId="0" xr:uid="{00000000-0006-0000-0400-00004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400-00004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400-00004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400-00004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400-00004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400-00004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400-00004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400-00004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400-00004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400-00004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7" authorId="0" shapeId="0" xr:uid="{00000000-0006-0000-0400-00004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400-00004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400-00004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400-00005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400-00005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400-00005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400-00005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7" authorId="0" shapeId="0" xr:uid="{00000000-0006-0000-0400-00005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400-00005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7" authorId="0" shapeId="0" xr:uid="{00000000-0006-0000-0400-00005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400-00005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400-00005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7" authorId="0" shapeId="0" xr:uid="{00000000-0006-0000-0400-00005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400-00005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7" authorId="0" shapeId="0" xr:uid="{00000000-0006-0000-0400-00005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400-00005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400-00005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400-00005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400-00005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400-00006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400-00006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400-00006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400-00006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400-00006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400-00006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7" authorId="0" shapeId="0" xr:uid="{00000000-0006-0000-0400-00006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400-00006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400-00006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400-00006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400-00006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7" authorId="0" shapeId="0" xr:uid="{00000000-0006-0000-0400-00006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400-00006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400-00006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7" authorId="0" shapeId="0" xr:uid="{00000000-0006-0000-0400-00006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400-00006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400-00007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400-00007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400-00007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400-00007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400-00007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400-00007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7" authorId="0" shapeId="0" xr:uid="{00000000-0006-0000-0400-00007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400-00007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400-00007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7" authorId="0" shapeId="0" xr:uid="{00000000-0006-0000-0400-00007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400-00007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400-00007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400-00007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400-00007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400-00007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400-00007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7" authorId="0" shapeId="0" xr:uid="{00000000-0006-0000-0400-00008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400-00008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7" authorId="0" shapeId="0" xr:uid="{00000000-0006-0000-0400-00008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400-00008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7" authorId="0" shapeId="0" xr:uid="{00000000-0006-0000-0400-00008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400-00008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7" authorId="0" shapeId="0" xr:uid="{00000000-0006-0000-0400-00008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7" authorId="0" shapeId="0" xr:uid="{00000000-0006-0000-0400-00008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7" authorId="0" shapeId="0" xr:uid="{00000000-0006-0000-0400-00008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400-00008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400-00008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400-00008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400-00008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7" authorId="0" shapeId="0" xr:uid="{00000000-0006-0000-0400-00008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7" authorId="0" shapeId="0" xr:uid="{00000000-0006-0000-0400-00008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400-00008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400-00009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400-00009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7" authorId="0" shapeId="0" xr:uid="{00000000-0006-0000-0400-00009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7" authorId="0" shapeId="0" xr:uid="{00000000-0006-0000-0400-00009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7" authorId="0" shapeId="0" xr:uid="{00000000-0006-0000-0400-00009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7" authorId="0" shapeId="0" xr:uid="{00000000-0006-0000-0400-00009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400-00009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400-00009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400-00009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400-00009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7" authorId="0" shapeId="0" xr:uid="{00000000-0006-0000-0400-00009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7" authorId="0" shapeId="0" xr:uid="{00000000-0006-0000-0400-00009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400-00009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400-00009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400-00009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7" authorId="0" shapeId="0" xr:uid="{00000000-0006-0000-0400-00009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7" authorId="0" shapeId="0" xr:uid="{00000000-0006-0000-0400-0000A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400-0000A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400-0000A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400-0000A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7" authorId="0" shapeId="0" xr:uid="{00000000-0006-0000-0400-0000A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7" authorId="0" shapeId="0" xr:uid="{00000000-0006-0000-0400-0000A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400-0000A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400-0000A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400-0000A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400-0000A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400-0000A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7" authorId="0" shapeId="0" xr:uid="{00000000-0006-0000-0400-0000A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7" authorId="0" shapeId="0" xr:uid="{00000000-0006-0000-0400-0000A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400-0000A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7" authorId="0" shapeId="0" xr:uid="{00000000-0006-0000-0400-0000A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400-0000A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400-0000B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400-0000B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7" authorId="0" shapeId="0" xr:uid="{00000000-0006-0000-0400-0000B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400-0000B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7" authorId="0" shapeId="0" xr:uid="{00000000-0006-0000-0400-0000B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400-0000B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400-0000B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7" authorId="0" shapeId="0" xr:uid="{00000000-0006-0000-0400-0000B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400-0000B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400-0000B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7" authorId="0" shapeId="0" xr:uid="{00000000-0006-0000-0400-0000B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7" authorId="0" shapeId="0" xr:uid="{00000000-0006-0000-0400-0000B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590FDBFC-2EF6-4FEA-B966-73E3F6357A15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11" authorId="0" shapeId="0" xr:uid="{00000000-0006-0000-05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5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5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1" authorId="0" shapeId="0" xr:uid="{00000000-0006-0000-05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5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5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1" authorId="0" shapeId="0" xr:uid="{00000000-0006-0000-05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5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5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1" authorId="0" shapeId="0" xr:uid="{00000000-0006-0000-05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5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5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5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5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5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5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1" authorId="0" shapeId="0" xr:uid="{00000000-0006-0000-05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5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5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5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5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5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5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5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1" authorId="0" shapeId="0" xr:uid="{00000000-0006-0000-05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5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1" authorId="0" shapeId="0" xr:uid="{00000000-0006-0000-05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5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5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5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5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5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1" authorId="0" shapeId="0" xr:uid="{00000000-0006-0000-05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1" authorId="0" shapeId="0" xr:uid="{00000000-0006-0000-05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500-00002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1" authorId="0" shapeId="0" xr:uid="{00000000-0006-0000-05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5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5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1" authorId="0" shapeId="0" xr:uid="{00000000-0006-0000-05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5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5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5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5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5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5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5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1" authorId="0" shapeId="0" xr:uid="{00000000-0006-0000-05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5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5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5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5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5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5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5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5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5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1" authorId="0" shapeId="0" xr:uid="{00000000-0006-0000-05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5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500-00003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5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5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5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5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5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5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5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5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2" authorId="0" shapeId="0" xr:uid="{00000000-0006-0000-05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5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5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5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5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5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5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5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5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500-00004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500-00004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2" authorId="0" shapeId="0" xr:uid="{00000000-0006-0000-05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5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5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2" authorId="0" shapeId="0" xr:uid="{00000000-0006-0000-0500-00005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5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5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5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5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2" authorId="0" shapeId="0" xr:uid="{00000000-0006-0000-05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2" authorId="0" shapeId="0" xr:uid="{00000000-0006-0000-05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5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5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5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5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5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5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5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5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5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5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5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5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5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5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5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2" authorId="0" shapeId="0" xr:uid="{00000000-0006-0000-05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5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5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5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5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5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5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5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5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5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5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2" authorId="0" shapeId="0" xr:uid="{00000000-0006-0000-05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5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5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5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5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5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500-00007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2" authorId="0" shapeId="0" xr:uid="{00000000-0006-0000-05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2" authorId="0" shapeId="0" xr:uid="{00000000-0006-0000-05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5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5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2" authorId="0" shapeId="0" xr:uid="{00000000-0006-0000-05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5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5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5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5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5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5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5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5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5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5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5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500-00008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3" authorId="0" shapeId="0" xr:uid="{00000000-0006-0000-05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3" authorId="0" shapeId="0" xr:uid="{00000000-0006-0000-05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5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5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5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5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3" authorId="0" shapeId="0" xr:uid="{00000000-0006-0000-05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3" authorId="0" shapeId="0" xr:uid="{00000000-0006-0000-05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5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3" authorId="0" shapeId="0" xr:uid="{00000000-0006-0000-05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5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5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5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3" authorId="0" shapeId="0" xr:uid="{00000000-0006-0000-05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5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5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3" authorId="0" shapeId="0" xr:uid="{00000000-0006-0000-05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5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5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5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3" authorId="0" shapeId="0" xr:uid="{00000000-0006-0000-05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5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500-0000A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5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3" authorId="0" shapeId="0" xr:uid="{00000000-0006-0000-05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3" authorId="0" shapeId="0" xr:uid="{00000000-0006-0000-05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5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5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5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5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5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5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500-0000A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3" authorId="0" shapeId="0" xr:uid="{00000000-0006-0000-0500-0000A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500-0000A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5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5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5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5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5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5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5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5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5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5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5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5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5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5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3" authorId="0" shapeId="0" xr:uid="{00000000-0006-0000-05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5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5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5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500-0000C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3" authorId="0" shapeId="0" xr:uid="{00000000-0006-0000-05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5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3" authorId="0" shapeId="0" xr:uid="{00000000-0006-0000-05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5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4" authorId="0" shapeId="0" xr:uid="{00000000-0006-0000-05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5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5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5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4" authorId="0" shapeId="0" xr:uid="{00000000-0006-0000-05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5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5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4" authorId="0" shapeId="0" xr:uid="{00000000-0006-0000-05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5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5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4" authorId="0" shapeId="0" xr:uid="{00000000-0006-0000-05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4" authorId="0" shapeId="0" xr:uid="{00000000-0006-0000-05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4" authorId="0" shapeId="0" xr:uid="{00000000-0006-0000-05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5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5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5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5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5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4" authorId="0" shapeId="0" xr:uid="{00000000-0006-0000-0500-0000D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5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500-0000D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4" authorId="0" shapeId="0" xr:uid="{00000000-0006-0000-05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5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4" authorId="0" shapeId="0" xr:uid="{00000000-0006-0000-05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5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5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5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500-0000E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5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5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5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5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5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5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5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5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500-0000E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4" authorId="0" shapeId="0" xr:uid="{00000000-0006-0000-0500-0000E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4" authorId="0" shapeId="0" xr:uid="{00000000-0006-0000-0500-0000E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500-0000E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4" authorId="0" shapeId="0" xr:uid="{00000000-0006-0000-05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5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4" authorId="0" shapeId="0" xr:uid="{00000000-0006-0000-05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5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5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5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5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5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500-0000F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4" authorId="0" shapeId="0" xr:uid="{00000000-0006-0000-05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5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5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5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5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4" authorId="0" shapeId="0" xr:uid="{00000000-0006-0000-05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5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4" authorId="0" shapeId="0" xr:uid="{00000000-0006-0000-0500-0000F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5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5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5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5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5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5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5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5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5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5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5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5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5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5" authorId="0" shapeId="0" xr:uid="{00000000-0006-0000-05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5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5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5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5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5" authorId="0" shapeId="0" xr:uid="{00000000-0006-0000-05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5" authorId="0" shapeId="0" xr:uid="{00000000-0006-0000-05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5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5" authorId="0" shapeId="0" xr:uid="{00000000-0006-0000-05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5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5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5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5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5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5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500-00001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500-00001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5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500-00001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5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5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5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5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500-00002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500-00002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500-00002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5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500-00002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5" authorId="0" shapeId="0" xr:uid="{00000000-0006-0000-05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5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5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5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5" authorId="0" shapeId="0" xr:uid="{00000000-0006-0000-0500-00002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5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5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5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5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5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5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5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500-00003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500-00003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5" authorId="0" shapeId="0" xr:uid="{00000000-0006-0000-0500-00003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500-00003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5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500-00003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5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5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5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5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500-00003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5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500-00004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500-00004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500-00004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500-00004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5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6" authorId="0" shapeId="0" xr:uid="{00000000-0006-0000-05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5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5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5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5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5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500-00004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6" authorId="0" shapeId="0" xr:uid="{00000000-0006-0000-05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5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500-00004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5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5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5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5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6" authorId="0" shapeId="0" xr:uid="{00000000-0006-0000-0500-00005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6" authorId="0" shapeId="0" xr:uid="{00000000-0006-0000-0500-00005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5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500-00005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500-00005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500-00005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500-00005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5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5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6" authorId="0" shapeId="0" xr:uid="{00000000-0006-0000-0500-00005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5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500-00005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5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5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500-00006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500-00006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6" authorId="0" shapeId="0" xr:uid="{00000000-0006-0000-0500-00006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6" authorId="0" shapeId="0" xr:uid="{00000000-0006-0000-0500-00006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500-00006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6" authorId="0" shapeId="0" xr:uid="{00000000-0006-0000-05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5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500-00006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500-00006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5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500-00006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500-00006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500-00006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5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5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5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500-00007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500-00007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500-00007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5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500-00007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500-00007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500-00007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5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500-00007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5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5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500-00007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500-00007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5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5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7" authorId="0" shapeId="0" xr:uid="{00000000-0006-0000-0500-00008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5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5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500-00008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500-00008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500-00008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500-00008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500-00008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500-00008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500-00008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7" authorId="0" shapeId="0" xr:uid="{00000000-0006-0000-0500-00008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500-00008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500-00008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7" authorId="0" shapeId="0" xr:uid="{00000000-0006-0000-05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500-00008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500-00008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5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500-00009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500-00009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500-00009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500-00009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500-00009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500-00009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500-00009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500-00009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5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500-00009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500-00009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500-00009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500-00009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500-00009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500-00009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500-0000A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500-0000A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5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5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500-0000A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500-0000A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500-0000A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7" authorId="0" shapeId="0" xr:uid="{00000000-0006-0000-0500-0000A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500-0000A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500-0000A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500-0000A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5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500-0000A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500-0000A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5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500-0000A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5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6E1A2E6B-7A38-457A-B655-C03CF2A2F94E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I11" authorId="0" shapeId="0" xr:uid="{00000000-0006-0000-06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600-00000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6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6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6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6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1" authorId="0" shapeId="0" xr:uid="{00000000-0006-0000-06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6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1" authorId="0" shapeId="0" xr:uid="{00000000-0006-0000-06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6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1" authorId="0" shapeId="0" xr:uid="{00000000-0006-0000-06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6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1" authorId="0" shapeId="0" xr:uid="{00000000-0006-0000-06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6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6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6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6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6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6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1" authorId="0" shapeId="0" xr:uid="{00000000-0006-0000-06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6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6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1" authorId="0" shapeId="0" xr:uid="{00000000-0006-0000-06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1" authorId="0" shapeId="0" xr:uid="{00000000-0006-0000-06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6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6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6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6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1" authorId="0" shapeId="0" xr:uid="{00000000-0006-0000-06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6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6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6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6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6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1" authorId="0" shapeId="0" xr:uid="{00000000-0006-0000-0600-00002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1" authorId="0" shapeId="0" xr:uid="{00000000-0006-0000-06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1" authorId="0" shapeId="0" xr:uid="{00000000-0006-0000-06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6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6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6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6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6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6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6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1" authorId="0" shapeId="0" xr:uid="{00000000-0006-0000-06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6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6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1" authorId="0" shapeId="0" xr:uid="{00000000-0006-0000-06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6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6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6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1" authorId="0" shapeId="0" xr:uid="{00000000-0006-0000-06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6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6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6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1" authorId="0" shapeId="0" xr:uid="{00000000-0006-0000-06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6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6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6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6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600-00003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1" authorId="0" shapeId="0" xr:uid="{00000000-0006-0000-06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6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6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6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6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6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6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6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6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1" authorId="0" shapeId="0" xr:uid="{00000000-0006-0000-06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6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6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1" authorId="0" shapeId="0" xr:uid="{00000000-0006-0000-06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2" authorId="0" shapeId="0" xr:uid="{00000000-0006-0000-06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6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600-00004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2" authorId="0" shapeId="0" xr:uid="{00000000-0006-0000-06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6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6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6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600-00005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6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6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2" authorId="0" shapeId="0" xr:uid="{00000000-0006-0000-06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6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2" authorId="0" shapeId="0" xr:uid="{00000000-0006-0000-06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2" authorId="0" shapeId="0" xr:uid="{00000000-0006-0000-0600-00005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6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6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6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6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2" authorId="0" shapeId="0" xr:uid="{00000000-0006-0000-06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6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2" authorId="0" shapeId="0" xr:uid="{00000000-0006-0000-06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6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2" authorId="0" shapeId="0" xr:uid="{00000000-0006-0000-0600-00006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2" authorId="0" shapeId="0" xr:uid="{00000000-0006-0000-06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6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2" authorId="0" shapeId="0" xr:uid="{00000000-0006-0000-06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6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6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2" authorId="0" shapeId="0" xr:uid="{00000000-0006-0000-06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6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6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6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6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6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6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6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6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6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2" authorId="0" shapeId="0" xr:uid="{00000000-0006-0000-06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6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6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6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6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6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6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6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600-00007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2" authorId="0" shapeId="0" xr:uid="{00000000-0006-0000-06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6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2" authorId="0" shapeId="0" xr:uid="{00000000-0006-0000-0600-00007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6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6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2" authorId="0" shapeId="0" xr:uid="{00000000-0006-0000-06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6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6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2" authorId="0" shapeId="0" xr:uid="{00000000-0006-0000-06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6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6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6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6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6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600-00008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2" authorId="0" shapeId="0" xr:uid="{00000000-0006-0000-06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6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6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6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6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6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6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6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6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2" authorId="0" shapeId="0" xr:uid="{00000000-0006-0000-06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6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2" authorId="0" shapeId="0" xr:uid="{00000000-0006-0000-0600-00009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6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6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2" authorId="0" shapeId="0" xr:uid="{00000000-0006-0000-06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2" authorId="0" shapeId="0" xr:uid="{00000000-0006-0000-06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6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6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6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6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3" authorId="0" shapeId="0" xr:uid="{00000000-0006-0000-06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6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6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6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6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6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6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6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600-0000A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3" authorId="0" shapeId="0" xr:uid="{00000000-0006-0000-06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3" authorId="0" shapeId="0" xr:uid="{00000000-0006-0000-06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6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6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6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6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6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6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600-0000A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3" authorId="0" shapeId="0" xr:uid="{00000000-0006-0000-06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3" authorId="0" shapeId="0" xr:uid="{00000000-0006-0000-06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3" authorId="0" shapeId="0" xr:uid="{00000000-0006-0000-0600-0000B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3" authorId="0" shapeId="0" xr:uid="{00000000-0006-0000-06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6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6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6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3" authorId="0" shapeId="0" xr:uid="{00000000-0006-0000-06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6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6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6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6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6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3" authorId="0" shapeId="0" xr:uid="{00000000-0006-0000-06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6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6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6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3" authorId="0" shapeId="0" xr:uid="{00000000-0006-0000-06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6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3" authorId="0" shapeId="0" xr:uid="{00000000-0006-0000-06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6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600-0000C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6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3" authorId="0" shapeId="0" xr:uid="{00000000-0006-0000-06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3" authorId="0" shapeId="0" xr:uid="{00000000-0006-0000-06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6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6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6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3" authorId="0" shapeId="0" xr:uid="{00000000-0006-0000-06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600-0000C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600-0000C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6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3" authorId="0" shapeId="0" xr:uid="{00000000-0006-0000-06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6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6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6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3" authorId="0" shapeId="0" xr:uid="{00000000-0006-0000-06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6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6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6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600-0000D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600-0000D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6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6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6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3" authorId="0" shapeId="0" xr:uid="{00000000-0006-0000-06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6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6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3" authorId="0" shapeId="0" xr:uid="{00000000-0006-0000-06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3" authorId="0" shapeId="0" xr:uid="{00000000-0006-0000-0600-0000E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3" authorId="0" shapeId="0" xr:uid="{00000000-0006-0000-06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6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6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6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6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6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6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6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4" authorId="0" shapeId="0" xr:uid="{00000000-0006-0000-06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600-0000E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6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4" authorId="0" shapeId="0" xr:uid="{00000000-0006-0000-06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6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6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6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600-0000F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6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6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4" authorId="0" shapeId="0" xr:uid="{00000000-0006-0000-06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4" authorId="0" shapeId="0" xr:uid="{00000000-0006-0000-06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6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6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6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6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6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4" authorId="0" shapeId="0" xr:uid="{00000000-0006-0000-06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4" authorId="0" shapeId="0" xr:uid="{00000000-0006-0000-06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4" authorId="0" shapeId="0" xr:uid="{00000000-0006-0000-0600-0000F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4" authorId="0" shapeId="0" xr:uid="{00000000-0006-0000-06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4" authorId="0" shapeId="0" xr:uid="{00000000-0006-0000-0600-0000F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4" authorId="0" shapeId="0" xr:uid="{00000000-0006-0000-06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6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6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6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6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6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6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600-00000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4" authorId="0" shapeId="0" xr:uid="{00000000-0006-0000-0600-00000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4" authorId="0" shapeId="0" xr:uid="{00000000-0006-0000-06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600-00000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6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6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6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6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4" authorId="0" shapeId="0" xr:uid="{00000000-0006-0000-0600-00000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4" authorId="0" shapeId="0" xr:uid="{00000000-0006-0000-06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6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6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6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600-00001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4" authorId="0" shapeId="0" xr:uid="{00000000-0006-0000-06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6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600-00001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6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6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600-00001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6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600-00001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6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600-00001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4" authorId="0" shapeId="0" xr:uid="{00000000-0006-0000-0600-00001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6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6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6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600-00002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600-00002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600-00002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600-00002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4" authorId="0" shapeId="0" xr:uid="{00000000-0006-0000-06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600-00002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6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6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6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600-00002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6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600-00002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6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600-00003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5" authorId="0" shapeId="0" xr:uid="{00000000-0006-0000-0600-00003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5" authorId="0" shapeId="0" xr:uid="{00000000-0006-0000-0600-00003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6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600-00003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5" authorId="0" shapeId="0" xr:uid="{00000000-0006-0000-06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600-00003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5" authorId="0" shapeId="0" xr:uid="{00000000-0006-0000-0600-00003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5" authorId="0" shapeId="0" xr:uid="{00000000-0006-0000-06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600-00003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5" authorId="0" shapeId="0" xr:uid="{00000000-0006-0000-0600-00003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5" authorId="0" shapeId="0" xr:uid="{00000000-0006-0000-06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5" authorId="0" shapeId="0" xr:uid="{00000000-0006-0000-06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6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600-00003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6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600-00004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600-00004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5" authorId="0" shapeId="0" xr:uid="{00000000-0006-0000-06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5" authorId="0" shapeId="0" xr:uid="{00000000-0006-0000-06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6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5" authorId="0" shapeId="0" xr:uid="{00000000-0006-0000-0600-00004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5" authorId="0" shapeId="0" xr:uid="{00000000-0006-0000-06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600-00004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6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5" authorId="0" shapeId="0" xr:uid="{00000000-0006-0000-06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5" authorId="0" shapeId="0" xr:uid="{00000000-0006-0000-0600-00004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5" authorId="0" shapeId="0" xr:uid="{00000000-0006-0000-06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5" authorId="0" shapeId="0" xr:uid="{00000000-0006-0000-06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600-00004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600-00004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6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600-00005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600-00005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600-00005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600-00005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600-00005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6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600-00005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600-00005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600-00005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600-00005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6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5" authorId="0" shapeId="0" xr:uid="{00000000-0006-0000-06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600-00005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5" authorId="0" shapeId="0" xr:uid="{00000000-0006-0000-0600-00005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600-00005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5" authorId="0" shapeId="0" xr:uid="{00000000-0006-0000-06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600-00006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600-00006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600-00006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5" authorId="0" shapeId="0" xr:uid="{00000000-0006-0000-06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5" authorId="0" shapeId="0" xr:uid="{00000000-0006-0000-0600-00006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600-00006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600-00006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6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600-00006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600-00006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600-00006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600-00006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600-00006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6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6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6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6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6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600-00007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600-00007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6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600-00007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600-00007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5" authorId="0" shapeId="0" xr:uid="{00000000-0006-0000-06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6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600-00007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6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5" authorId="0" shapeId="0" xr:uid="{00000000-0006-0000-06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6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600-00007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5" authorId="0" shapeId="0" xr:uid="{00000000-0006-0000-06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5" authorId="0" shapeId="0" xr:uid="{00000000-0006-0000-06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600-00008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6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6" authorId="0" shapeId="0" xr:uid="{00000000-0006-0000-06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600-00008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600-00008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600-00008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600-00008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6" authorId="0" shapeId="0" xr:uid="{00000000-0006-0000-0600-00008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600-00008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600-00008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600-00008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6" authorId="0" shapeId="0" xr:uid="{00000000-0006-0000-0600-00008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600-00008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6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600-00008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6" authorId="0" shapeId="0" xr:uid="{00000000-0006-0000-0600-00008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6" authorId="0" shapeId="0" xr:uid="{00000000-0006-0000-06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600-00009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600-00009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600-00009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6" authorId="0" shapeId="0" xr:uid="{00000000-0006-0000-0600-00009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600-00009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600-00009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600-00009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6" authorId="0" shapeId="0" xr:uid="{00000000-0006-0000-0600-00009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6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600-00009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600-00009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600-00009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600-00009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600-00009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6" authorId="0" shapeId="0" xr:uid="{00000000-0006-0000-0600-00009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6" authorId="0" shapeId="0" xr:uid="{00000000-0006-0000-0600-0000A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600-0000A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6" authorId="0" shapeId="0" xr:uid="{00000000-0006-0000-06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6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600-0000A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600-0000A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600-0000A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600-0000A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600-0000A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600-0000A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600-0000A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6" authorId="0" shapeId="0" xr:uid="{00000000-0006-0000-06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600-0000A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600-0000A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6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600-0000A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6" authorId="0" shapeId="0" xr:uid="{00000000-0006-0000-06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600-0000B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600-0000B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6" authorId="0" shapeId="0" xr:uid="{00000000-0006-0000-0600-0000B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600-0000B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600-0000B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600-0000B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600-0000B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600-0000B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6" authorId="0" shapeId="0" xr:uid="{00000000-0006-0000-0600-0000B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6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600-0000B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6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600-0000B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600-0000B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600-0000B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600-0000C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600-0000C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600-0000C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600-0000C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600-0000C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6" authorId="0" shapeId="0" xr:uid="{00000000-0006-0000-0600-0000C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600-0000C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600-0000C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600-0000C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600-0000C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600-0000C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600-0000C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600-0000C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600-0000C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6" authorId="0" shapeId="0" xr:uid="{00000000-0006-0000-0600-0000C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6" authorId="0" shapeId="0" xr:uid="{00000000-0006-0000-0600-0000C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600-0000D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6" authorId="0" shapeId="0" xr:uid="{00000000-0006-0000-0600-0000D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600-0000D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600-0000D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7" authorId="0" shapeId="0" xr:uid="{00000000-0006-0000-06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600-0000D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7" authorId="0" shapeId="0" xr:uid="{00000000-0006-0000-0600-0000D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600-0000D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600-0000D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7" authorId="0" shapeId="0" xr:uid="{00000000-0006-0000-0600-0000D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600-0000D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600-0000D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6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600-0000D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600-0000D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600-0000D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7" authorId="0" shapeId="0" xr:uid="{00000000-0006-0000-0600-0000E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7" authorId="0" shapeId="0" xr:uid="{00000000-0006-0000-0600-0000E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600-0000E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600-0000E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600-0000E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600-0000E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600-0000E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600-0000E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600-0000E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600-0000E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600-0000E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7" authorId="0" shapeId="0" xr:uid="{00000000-0006-0000-0600-0000E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600-0000E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7" authorId="0" shapeId="0" xr:uid="{00000000-0006-0000-0600-0000E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600-0000E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7" authorId="0" shapeId="0" xr:uid="{00000000-0006-0000-0600-0000E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600-0000F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600-0000F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600-0000F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600-0000F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600-0000F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600-0000F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600-0000F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600-0000F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600-0000F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600-0000F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7" authorId="0" shapeId="0" xr:uid="{00000000-0006-0000-0600-0000F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7" authorId="0" shapeId="0" xr:uid="{00000000-0006-0000-0600-0000F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600-0000F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600-0000F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7" authorId="0" shapeId="0" xr:uid="{00000000-0006-0000-0600-0000F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600-0000F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600-00000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600-00000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600-00000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7" authorId="0" shapeId="0" xr:uid="{00000000-0006-0000-0600-00000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600-00000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600-00000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600-00000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600-00000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7" authorId="0" shapeId="0" xr:uid="{00000000-0006-0000-0600-00000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600-00000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600-00000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7" authorId="0" shapeId="0" xr:uid="{00000000-0006-0000-0600-00000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7" authorId="0" shapeId="0" xr:uid="{00000000-0006-0000-06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600-00000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7" authorId="0" shapeId="0" xr:uid="{00000000-0006-0000-0600-00000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600-00000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600-00001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600-00001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600-00001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7" authorId="0" shapeId="0" xr:uid="{00000000-0006-0000-0600-00001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600-00001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600-00001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7" authorId="0" shapeId="0" xr:uid="{00000000-0006-0000-0600-00001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600-00001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600-00001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600-00001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600-00001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600-00001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600-00001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600-00001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600-00001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600-00001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2B35530D-8719-49E0-A443-0161ED14E8AB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N11" authorId="0" shapeId="0" xr:uid="{00000000-0006-0000-07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700-00000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700-00000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1" authorId="0" shapeId="0" xr:uid="{00000000-0006-0000-07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1" authorId="0" shapeId="0" xr:uid="{00000000-0006-0000-07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7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7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7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7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7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7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7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7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7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1" authorId="0" shapeId="0" xr:uid="{00000000-0006-0000-07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1" authorId="0" shapeId="0" xr:uid="{00000000-0006-0000-07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7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7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7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7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1" authorId="0" shapeId="0" xr:uid="{00000000-0006-0000-0700-00001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7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1" authorId="0" shapeId="0" xr:uid="{00000000-0006-0000-07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1" authorId="0" shapeId="0" xr:uid="{00000000-0006-0000-07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7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7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7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7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700-00001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1" authorId="0" shapeId="0" xr:uid="{00000000-0006-0000-07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7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1" authorId="0" shapeId="0" xr:uid="{00000000-0006-0000-07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1" authorId="0" shapeId="0" xr:uid="{00000000-0006-0000-07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1" authorId="0" shapeId="0" xr:uid="{00000000-0006-0000-07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7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7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7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1" authorId="0" shapeId="0" xr:uid="{00000000-0006-0000-07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7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1" authorId="0" shapeId="0" xr:uid="{00000000-0006-0000-07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1" authorId="0" shapeId="0" xr:uid="{00000000-0006-0000-07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1" authorId="0" shapeId="0" xr:uid="{00000000-0006-0000-07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7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7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1" authorId="0" shapeId="0" xr:uid="{00000000-0006-0000-07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7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7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7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1" authorId="0" shapeId="0" xr:uid="{00000000-0006-0000-07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7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7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7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7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7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7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7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7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1" authorId="0" shapeId="0" xr:uid="{00000000-0006-0000-07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1" authorId="0" shapeId="0" xr:uid="{00000000-0006-0000-07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7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700-00003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7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7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1" authorId="0" shapeId="0" xr:uid="{00000000-0006-0000-07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7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7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7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7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1" authorId="0" shapeId="0" xr:uid="{00000000-0006-0000-0700-00004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1" authorId="0" shapeId="0" xr:uid="{00000000-0006-0000-07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7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7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7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1" authorId="0" shapeId="0" xr:uid="{00000000-0006-0000-07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7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7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7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7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7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1" authorId="0" shapeId="0" xr:uid="{00000000-0006-0000-07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7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7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7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7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7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7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7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7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7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7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7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7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7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7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700-00006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1" authorId="0" shapeId="0" xr:uid="{00000000-0006-0000-07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1" authorId="0" shapeId="0" xr:uid="{00000000-0006-0000-07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7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7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7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7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7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1" authorId="0" shapeId="0" xr:uid="{00000000-0006-0000-07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7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7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7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7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7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7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7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7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2" authorId="0" shapeId="0" xr:uid="{00000000-0006-0000-07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7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7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2" authorId="0" shapeId="0" xr:uid="{00000000-0006-0000-07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700-00007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7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7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7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7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2" authorId="0" shapeId="0" xr:uid="{00000000-0006-0000-07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2" authorId="0" shapeId="0" xr:uid="{00000000-0006-0000-07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7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7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7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7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7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7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2" authorId="0" shapeId="0" xr:uid="{00000000-0006-0000-07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700-00008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2" authorId="0" shapeId="0" xr:uid="{00000000-0006-0000-07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7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2" authorId="0" shapeId="0" xr:uid="{00000000-0006-0000-07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7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7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7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7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2" authorId="0" shapeId="0" xr:uid="{00000000-0006-0000-07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2" authorId="0" shapeId="0" xr:uid="{00000000-0006-0000-07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2" authorId="0" shapeId="0" xr:uid="{00000000-0006-0000-07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7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7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7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7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7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2" authorId="0" shapeId="0" xr:uid="{00000000-0006-0000-07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2" authorId="0" shapeId="0" xr:uid="{00000000-0006-0000-07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700-00009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2" authorId="0" shapeId="0" xr:uid="{00000000-0006-0000-07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7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7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7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7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7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7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7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7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2" authorId="0" shapeId="0" xr:uid="{00000000-0006-0000-07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2" authorId="0" shapeId="0" xr:uid="{00000000-0006-0000-07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7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7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7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7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7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7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7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7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2" authorId="0" shapeId="0" xr:uid="{00000000-0006-0000-07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700-0000A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2" authorId="0" shapeId="0" xr:uid="{00000000-0006-0000-07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2" authorId="0" shapeId="0" xr:uid="{00000000-0006-0000-07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700-0000A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2" authorId="0" shapeId="0" xr:uid="{00000000-0006-0000-07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7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7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7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7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7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7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7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2" authorId="0" shapeId="0" xr:uid="{00000000-0006-0000-07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2" authorId="0" shapeId="0" xr:uid="{00000000-0006-0000-07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7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7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700-0000B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2" authorId="0" shapeId="0" xr:uid="{00000000-0006-0000-07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2" authorId="0" shapeId="0" xr:uid="{00000000-0006-0000-07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7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7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7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7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700-0000C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7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700-0000C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7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2" authorId="0" shapeId="0" xr:uid="{00000000-0006-0000-07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7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7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2" authorId="0" shapeId="0" xr:uid="{00000000-0006-0000-07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7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7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2" authorId="0" shapeId="0" xr:uid="{00000000-0006-0000-0700-0000C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7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7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7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7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7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7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7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7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7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700-0000D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700-0000D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3" authorId="0" shapeId="0" xr:uid="{00000000-0006-0000-07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7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7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700-0000D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3" authorId="0" shapeId="0" xr:uid="{00000000-0006-0000-0700-0000D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3" authorId="0" shapeId="0" xr:uid="{00000000-0006-0000-07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3" authorId="0" shapeId="0" xr:uid="{00000000-0006-0000-07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7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7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7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3" authorId="0" shapeId="0" xr:uid="{00000000-0006-0000-0700-0000E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3" authorId="0" shapeId="0" xr:uid="{00000000-0006-0000-07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3" authorId="0" shapeId="0" xr:uid="{00000000-0006-0000-07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7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7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700-0000E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7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7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7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3" authorId="0" shapeId="0" xr:uid="{00000000-0006-0000-07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700-0000E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7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7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700-0000E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700-0000E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3" authorId="0" shapeId="0" xr:uid="{00000000-0006-0000-0700-0000F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3" authorId="0" shapeId="0" xr:uid="{00000000-0006-0000-0700-0000F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3" authorId="0" shapeId="0" xr:uid="{00000000-0006-0000-0700-0000F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7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3" authorId="0" shapeId="0" xr:uid="{00000000-0006-0000-07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7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7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7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7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7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7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7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7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3" authorId="0" shapeId="0" xr:uid="{00000000-0006-0000-0700-0000F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700-0000F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700-0000F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7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7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7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7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3" authorId="0" shapeId="0" xr:uid="{00000000-0006-0000-07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7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7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700-00000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700-00000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3" authorId="0" shapeId="0" xr:uid="{00000000-0006-0000-0700-00000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7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7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7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7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7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3" authorId="0" shapeId="0" xr:uid="{00000000-0006-0000-07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7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7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3" authorId="0" shapeId="0" xr:uid="{00000000-0006-0000-07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7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700-00001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7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700-00001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3" authorId="0" shapeId="0" xr:uid="{00000000-0006-0000-0700-00001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7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7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7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7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700-00001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7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3" authorId="0" shapeId="0" xr:uid="{00000000-0006-0000-0700-00001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700-00001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3" authorId="0" shapeId="0" xr:uid="{00000000-0006-0000-07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7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700-00002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3" authorId="0" shapeId="0" xr:uid="{00000000-0006-0000-07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3" authorId="0" shapeId="0" xr:uid="{00000000-0006-0000-0700-00002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700-00002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7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700-00002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7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7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4" authorId="0" shapeId="0" xr:uid="{00000000-0006-0000-07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7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700-00002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4" authorId="0" shapeId="0" xr:uid="{00000000-0006-0000-07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7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7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700-00003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4" authorId="0" shapeId="0" xr:uid="{00000000-0006-0000-0700-00003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4" authorId="0" shapeId="0" xr:uid="{00000000-0006-0000-07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7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700-00003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700-00003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700-00003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700-00003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7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700-00003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7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7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700-00003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4" authorId="0" shapeId="0" xr:uid="{00000000-0006-0000-0700-00003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700-00003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700-00003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700-00004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4" authorId="0" shapeId="0" xr:uid="{00000000-0006-0000-0700-00004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700-00004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7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4" authorId="0" shapeId="0" xr:uid="{00000000-0006-0000-0700-00004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4" authorId="0" shapeId="0" xr:uid="{00000000-0006-0000-07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4" authorId="0" shapeId="0" xr:uid="{00000000-0006-0000-0700-00004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4" authorId="0" shapeId="0" xr:uid="{00000000-0006-0000-0700-00004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4" authorId="0" shapeId="0" xr:uid="{00000000-0006-0000-0700-00004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7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7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700-00004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4" authorId="0" shapeId="0" xr:uid="{00000000-0006-0000-0700-00004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4" authorId="0" shapeId="0" xr:uid="{00000000-0006-0000-0700-00004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700-00004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4" authorId="0" shapeId="0" xr:uid="{00000000-0006-0000-07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7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7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7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700-00005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700-00005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7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700-00005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700-00005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700-00005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700-00005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4" authorId="0" shapeId="0" xr:uid="{00000000-0006-0000-07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4" authorId="0" shapeId="0" xr:uid="{00000000-0006-0000-07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700-00005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7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700-00005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700-00005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4" authorId="0" shapeId="0" xr:uid="{00000000-0006-0000-0700-00006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4" authorId="0" shapeId="0" xr:uid="{00000000-0006-0000-0700-00006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700-00006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7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700-00006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700-00006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7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7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700-00006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4" authorId="0" shapeId="0" xr:uid="{00000000-0006-0000-0700-00006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4" authorId="0" shapeId="0" xr:uid="{00000000-0006-0000-07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700-00006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700-00006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7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700-00006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700-00006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4" authorId="0" shapeId="0" xr:uid="{00000000-0006-0000-07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7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700-00007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700-00007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7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700-00007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700-00007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4" authorId="0" shapeId="0" xr:uid="{00000000-0006-0000-0700-00007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4" authorId="0" shapeId="0" xr:uid="{00000000-0006-0000-07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700-00007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700-00007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7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4" authorId="0" shapeId="0" xr:uid="{00000000-0006-0000-07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700-00007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700-00007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7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700-00008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7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7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700-00008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5" authorId="0" shapeId="0" xr:uid="{00000000-0006-0000-0700-00008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700-00008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5" authorId="0" shapeId="0" xr:uid="{00000000-0006-0000-0700-00008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5" authorId="0" shapeId="0" xr:uid="{00000000-0006-0000-0700-00008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700-00008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700-00008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700-00008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5" authorId="0" shapeId="0" xr:uid="{00000000-0006-0000-0700-00008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5" authorId="0" shapeId="0" xr:uid="{00000000-0006-0000-0700-00008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5" authorId="0" shapeId="0" xr:uid="{00000000-0006-0000-07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5" authorId="0" shapeId="0" xr:uid="{00000000-0006-0000-0700-00008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700-00008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7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700-00009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700-00009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5" authorId="0" shapeId="0" xr:uid="{00000000-0006-0000-0700-00009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700-00009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700-00009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700-00009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5" authorId="0" shapeId="0" xr:uid="{00000000-0006-0000-0700-00009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700-00009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7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700-00009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700-00009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700-00009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5" authorId="0" shapeId="0" xr:uid="{00000000-0006-0000-0700-00009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700-00009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700-00009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700-0000A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700-0000A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700-0000A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5" authorId="0" shapeId="0" xr:uid="{00000000-0006-0000-07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700-0000A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700-0000A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5" authorId="0" shapeId="0" xr:uid="{00000000-0006-0000-0700-0000A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700-0000A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700-0000A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700-0000A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700-0000A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5" authorId="0" shapeId="0" xr:uid="{00000000-0006-0000-0700-0000A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5" authorId="0" shapeId="0" xr:uid="{00000000-0006-0000-0700-0000A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700-0000A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7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700-0000A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7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7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700-0000B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700-0000B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700-0000B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700-0000B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700-0000B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5" authorId="0" shapeId="0" xr:uid="{00000000-0006-0000-0700-0000B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700-0000B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5" authorId="0" shapeId="0" xr:uid="{00000000-0006-0000-0700-0000B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700-0000B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5" authorId="0" shapeId="0" xr:uid="{00000000-0006-0000-0700-0000B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7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700-0000B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5" authorId="0" shapeId="0" xr:uid="{00000000-0006-0000-0700-0000B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700-0000B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700-0000C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5" authorId="0" shapeId="0" xr:uid="{00000000-0006-0000-0700-0000C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700-0000C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700-0000C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5" authorId="0" shapeId="0" xr:uid="{00000000-0006-0000-0700-0000C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700-0000C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5" authorId="0" shapeId="0" xr:uid="{00000000-0006-0000-0700-0000C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700-0000C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700-0000C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700-0000C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700-0000C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700-0000C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700-0000C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700-0000C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700-0000C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5" authorId="0" shapeId="0" xr:uid="{00000000-0006-0000-0700-0000C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700-0000D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700-0000D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5" authorId="0" shapeId="0" xr:uid="{00000000-0006-0000-0700-0000D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5" authorId="0" shapeId="0" xr:uid="{00000000-0006-0000-0700-0000D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7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700-0000D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700-0000D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700-0000D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700-0000D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700-0000D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700-0000D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700-0000D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7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700-0000D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700-0000D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700-0000D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700-0000E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700-0000E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700-0000E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700-0000E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700-0000E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700-0000E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700-0000E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700-0000E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700-0000E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700-0000E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6" authorId="0" shapeId="0" xr:uid="{00000000-0006-0000-0700-0000E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700-0000E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700-0000E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700-0000E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6" authorId="0" shapeId="0" xr:uid="{00000000-0006-0000-0700-0000E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700-0000E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700-0000F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700-0000F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700-0000F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700-0000F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700-0000F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700-0000F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700-0000F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700-0000F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700-0000F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700-0000F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700-0000F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700-0000F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700-0000F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700-0000F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6" authorId="0" shapeId="0" xr:uid="{00000000-0006-0000-0700-0000F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700-0000F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700-00000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700-00000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700-00000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700-00000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700-00000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6" authorId="0" shapeId="0" xr:uid="{00000000-0006-0000-0700-00000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6" authorId="0" shapeId="0" xr:uid="{00000000-0006-0000-0700-00000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700-00000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700-00000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700-00000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700-00000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700-00000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700-00000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6" authorId="0" shapeId="0" xr:uid="{00000000-0006-0000-0700-00000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700-00000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700-00000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700-00001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700-00001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700-00001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6" authorId="0" shapeId="0" xr:uid="{00000000-0006-0000-0700-00001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6" authorId="0" shapeId="0" xr:uid="{00000000-0006-0000-0700-00001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700-00001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700-00001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700-00001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6" authorId="0" shapeId="0" xr:uid="{00000000-0006-0000-0700-00001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6" authorId="0" shapeId="0" xr:uid="{00000000-0006-0000-0700-00001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700-00001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6" authorId="0" shapeId="0" xr:uid="{00000000-0006-0000-0700-00001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6" authorId="0" shapeId="0" xr:uid="{00000000-0006-0000-0700-00001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700-00001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700-00001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700-00001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700-00002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700-00002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700-00002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700-00002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700-00002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6" authorId="0" shapeId="0" xr:uid="{00000000-0006-0000-0700-00002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6" authorId="0" shapeId="0" xr:uid="{00000000-0006-0000-0700-00002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6" authorId="0" shapeId="0" xr:uid="{00000000-0006-0000-0700-00002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700-00002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700-00002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700-00002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6" authorId="0" shapeId="0" xr:uid="{00000000-0006-0000-0700-00002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700-00002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700-00002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700-00002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700-00002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700-00003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700-00003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700-00003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6" authorId="0" shapeId="0" xr:uid="{00000000-0006-0000-0700-00003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700-00003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700-00003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700-00003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700-00003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6" authorId="0" shapeId="0" xr:uid="{00000000-0006-0000-0700-00003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700-00003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700-00003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700-00003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700-00003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700-00003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700-00003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700-00003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700-00004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700-00004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700-00004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700-00004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7" authorId="0" shapeId="0" xr:uid="{00000000-0006-0000-0700-00004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700-00004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700-00004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700-00004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700-00004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700-00004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7" authorId="0" shapeId="0" xr:uid="{00000000-0006-0000-0700-00004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700-00004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700-00004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700-00004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700-00004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700-00004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700-00005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700-00005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7" authorId="0" shapeId="0" xr:uid="{00000000-0006-0000-0700-00005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700-00005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700-00005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7" authorId="0" shapeId="0" xr:uid="{00000000-0006-0000-0700-00005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700-00005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700-00005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7" authorId="0" shapeId="0" xr:uid="{00000000-0006-0000-0700-00005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700-00005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7" authorId="0" shapeId="0" xr:uid="{00000000-0006-0000-0700-00005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700-00005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700-00005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700-00005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700-00005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700-00005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700-00006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700-00006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700-00006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700-00006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7" authorId="0" shapeId="0" xr:uid="{00000000-0006-0000-0700-00006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700-00006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7" authorId="0" shapeId="0" xr:uid="{00000000-0006-0000-0700-00006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7" authorId="0" shapeId="0" xr:uid="{00000000-0006-0000-0700-00006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700-00006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700-00006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700-00006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700-00006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700-00006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700-00006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700-00006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700-00006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700-00007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7" authorId="0" shapeId="0" xr:uid="{00000000-0006-0000-0700-00007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700-00007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7" authorId="0" shapeId="0" xr:uid="{00000000-0006-0000-0700-00007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7" authorId="0" shapeId="0" xr:uid="{00000000-0006-0000-0700-00007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700-00007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700-00007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700-00007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700-00007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7" authorId="0" shapeId="0" xr:uid="{00000000-0006-0000-0700-00007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7" authorId="0" shapeId="0" xr:uid="{00000000-0006-0000-0700-00007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7" authorId="0" shapeId="0" xr:uid="{00000000-0006-0000-0700-00007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7" authorId="0" shapeId="0" xr:uid="{00000000-0006-0000-0700-00007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700-00007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7" authorId="0" shapeId="0" xr:uid="{00000000-0006-0000-0700-00007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700-00007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700-00008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700-00008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7" authorId="0" shapeId="0" xr:uid="{00000000-0006-0000-0700-00008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700-00008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700-00008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700-00008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700-00008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700-00008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700-00008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7" authorId="0" shapeId="0" xr:uid="{00000000-0006-0000-0700-00008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7" authorId="0" shapeId="0" xr:uid="{00000000-0006-0000-0700-00008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700-00008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700-00008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700-00008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700-00008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7" authorId="0" shapeId="0" xr:uid="{00000000-0006-0000-0700-00008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700-00009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700-00009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7" authorId="0" shapeId="0" xr:uid="{00000000-0006-0000-0700-00009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700-00009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700-00009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700-00009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700-00009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700-00009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700-00009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700-00009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700-00009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700-00009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700-00009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700-00009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700-00009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700-00009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700-0000A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700-0000A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700-0000A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7" authorId="0" shapeId="0" xr:uid="{00000000-0006-0000-0700-0000A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700-0000A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E83518D6-68F3-4732-8469-7DDAFC384052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C11" authorId="0" shapeId="0" xr:uid="{00000000-0006-0000-08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1" authorId="0" shapeId="0" xr:uid="{00000000-0006-0000-08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1" authorId="0" shapeId="0" xr:uid="{00000000-0006-0000-0800-00000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1" authorId="0" shapeId="0" xr:uid="{00000000-0006-0000-08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8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8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8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1" authorId="0" shapeId="0" xr:uid="{00000000-0006-0000-08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8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8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8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1" authorId="0" shapeId="0" xr:uid="{00000000-0006-0000-08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8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8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8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1" authorId="0" shapeId="0" xr:uid="{00000000-0006-0000-08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8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1" authorId="0" shapeId="0" xr:uid="{00000000-0006-0000-08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1" authorId="0" shapeId="0" xr:uid="{00000000-0006-0000-08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1" authorId="0" shapeId="0" xr:uid="{00000000-0006-0000-08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1" authorId="0" shapeId="0" xr:uid="{00000000-0006-0000-08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8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8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1" authorId="0" shapeId="0" xr:uid="{00000000-0006-0000-08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8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8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8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8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8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8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1" authorId="0" shapeId="0" xr:uid="{00000000-0006-0000-08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1" authorId="0" shapeId="0" xr:uid="{00000000-0006-0000-08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8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8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8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1" authorId="0" shapeId="0" xr:uid="{00000000-0006-0000-08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1" authorId="0" shapeId="0" xr:uid="{00000000-0006-0000-08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8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1" authorId="0" shapeId="0" xr:uid="{00000000-0006-0000-08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8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8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8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8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8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1" authorId="0" shapeId="0" xr:uid="{00000000-0006-0000-08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8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1" authorId="0" shapeId="0" xr:uid="{00000000-0006-0000-08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8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8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8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1" authorId="0" shapeId="0" xr:uid="{00000000-0006-0000-08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8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1" authorId="0" shapeId="0" xr:uid="{00000000-0006-0000-08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8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1" authorId="0" shapeId="0" xr:uid="{00000000-0006-0000-08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8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1" authorId="0" shapeId="0" xr:uid="{00000000-0006-0000-08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1" authorId="0" shapeId="0" xr:uid="{00000000-0006-0000-08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8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800-00003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8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8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8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8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8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8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1" authorId="0" shapeId="0" xr:uid="{00000000-0006-0000-08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8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1" authorId="0" shapeId="0" xr:uid="{00000000-0006-0000-08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8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8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8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8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1" authorId="0" shapeId="0" xr:uid="{00000000-0006-0000-08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8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8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8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8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8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8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800-00005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8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8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8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1" authorId="0" shapeId="0" xr:uid="{00000000-0006-0000-08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8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1" authorId="0" shapeId="0" xr:uid="{00000000-0006-0000-08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1" authorId="0" shapeId="0" xr:uid="{00000000-0006-0000-08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8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8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1" authorId="0" shapeId="0" xr:uid="{00000000-0006-0000-08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1" authorId="0" shapeId="0" xr:uid="{00000000-0006-0000-08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8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8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8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8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8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8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8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8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800-00006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1" authorId="0" shapeId="0" xr:uid="{00000000-0006-0000-08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8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8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8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1" authorId="0" shapeId="0" xr:uid="{00000000-0006-0000-08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8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8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8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8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800-00007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1" authorId="0" shapeId="0" xr:uid="{00000000-0006-0000-08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8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8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1" authorId="0" shapeId="0" xr:uid="{00000000-0006-0000-08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8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8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8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1" authorId="0" shapeId="0" xr:uid="{00000000-0006-0000-08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8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8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8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8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1" authorId="0" shapeId="0" xr:uid="{00000000-0006-0000-08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8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8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8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2" authorId="0" shapeId="0" xr:uid="{00000000-0006-0000-08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2" authorId="0" shapeId="0" xr:uid="{00000000-0006-0000-08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2" authorId="0" shapeId="0" xr:uid="{00000000-0006-0000-0800-00008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8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8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8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8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2" authorId="0" shapeId="0" xr:uid="{00000000-0006-0000-0800-00008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2" authorId="0" shapeId="0" xr:uid="{00000000-0006-0000-08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8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8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8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8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8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8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8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8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2" authorId="0" shapeId="0" xr:uid="{00000000-0006-0000-08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2" authorId="0" shapeId="0" xr:uid="{00000000-0006-0000-08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2" authorId="0" shapeId="0" xr:uid="{00000000-0006-0000-08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2" authorId="0" shapeId="0" xr:uid="{00000000-0006-0000-08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8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8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8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8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8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8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800-00009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2" authorId="0" shapeId="0" xr:uid="{00000000-0006-0000-08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2" authorId="0" shapeId="0" xr:uid="{00000000-0006-0000-08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2" authorId="0" shapeId="0" xr:uid="{00000000-0006-0000-08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2" authorId="0" shapeId="0" xr:uid="{00000000-0006-0000-08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8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8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8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2" authorId="0" shapeId="0" xr:uid="{00000000-0006-0000-0800-0000A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8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8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8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8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2" authorId="0" shapeId="0" xr:uid="{00000000-0006-0000-08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8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8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2" authorId="0" shapeId="0" xr:uid="{00000000-0006-0000-08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800-0000A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2" authorId="0" shapeId="0" xr:uid="{00000000-0006-0000-0800-0000A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2" authorId="0" shapeId="0" xr:uid="{00000000-0006-0000-0800-0000A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8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2" authorId="0" shapeId="0" xr:uid="{00000000-0006-0000-08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2" authorId="0" shapeId="0" xr:uid="{00000000-0006-0000-08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2" authorId="0" shapeId="0" xr:uid="{00000000-0006-0000-08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2" authorId="0" shapeId="0" xr:uid="{00000000-0006-0000-0800-0000B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2" authorId="0" shapeId="0" xr:uid="{00000000-0006-0000-08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2" authorId="0" shapeId="0" xr:uid="{00000000-0006-0000-08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8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2" authorId="0" shapeId="0" xr:uid="{00000000-0006-0000-08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8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800-0000B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8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2" authorId="0" shapeId="0" xr:uid="{00000000-0006-0000-08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2" authorId="0" shapeId="0" xr:uid="{00000000-0006-0000-0800-0000B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2" authorId="0" shapeId="0" xr:uid="{00000000-0006-0000-0800-0000B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2" authorId="0" shapeId="0" xr:uid="{00000000-0006-0000-08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8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2" authorId="0" shapeId="0" xr:uid="{00000000-0006-0000-08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8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800-0000C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8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2" authorId="0" shapeId="0" xr:uid="{00000000-0006-0000-08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8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8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8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8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8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2" authorId="0" shapeId="0" xr:uid="{00000000-0006-0000-0800-0000C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8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8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8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8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2" authorId="0" shapeId="0" xr:uid="{00000000-0006-0000-08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8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8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2" authorId="0" shapeId="0" xr:uid="{00000000-0006-0000-08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8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8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8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8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800-0000D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2" authorId="0" shapeId="0" xr:uid="{00000000-0006-0000-08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8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8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8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8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800-0000D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2" authorId="0" shapeId="0" xr:uid="{00000000-0006-0000-08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8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8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8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8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2" authorId="0" shapeId="0" xr:uid="{00000000-0006-0000-08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8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2" authorId="0" shapeId="0" xr:uid="{00000000-0006-0000-08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8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8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8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8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8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8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8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8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8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8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800-0000F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800-0000F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800-0000F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8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8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8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8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800-0000F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2" authorId="0" shapeId="0" xr:uid="{00000000-0006-0000-0800-0000F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8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8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2" authorId="0" shapeId="0" xr:uid="{00000000-0006-0000-08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8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800-0000F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8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800-00000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800-00000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8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3" authorId="0" shapeId="0" xr:uid="{00000000-0006-0000-08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800-00000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8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3" authorId="0" shapeId="0" xr:uid="{00000000-0006-0000-0800-00000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800-00000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8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8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3" authorId="0" shapeId="0" xr:uid="{00000000-0006-0000-08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8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3" authorId="0" shapeId="0" xr:uid="{00000000-0006-0000-0800-00000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3" authorId="0" shapeId="0" xr:uid="{00000000-0006-0000-08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800-00000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8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8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8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8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8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800-00001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3" authorId="0" shapeId="0" xr:uid="{00000000-0006-0000-0800-00001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3" authorId="0" shapeId="0" xr:uid="{00000000-0006-0000-0800-00001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3" authorId="0" shapeId="0" xr:uid="{00000000-0006-0000-0800-00001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8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8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8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800-00001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800-00001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8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800-00001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8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3" authorId="0" shapeId="0" xr:uid="{00000000-0006-0000-08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8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8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800-00002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800-00002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800-00002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3" authorId="0" shapeId="0" xr:uid="{00000000-0006-0000-0800-00002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3" authorId="0" shapeId="0" xr:uid="{00000000-0006-0000-08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3" authorId="0" shapeId="0" xr:uid="{00000000-0006-0000-0800-00002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3" authorId="0" shapeId="0" xr:uid="{00000000-0006-0000-08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3" authorId="0" shapeId="0" xr:uid="{00000000-0006-0000-08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800-00002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3" authorId="0" shapeId="0" xr:uid="{00000000-0006-0000-0800-00002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3" authorId="0" shapeId="0" xr:uid="{00000000-0006-0000-0800-00002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3" authorId="0" shapeId="0" xr:uid="{00000000-0006-0000-08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800-00002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8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800-00003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8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8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3" authorId="0" shapeId="0" xr:uid="{00000000-0006-0000-0800-00003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8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8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3" authorId="0" shapeId="0" xr:uid="{00000000-0006-0000-0800-00003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800-00003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800-00003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8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8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8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8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800-00003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8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800-00004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3" authorId="0" shapeId="0" xr:uid="{00000000-0006-0000-0800-00004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800-00004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3" authorId="0" shapeId="0" xr:uid="{00000000-0006-0000-08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800-00004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8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8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8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8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8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8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8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8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8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3" authorId="0" shapeId="0" xr:uid="{00000000-0006-0000-0800-00004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3" authorId="0" shapeId="0" xr:uid="{00000000-0006-0000-08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8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8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3" authorId="0" shapeId="0" xr:uid="{00000000-0006-0000-08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800-00005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800-00005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8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800-00005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3" authorId="0" shapeId="0" xr:uid="{00000000-0006-0000-08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800-00005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3" authorId="0" shapeId="0" xr:uid="{00000000-0006-0000-0800-00005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800-00005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8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800-00005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800-00005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800-00005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800-00005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800-00006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3" authorId="0" shapeId="0" xr:uid="{00000000-0006-0000-0800-00006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800-00006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800-00006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800-00006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800-00006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3" authorId="0" shapeId="0" xr:uid="{00000000-0006-0000-0800-00006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800-00006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3" authorId="0" shapeId="0" xr:uid="{00000000-0006-0000-0800-00006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3" authorId="0" shapeId="0" xr:uid="{00000000-0006-0000-0800-00006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800-00006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800-00006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800-00006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800-00006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3" authorId="0" shapeId="0" xr:uid="{00000000-0006-0000-0800-00006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3" authorId="0" shapeId="0" xr:uid="{00000000-0006-0000-08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8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8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4" authorId="0" shapeId="0" xr:uid="{00000000-0006-0000-0800-00007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800-00007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8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800-00007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800-00007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4" authorId="0" shapeId="0" xr:uid="{00000000-0006-0000-08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8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800-00007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4" authorId="0" shapeId="0" xr:uid="{00000000-0006-0000-0800-00007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4" authorId="0" shapeId="0" xr:uid="{00000000-0006-0000-08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8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800-00007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8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8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800-00008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8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8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800-00008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800-00008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4" authorId="0" shapeId="0" xr:uid="{00000000-0006-0000-0800-00008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800-00008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4" authorId="0" shapeId="0" xr:uid="{00000000-0006-0000-0800-00008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4" authorId="0" shapeId="0" xr:uid="{00000000-0006-0000-0800-00008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4" authorId="0" shapeId="0" xr:uid="{00000000-0006-0000-0800-00008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800-00008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800-00008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800-00008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800-00008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800-00008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800-00008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800-00009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800-00009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4" authorId="0" shapeId="0" xr:uid="{00000000-0006-0000-0800-00009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4" authorId="0" shapeId="0" xr:uid="{00000000-0006-0000-0800-00009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800-00009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800-00009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4" authorId="0" shapeId="0" xr:uid="{00000000-0006-0000-0800-00009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4" authorId="0" shapeId="0" xr:uid="{00000000-0006-0000-0800-00009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800-00009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4" authorId="0" shapeId="0" xr:uid="{00000000-0006-0000-08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800-00009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800-00009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4" authorId="0" shapeId="0" xr:uid="{00000000-0006-0000-0800-00009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4" authorId="0" shapeId="0" xr:uid="{00000000-0006-0000-0800-00009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800-00009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800-00009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800-0000A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800-0000A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4" authorId="0" shapeId="0" xr:uid="{00000000-0006-0000-08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8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800-0000A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4" authorId="0" shapeId="0" xr:uid="{00000000-0006-0000-0800-0000A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4" authorId="0" shapeId="0" xr:uid="{00000000-0006-0000-0800-0000A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800-0000A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800-0000A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4" authorId="0" shapeId="0" xr:uid="{00000000-0006-0000-0800-0000A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4" authorId="0" shapeId="0" xr:uid="{00000000-0006-0000-0800-0000A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8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800-0000A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4" authorId="0" shapeId="0" xr:uid="{00000000-0006-0000-0800-0000A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4" authorId="0" shapeId="0" xr:uid="{00000000-0006-0000-08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800-0000A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8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8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800-0000B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800-0000B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800-0000B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800-0000B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800-0000B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800-0000B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4" authorId="0" shapeId="0" xr:uid="{00000000-0006-0000-0800-0000B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800-0000B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800-0000B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800-0000B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4" authorId="0" shapeId="0" xr:uid="{00000000-0006-0000-0800-0000B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800-0000B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800-0000B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800-0000B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800-0000C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800-0000C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800-0000C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800-0000C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4" authorId="0" shapeId="0" xr:uid="{00000000-0006-0000-0800-0000C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800-0000C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800-0000C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800-0000C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800-0000C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800-0000C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4" authorId="0" shapeId="0" xr:uid="{00000000-0006-0000-0800-0000C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4" authorId="0" shapeId="0" xr:uid="{00000000-0006-0000-0800-0000C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800-0000C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4" authorId="0" shapeId="0" xr:uid="{00000000-0006-0000-0800-0000C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L14" authorId="0" shapeId="0" xr:uid="{00000000-0006-0000-0800-0000C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800-0000C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800-0000D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800-0000D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4" authorId="0" shapeId="0" xr:uid="{00000000-0006-0000-0800-0000D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4" authorId="0" shapeId="0" xr:uid="{00000000-0006-0000-0800-0000D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8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800-0000D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800-0000D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800-0000D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800-0000D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800-0000D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4" authorId="0" shapeId="0" xr:uid="{00000000-0006-0000-0800-0000D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800-0000D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800-0000D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4" authorId="0" shapeId="0" xr:uid="{00000000-0006-0000-0800-0000D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4" authorId="0" shapeId="0" xr:uid="{00000000-0006-0000-0800-0000D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800-0000D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800-0000E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800-0000E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800-0000E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800-0000E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800-0000E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800-0000E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4" authorId="0" shapeId="0" xr:uid="{00000000-0006-0000-0800-0000E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4" authorId="0" shapeId="0" xr:uid="{00000000-0006-0000-0800-0000E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800-0000E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800-0000E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4" authorId="0" shapeId="0" xr:uid="{00000000-0006-0000-0800-0000E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800-0000E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800-0000E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800-0000E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800-0000E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800-0000E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800-0000F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800-0000F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800-0000F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800-0000F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5" authorId="0" shapeId="0" xr:uid="{00000000-0006-0000-0800-0000F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800-0000F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800-0000F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800-0000F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800-0000F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5" authorId="0" shapeId="0" xr:uid="{00000000-0006-0000-0800-0000F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800-0000F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800-0000F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800-0000F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800-0000F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800-0000F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5" authorId="0" shapeId="0" xr:uid="{00000000-0006-0000-0800-0000F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5" authorId="0" shapeId="0" xr:uid="{00000000-0006-0000-0800-00000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800-00000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800-00000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5" authorId="0" shapeId="0" xr:uid="{00000000-0006-0000-0800-00000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5" authorId="0" shapeId="0" xr:uid="{00000000-0006-0000-0800-00000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800-00000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800-00000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5" authorId="0" shapeId="0" xr:uid="{00000000-0006-0000-0800-00000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800-00000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800-00000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800-00000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800-00000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8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800-00000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5" authorId="0" shapeId="0" xr:uid="{00000000-0006-0000-0800-00000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800-00000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5" authorId="0" shapeId="0" xr:uid="{00000000-0006-0000-0800-00001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5" authorId="0" shapeId="0" xr:uid="{00000000-0006-0000-0800-00001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800-00001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800-00001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800-00001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800-00001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5" authorId="0" shapeId="0" xr:uid="{00000000-0006-0000-0800-00001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800-00001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5" authorId="0" shapeId="0" xr:uid="{00000000-0006-0000-0800-00001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800-00001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800-00001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800-00001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800-00001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800-00001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800-00001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800-00001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800-00002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800-00002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800-00002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5" authorId="0" shapeId="0" xr:uid="{00000000-0006-0000-0800-00002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5" authorId="0" shapeId="0" xr:uid="{00000000-0006-0000-0800-00002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800-00002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800-00002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800-00002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5" authorId="0" shapeId="0" xr:uid="{00000000-0006-0000-0800-00002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5" authorId="0" shapeId="0" xr:uid="{00000000-0006-0000-0800-00002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800-00002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800-00002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800-00002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800-00002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800-00002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800-00002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800-00003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800-00003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800-00003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800-00003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800-00003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800-00003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800-00003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800-00003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800-00003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800-00003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800-00003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800-00003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800-00003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800-00003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800-00003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800-00003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800-00004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800-00004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800-00004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800-00004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800-00004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800-00004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800-00004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5" authorId="0" shapeId="0" xr:uid="{00000000-0006-0000-0800-00004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800-00004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800-00004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800-00004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800-00004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800-00004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800-00004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5" authorId="0" shapeId="0" xr:uid="{00000000-0006-0000-0800-00004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5" authorId="0" shapeId="0" xr:uid="{00000000-0006-0000-0800-00004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5" authorId="0" shapeId="0" xr:uid="{00000000-0006-0000-0800-00005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5" authorId="0" shapeId="0" xr:uid="{00000000-0006-0000-0800-00005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5" authorId="0" shapeId="0" xr:uid="{00000000-0006-0000-0800-00005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800-00005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800-00005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800-00005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800-00005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800-00005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800-00005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800-00005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800-00005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800-00005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800-00005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800-00005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800-00005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800-00005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800-00006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800-00006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5" authorId="0" shapeId="0" xr:uid="{00000000-0006-0000-0800-00006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800-00006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5" authorId="0" shapeId="0" xr:uid="{00000000-0006-0000-0800-00006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5" authorId="0" shapeId="0" xr:uid="{00000000-0006-0000-0800-00006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800-00006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800-00006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5" authorId="0" shapeId="0" xr:uid="{00000000-0006-0000-0800-00006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800-00006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800-00006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800-00006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800-00006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800-00006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800-00006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800-00006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800-00007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800-00007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800-00007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800-00007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800-00007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6" authorId="0" shapeId="0" xr:uid="{00000000-0006-0000-0800-00007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800-00007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6" authorId="0" shapeId="0" xr:uid="{00000000-0006-0000-0800-00007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6" authorId="0" shapeId="0" xr:uid="{00000000-0006-0000-0800-00007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800-00007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800-00007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800-00007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800-00007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800-00007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800-00007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800-00007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800-00008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800-00008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800-00008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800-00008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6" authorId="0" shapeId="0" xr:uid="{00000000-0006-0000-0800-00008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800-00008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800-00008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800-00008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800-00008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6" authorId="0" shapeId="0" xr:uid="{00000000-0006-0000-0800-00008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800-00008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6" authorId="0" shapeId="0" xr:uid="{00000000-0006-0000-0800-00008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800-00008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6" authorId="0" shapeId="0" xr:uid="{00000000-0006-0000-0800-00008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800-00008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800-00008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6" authorId="0" shapeId="0" xr:uid="{00000000-0006-0000-0800-00009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800-00009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800-00009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800-00009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6" authorId="0" shapeId="0" xr:uid="{00000000-0006-0000-0800-00009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800-00009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800-00009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6" authorId="0" shapeId="0" xr:uid="{00000000-0006-0000-0800-00009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800-00009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800-00009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6" authorId="0" shapeId="0" xr:uid="{00000000-0006-0000-0800-00009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800-00009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800-00009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800-00009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800-00009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800-00009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800-0000A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6" authorId="0" shapeId="0" xr:uid="{00000000-0006-0000-0800-0000A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6" authorId="0" shapeId="0" xr:uid="{00000000-0006-0000-0800-0000A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800-0000A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800-0000A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6" authorId="0" shapeId="0" xr:uid="{00000000-0006-0000-0800-0000A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800-0000A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800-0000A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800-0000A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800-0000A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800-0000A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800-0000A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800-0000A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800-0000A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800-0000A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6" authorId="0" shapeId="0" xr:uid="{00000000-0006-0000-0800-0000A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6" authorId="0" shapeId="0" xr:uid="{00000000-0006-0000-0800-0000B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800-0000B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800-0000B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800-0000B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800-0000B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800-0000B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800-0000B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800-0000B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800-0000B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800-0000B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6" authorId="0" shapeId="0" xr:uid="{00000000-0006-0000-0800-0000B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6" authorId="0" shapeId="0" xr:uid="{00000000-0006-0000-0800-0000B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6" authorId="0" shapeId="0" xr:uid="{00000000-0006-0000-0800-0000B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800-0000B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800-0000B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800-0000B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6" authorId="0" shapeId="0" xr:uid="{00000000-0006-0000-0800-0000C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800-0000C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800-0000C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800-0000C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800-0000C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800-0000C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800-0000C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800-0000C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800-0000C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800-0000C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800-0000C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800-0000C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800-0000C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800-0000C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6" authorId="0" shapeId="0" xr:uid="{00000000-0006-0000-0800-0000C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800-0000C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6" authorId="0" shapeId="0" xr:uid="{00000000-0006-0000-0800-0000D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6" authorId="0" shapeId="0" xr:uid="{00000000-0006-0000-0800-0000D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800-0000D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800-0000D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6" authorId="0" shapeId="0" xr:uid="{00000000-0006-0000-0800-0000D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800-0000D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800-0000D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800-0000D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800-0000D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800-0000D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800-0000D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800-0000D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7" authorId="0" shapeId="0" xr:uid="{00000000-0006-0000-0800-0000D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800-0000D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7" authorId="0" shapeId="0" xr:uid="{00000000-0006-0000-0800-0000D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800-0000D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800-0000E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800-0000E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7" authorId="0" shapeId="0" xr:uid="{00000000-0006-0000-0800-0000E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800-0000E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7" authorId="0" shapeId="0" xr:uid="{00000000-0006-0000-0800-0000E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800-0000E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800-0000E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800-0000E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800-0000E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800-0000E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800-0000E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800-0000E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800-0000E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800-0000E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800-0000E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7" authorId="0" shapeId="0" xr:uid="{00000000-0006-0000-0800-0000E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800-0000F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800-0000F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7" authorId="0" shapeId="0" xr:uid="{00000000-0006-0000-0800-0000F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800-0000F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800-0000F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800-0000F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800-0000F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800-0000F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800-0000F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800-0000F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800-0000F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800-0000F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800-0000F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7" authorId="0" shapeId="0" xr:uid="{00000000-0006-0000-0800-0000F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7" authorId="0" shapeId="0" xr:uid="{00000000-0006-0000-0800-0000F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7" authorId="0" shapeId="0" xr:uid="{00000000-0006-0000-0800-0000F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800-00000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800-00000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800-00000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800-00000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800-00000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7" authorId="0" shapeId="0" xr:uid="{00000000-0006-0000-0800-00000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7" authorId="0" shapeId="0" xr:uid="{00000000-0006-0000-0800-00000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800-00000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800-00000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800-00000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800-00000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800-00000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800-00000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800-00000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800-00000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7" authorId="0" shapeId="0" xr:uid="{00000000-0006-0000-0800-00000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7" authorId="0" shapeId="0" xr:uid="{00000000-0006-0000-0800-00001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7" authorId="0" shapeId="0" xr:uid="{00000000-0006-0000-0800-00001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7" authorId="0" shapeId="0" xr:uid="{00000000-0006-0000-0800-00001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800-00001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800-00001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800-00001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800-00001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800-00001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800-00001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800-00001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7" authorId="0" shapeId="0" xr:uid="{00000000-0006-0000-0800-00001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7" authorId="0" shapeId="0" xr:uid="{00000000-0006-0000-0800-00001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800-00001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800-00001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800-00001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800-00001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800-00002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800-00002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800-00002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800-00002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800-00002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7" authorId="0" shapeId="0" xr:uid="{00000000-0006-0000-0800-00002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800-00002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800-00002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800-00002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800-00002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7" authorId="0" shapeId="0" xr:uid="{00000000-0006-0000-0800-00002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800-00002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800-00002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7" authorId="0" shapeId="0" xr:uid="{00000000-0006-0000-0800-00002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800-00002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800-00002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800-00003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7" authorId="0" shapeId="0" xr:uid="{00000000-0006-0000-0800-00003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800-00003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800-00003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800-00003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7" authorId="0" shapeId="0" xr:uid="{00000000-0006-0000-0800-00003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800-00003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800-00003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800-00003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800-00003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800-00003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800-00003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800-00003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7" authorId="0" shapeId="0" xr:uid="{00000000-0006-0000-0800-00003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800-00003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800-00003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800-00004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800-00004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800-00004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800-00004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800-00004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800-00004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800-00004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800-00004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800-00004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800-00004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800-00004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800-00004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800-00004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800-00004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800-00004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800-00004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800-00005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800-00005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7" authorId="0" shapeId="0" xr:uid="{00000000-0006-0000-0800-00005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800-00005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7" authorId="0" shapeId="0" xr:uid="{00000000-0006-0000-0800-00005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800-00005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800-00005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800-00005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800-00005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800-00005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800-00005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800-00005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7" authorId="0" shapeId="0" xr:uid="{00000000-0006-0000-0800-00005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800-00005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<sst xmlns="http://schemas.openxmlformats.org/spreadsheetml/2006/main" count="31014" uniqueCount="4700">
  <si>
    <t>Part-time workers who prefer more hours ;  Persons ;</t>
  </si>
  <si>
    <t>Part-time workers who prefer more hours ;  &gt; Males ;</t>
  </si>
  <si>
    <t>Part-time workers who prefer more hours ;  &gt; Females ;</t>
  </si>
  <si>
    <t>&gt; Available within four weeks ;  Persons ;</t>
  </si>
  <si>
    <t>&gt; Available within four weeks ;  &gt; Males ;</t>
  </si>
  <si>
    <t>&gt; Available within four weeks ;  &gt; Females ;</t>
  </si>
  <si>
    <t>&gt;&gt; Looked for more work last year ;  Persons ;</t>
  </si>
  <si>
    <t>&gt;&gt; Looked for more work last year ;  &gt; Males ;</t>
  </si>
  <si>
    <t>&gt;&gt; Looked for more work last year ;  &gt; Females ;</t>
  </si>
  <si>
    <t>&gt;&gt; Did not look for more work last year ;  Persons ;</t>
  </si>
  <si>
    <t>&gt;&gt; Did not look for more work last year ;  &gt; Males ;</t>
  </si>
  <si>
    <t>&gt;&gt; Did not look for more work last year ;  &gt; Females ;</t>
  </si>
  <si>
    <t>&gt; Not available within four weeks ;  Persons ;</t>
  </si>
  <si>
    <t>&gt; Not available within four weeks ;  &gt; Males ;</t>
  </si>
  <si>
    <t>&gt; Not available within four weeks ;  &gt; Females ;</t>
  </si>
  <si>
    <t>Employees ;  Part-time workers who prefer more hours ;  Persons ;</t>
  </si>
  <si>
    <t>Employees ;  Part-time workers who prefer more hours ;  &gt; Males ;</t>
  </si>
  <si>
    <t>Employees ;  Part-time workers who prefer more hours ;  &gt; Females ;</t>
  </si>
  <si>
    <t>Employees ;  &gt; Available within four weeks ;  Persons ;</t>
  </si>
  <si>
    <t>Employees ;  &gt; Available within four weeks ;  &gt; Males ;</t>
  </si>
  <si>
    <t>Employees ;  &gt; Available within four weeks ;  &gt; Females ;</t>
  </si>
  <si>
    <t>Employees ;  &gt;&gt; Looked for more work last year ;  Persons ;</t>
  </si>
  <si>
    <t>Employees ;  &gt;&gt; Looked for more work last year ;  &gt; Males ;</t>
  </si>
  <si>
    <t>Employees ;  &gt;&gt; Looked for more work last year ;  &gt; Females ;</t>
  </si>
  <si>
    <t>Employees ;  &gt;&gt; Did not look for more work last year ;  Persons ;</t>
  </si>
  <si>
    <t>Employees ;  &gt;&gt; Did not look for more work last year ;  &gt; Males ;</t>
  </si>
  <si>
    <t>Employees ;  &gt;&gt; Did not look for more work last year ;  &gt; Females ;</t>
  </si>
  <si>
    <t>Employees ;  &gt; Not available within four weeks ;  Persons ;</t>
  </si>
  <si>
    <t>Employees ;  &gt; Not available within four weeks ;  &gt; Males ;</t>
  </si>
  <si>
    <t>Employees ;  &gt; Not available within four weeks ;  &gt; Females ;</t>
  </si>
  <si>
    <t>Own account workers ;  Part-time workers who prefer more hours ;  Persons ;</t>
  </si>
  <si>
    <t>Own account workers ;  Part-time workers who prefer more hours ;  &gt; Males ;</t>
  </si>
  <si>
    <t>Own account workers ;  Part-time workers who prefer more hours ;  &gt; Females ;</t>
  </si>
  <si>
    <t>Own account workers ;  &gt; Available within four weeks ;  Persons ;</t>
  </si>
  <si>
    <t>Own account workers ;  &gt; Available within four weeks ;  &gt; Males ;</t>
  </si>
  <si>
    <t>Own account workers ;  &gt; Available within four weeks ;  &gt; Females ;</t>
  </si>
  <si>
    <t>Own account workers ;  &gt;&gt; Looked for more work last year ;  Persons ;</t>
  </si>
  <si>
    <t>Own account workers ;  &gt;&gt; Looked for more work last year ;  &gt; Males ;</t>
  </si>
  <si>
    <t>Own account workers ;  &gt;&gt; Looked for more work last year ;  &gt; Females ;</t>
  </si>
  <si>
    <t>Own account workers ;  &gt;&gt; Did not look for more work last year ;  Persons ;</t>
  </si>
  <si>
    <t>Own account workers ;  &gt;&gt; Did not look for more work last year ;  &gt; Males ;</t>
  </si>
  <si>
    <t>Own account workers ;  &gt;&gt; Did not look for more work last year ;  &gt; Females ;</t>
  </si>
  <si>
    <t>Own account workers ;  &gt; Not available within four weeks ;  Persons ;</t>
  </si>
  <si>
    <t>Own account workers ;  &gt; Not available within four weeks ;  &gt; Males ;</t>
  </si>
  <si>
    <t>Own account workers ;  &gt; Not available within four weeks ;  &gt; Females ;</t>
  </si>
  <si>
    <t>Preferred to work less than 30 hours ;  Part-time workers who prefer more hours ;  Persons ;</t>
  </si>
  <si>
    <t>Preferred to work less than 30 hours ;  Part-time workers who prefer more hours ;  &gt; Males ;</t>
  </si>
  <si>
    <t>Preferred to work less than 30 hours ;  Part-time workers who prefer more hours ;  &gt; Females ;</t>
  </si>
  <si>
    <t>Preferred to work less than 30 hours ;  &gt; Available within four weeks ;  Persons ;</t>
  </si>
  <si>
    <t>Preferred to work less than 30 hours ;  &gt; Available within four weeks ;  &gt; Males ;</t>
  </si>
  <si>
    <t>Preferred to work less than 30 hours ;  &gt; Available within four weeks ;  &gt; Females ;</t>
  </si>
  <si>
    <t>Preferred to work less than 30 hours ;  &gt;&gt; Looked for more work last year ;  Persons ;</t>
  </si>
  <si>
    <t>Preferred to work less than 30 hours ;  &gt;&gt; Looked for more work last year ;  &gt; Males ;</t>
  </si>
  <si>
    <t>Preferred to work less than 30 hours ;  &gt;&gt; Looked for more work last year ;  &gt; Females ;</t>
  </si>
  <si>
    <t>Preferred to work less than 30 hours ;  &gt;&gt; Did not look for more work last year ;  Persons ;</t>
  </si>
  <si>
    <t>Preferred to work less than 30 hours ;  &gt;&gt; Did not look for more work last year ;  &gt; Males ;</t>
  </si>
  <si>
    <t>Preferred to work less than 30 hours ;  &gt;&gt; Did not look for more work last year ;  &gt; Females ;</t>
  </si>
  <si>
    <t>Preferred to work less than 30 hours ;  &gt; Not available within four weeks ;  Persons ;</t>
  </si>
  <si>
    <t>Preferred to work less than 30 hours ;  &gt; Not available within four weeks ;  &gt; Males ;</t>
  </si>
  <si>
    <t>Preferred to work less than 30 hours ;  &gt; Not available within four weeks ;  &gt; Females ;</t>
  </si>
  <si>
    <t>Preferred to work 30 to 34 hours ;  Part-time workers who prefer more hours ;  Persons ;</t>
  </si>
  <si>
    <t>Preferred to work 30 to 34 hours ;  Part-time workers who prefer more hours ;  &gt; Males ;</t>
  </si>
  <si>
    <t>Preferred to work 30 to 34 hours ;  Part-time workers who prefer more hours ;  &gt; Females ;</t>
  </si>
  <si>
    <t>Preferred to work 30 to 34 hours ;  &gt; Available within four weeks ;  Persons ;</t>
  </si>
  <si>
    <t>Preferred to work 30 to 34 hours ;  &gt; Available within four weeks ;  &gt; Males ;</t>
  </si>
  <si>
    <t>Preferred to work 30 to 34 hours ;  &gt; Available within four weeks ;  &gt; Females ;</t>
  </si>
  <si>
    <t>Preferred to work 30 to 34 hours ;  &gt;&gt; Looked for more work last year ;  Persons ;</t>
  </si>
  <si>
    <t>Preferred to work 30 to 34 hours ;  &gt;&gt; Looked for more work last year ;  &gt; Males ;</t>
  </si>
  <si>
    <t>Preferred to work 30 to 34 hours ;  &gt;&gt; Looked for more work last year ;  &gt; Females ;</t>
  </si>
  <si>
    <t>Preferred to work 30 to 34 hours ;  &gt;&gt; Did not look for more work last year ;  Persons ;</t>
  </si>
  <si>
    <t>Preferred to work 30 to 34 hours ;  &gt;&gt; Did not look for more work last year ;  &gt; Males ;</t>
  </si>
  <si>
    <t>Preferred to work 30 to 34 hours ;  &gt;&gt; Did not look for more work last year ;  &gt; Females ;</t>
  </si>
  <si>
    <t>Preferred to work 30 to 34 hours ;  &gt; Not available within four weeks ;  Persons ;</t>
  </si>
  <si>
    <t>Preferred to work 30 to 34 hours ;  &gt; Not available within four weeks ;  &gt; Males ;</t>
  </si>
  <si>
    <t>Preferred to work 30 to 34 hours ;  &gt; Not available within four weeks ;  &gt; Females ;</t>
  </si>
  <si>
    <t>Preferred to work 35 to 39 hours ;  Part-time workers who prefer more hours ;  Persons ;</t>
  </si>
  <si>
    <t>Preferred to work 35 to 39 hours ;  Part-time workers who prefer more hours ;  &gt; Males ;</t>
  </si>
  <si>
    <t>Preferred to work 35 to 39 hours ;  Part-time workers who prefer more hours ;  &gt; Females ;</t>
  </si>
  <si>
    <t>Preferred to work 35 to 39 hours ;  &gt; Available within four weeks ;  Persons ;</t>
  </si>
  <si>
    <t>Preferred to work 35 to 39 hours ;  &gt; Available within four weeks ;  &gt; Males ;</t>
  </si>
  <si>
    <t>Preferred to work 35 to 39 hours ;  &gt; Available within four weeks ;  &gt; Females ;</t>
  </si>
  <si>
    <t>Preferred to work 35 to 39 hours ;  &gt;&gt; Looked for more work last year ;  Persons ;</t>
  </si>
  <si>
    <t>Preferred to work 35 to 39 hours ;  &gt;&gt; Looked for more work last year ;  &gt; Males ;</t>
  </si>
  <si>
    <t>Preferred to work 35 to 39 hours ;  &gt;&gt; Looked for more work last year ;  &gt; Females ;</t>
  </si>
  <si>
    <t>Preferred to work 35 to 39 hours ;  &gt;&gt; Did not look for more work last year ;  Persons ;</t>
  </si>
  <si>
    <t>Preferred to work 35 to 39 hours ;  &gt;&gt; Did not look for more work last year ;  &gt; Males ;</t>
  </si>
  <si>
    <t>Preferred to work 35 to 39 hours ;  &gt;&gt; Did not look for more work last year ;  &gt; Females ;</t>
  </si>
  <si>
    <t>Preferred to work 35 to 39 hours ;  &gt; Not available within four weeks ;  Persons ;</t>
  </si>
  <si>
    <t>Preferred to work 35 to 39 hours ;  &gt; Not available within four weeks ;  &gt; Males ;</t>
  </si>
  <si>
    <t>Preferred to work 35 to 39 hours ;  &gt; Not available within four weeks ;  &gt; Females ;</t>
  </si>
  <si>
    <t>Preferred to work 40 hours or more ;  Part-time workers who prefer more hours ;  Persons ;</t>
  </si>
  <si>
    <t>Preferred to work 40 hours or more ;  Part-time workers who prefer more hours ;  &gt; Males ;</t>
  </si>
  <si>
    <t>Preferred to work 40 hours or more ;  Part-time workers who prefer more hours ;  &gt; Females ;</t>
  </si>
  <si>
    <t>Preferred to work 40 hours or more ;  &gt; Available within four weeks ;  Persons ;</t>
  </si>
  <si>
    <t>Preferred to work 40 hours or more ;  &gt; Available within four weeks ;  &gt; Males ;</t>
  </si>
  <si>
    <t>Preferred to work 40 hours or more ;  &gt; Available within four weeks ;  &gt; Females ;</t>
  </si>
  <si>
    <t>Preferred to work 40 hours or more ;  &gt;&gt; Looked for more work last year ;  Persons ;</t>
  </si>
  <si>
    <t>Preferred to work 40 hours or more ;  &gt;&gt; Looked for more work last year ;  &gt; Males ;</t>
  </si>
  <si>
    <t>Preferred to work 40 hours or more ;  &gt;&gt; Looked for more work last year ;  &gt; Females ;</t>
  </si>
  <si>
    <t>Preferred to work 40 hours or more ;  &gt;&gt; Did not look for more work last year ;  Persons ;</t>
  </si>
  <si>
    <t>Preferred to work 40 hours or more ;  &gt;&gt; Did not look for more work last year ;  &gt; Males ;</t>
  </si>
  <si>
    <t>Preferred to work 40 hours or more ;  &gt;&gt; Did not look for more work last year ;  &gt; Females ;</t>
  </si>
  <si>
    <t>Preferred to work 40 hours or more ;  &gt; Not available within four weeks ;  Persons ;</t>
  </si>
  <si>
    <t>Preferred to work 40 hours or more ;  &gt; Not available within four weeks ;  &gt; Males ;</t>
  </si>
  <si>
    <t>Preferred to work 40 hours or more ;  &gt; Not available within four weeks ;  &gt; Females ;</t>
  </si>
  <si>
    <t>Preferred to work less than 10 extra hours ;  Part-time workers who prefer more hours ;  Persons ;</t>
  </si>
  <si>
    <t>Preferred to work less than 10 extra hours ;  Part-time workers who prefer more hours ;  &gt; Males ;</t>
  </si>
  <si>
    <t>Preferred to work less than 10 extra hours ;  Part-time workers who prefer more hours ;  &gt; Females ;</t>
  </si>
  <si>
    <t>Preferred to work less than 10 extra hours ;  &gt; Available within four weeks ;  Persons ;</t>
  </si>
  <si>
    <t>Preferred to work less than 10 extra hours ;  &gt; Available within four weeks ;  &gt; Males ;</t>
  </si>
  <si>
    <t>Preferred to work less than 10 extra hours ;  &gt; Available within four weeks ;  &gt; Females ;</t>
  </si>
  <si>
    <t>Preferred to work less than 10 extra hours ;  &gt;&gt; Looked for more work last year ;  Persons ;</t>
  </si>
  <si>
    <t>Preferred to work less than 10 extra hours ;  &gt;&gt; Looked for more work last year ;  &gt; Males ;</t>
  </si>
  <si>
    <t>Preferred to work less than 10 extra hours ;  &gt;&gt; Looked for more work last year ;  &gt; Females ;</t>
  </si>
  <si>
    <t>Preferred to work less than 10 extra hours ;  &gt;&gt; Did not look for more work last year ;  Persons ;</t>
  </si>
  <si>
    <t>Preferred to work less than 10 extra hours ;  &gt;&gt; Did not look for more work last year ;  &gt; Males ;</t>
  </si>
  <si>
    <t>Preferred to work less than 10 extra hours ;  &gt;&gt; Did not look for more work last year ;  &gt; Females ;</t>
  </si>
  <si>
    <t>Preferred to work less than 10 extra hours ;  &gt; Not available within four weeks ;  Persons ;</t>
  </si>
  <si>
    <t>Preferred to work less than 10 extra hours ;  &gt; Not available within four weeks ;  &gt; Males ;</t>
  </si>
  <si>
    <t>Preferred to work less than 10 extra hours ;  &gt; Not available within four weeks ;  &gt; Females ;</t>
  </si>
  <si>
    <t>Preferred to work 10 to 19 extra hours ;  Part-time workers who prefer more hours ;  Persons ;</t>
  </si>
  <si>
    <t>Preferred to work 10 to 19 extra hours ;  Part-time workers who prefer more hours ;  &gt; Males ;</t>
  </si>
  <si>
    <t>Preferred to work 10 to 19 extra hours ;  Part-time workers who prefer more hours ;  &gt; Females ;</t>
  </si>
  <si>
    <t>Preferred to work 10 to 19 extra hours ;  &gt; Available within four weeks ;  Persons ;</t>
  </si>
  <si>
    <t>Preferred to work 10 to 19 extra hours ;  &gt; Available within four weeks ;  &gt; Males ;</t>
  </si>
  <si>
    <t>Preferred to work 10 to 19 extra hours ;  &gt; Available within four weeks ;  &gt; Females ;</t>
  </si>
  <si>
    <t>Preferred to work 10 to 19 extra hours ;  &gt;&gt; Looked for more work last year ;  Persons ;</t>
  </si>
  <si>
    <t>Preferred to work 10 to 19 extra hours ;  &gt;&gt; Looked for more work last year ;  &gt; Males ;</t>
  </si>
  <si>
    <t>Preferred to work 10 to 19 extra hours ;  &gt;&gt; Looked for more work last year ;  &gt; Females ;</t>
  </si>
  <si>
    <t>Preferred to work 10 to 19 extra hours ;  &gt;&gt; Did not look for more work last year ;  Persons ;</t>
  </si>
  <si>
    <t>Preferred to work 10 to 19 extra hours ;  &gt;&gt; Did not look for more work last year ;  &gt; Males ;</t>
  </si>
  <si>
    <t>Preferred to work 10 to 19 extra hours ;  &gt;&gt; Did not look for more work last year ;  &gt; Females ;</t>
  </si>
  <si>
    <t>Preferred to work 10 to 19 extra hours ;  &gt; Not available within four weeks ;  Persons ;</t>
  </si>
  <si>
    <t>Preferred to work 10 to 19 extra hours ;  &gt; Not available within four weeks ;  &gt; Males ;</t>
  </si>
  <si>
    <t>Preferred to work 10 to 19 extra hours ;  &gt; Not available within four weeks ;  &gt; Females ;</t>
  </si>
  <si>
    <t>Preferred to work 20 to 29 extra hours ;  Part-time workers who prefer more hours ;  Persons ;</t>
  </si>
  <si>
    <t>Preferred to work 20 to 29 extra hours ;  Part-time workers who prefer more hours ;  &gt; Males ;</t>
  </si>
  <si>
    <t>Preferred to work 20 to 29 extra hours ;  Part-time workers who prefer more hours ;  &gt; Females ;</t>
  </si>
  <si>
    <t>Preferred to work 20 to 29 extra hours ;  &gt; Available within four weeks ;  Persons ;</t>
  </si>
  <si>
    <t>Preferred to work 20 to 29 extra hours ;  &gt; Available within four weeks ;  &gt; Males ;</t>
  </si>
  <si>
    <t>Preferred to work 20 to 29 extra hours ;  &gt; Available within four weeks ;  &gt; Females ;</t>
  </si>
  <si>
    <t>Preferred to work 20 to 29 extra hours ;  &gt;&gt; Looked for more work last year ;  Persons ;</t>
  </si>
  <si>
    <t>Preferred to work 20 to 29 extra hours ;  &gt;&gt; Looked for more work last year ;  &gt; Males ;</t>
  </si>
  <si>
    <t>Preferred to work 20 to 29 extra hours ;  &gt;&gt; Looked for more work last year ;  &gt; Females ;</t>
  </si>
  <si>
    <t>Preferred to work 20 to 29 extra hours ;  &gt;&gt; Did not look for more work last year ;  Persons ;</t>
  </si>
  <si>
    <t>Preferred to work 20 to 29 extra hours ;  &gt;&gt; Did not look for more work last year ;  &gt; Males ;</t>
  </si>
  <si>
    <t>Preferred to work 20 to 29 extra hours ;  &gt;&gt; Did not look for more work last year ;  &gt; Females ;</t>
  </si>
  <si>
    <t>Preferred to work 20 to 29 extra hours ;  &gt; Not available within four weeks ;  Persons ;</t>
  </si>
  <si>
    <t>Preferred to work 20 to 29 extra hours ;  &gt; Not available within four weeks ;  &gt; Males ;</t>
  </si>
  <si>
    <t>Preferred to work 20 to 29 extra hours ;  &gt; Not available within four weeks ;  &gt; Females ;</t>
  </si>
  <si>
    <t>Preferred to work 30 or more extra hours ;  Part-time workers who prefer more hours ;  Persons ;</t>
  </si>
  <si>
    <t>Preferred to work 30 or more extra hours ;  Part-time workers who prefer more hours ;  &gt; Males ;</t>
  </si>
  <si>
    <t>Preferred to work 30 or more extra hours ;  Part-time workers who prefer more hours ;  &gt; Females ;</t>
  </si>
  <si>
    <t>Preferred to work 30 or more extra hours ;  &gt; Available within four weeks ;  Persons ;</t>
  </si>
  <si>
    <t>Preferred to work 30 or more extra hours ;  &gt; Available within four weeks ;  &gt; Males ;</t>
  </si>
  <si>
    <t>Preferred to work 30 or more extra hours ;  &gt; Available within four weeks ;  &gt; Females ;</t>
  </si>
  <si>
    <t>Preferred to work 30 or more extra hours ;  &gt;&gt; Looked for more work last year ;  Persons ;</t>
  </si>
  <si>
    <t>Preferred to work 30 or more extra hours ;  &gt;&gt; Looked for more work last year ;  &gt; Males ;</t>
  </si>
  <si>
    <t>Preferred to work 30 or more extra hours ;  &gt;&gt; Looked for more work last year ;  &gt; Females ;</t>
  </si>
  <si>
    <t>Preferred to work 30 or more extra hours ;  &gt;&gt; Did not look for more work last year ;  Persons ;</t>
  </si>
  <si>
    <t>Preferred to work 30 or more extra hours ;  &gt;&gt; Did not look for more work last year ;  &gt; Males ;</t>
  </si>
  <si>
    <t>Preferred to work 30 or more extra hours ;  &gt;&gt; Did not look for more work last year ;  &gt; Females ;</t>
  </si>
  <si>
    <t>Preferred to work 30 or more extra hours ;  &gt; Not available within four weeks ;  Persons ;</t>
  </si>
  <si>
    <t>Preferred to work 30 or more extra hours ;  &gt; Not available within four weeks ;  &gt; Males ;</t>
  </si>
  <si>
    <t>Preferred to work 30 or more extra hours ;  &gt; Not available within four weeks ;  &gt; Females ;</t>
  </si>
  <si>
    <t>15-64 years ;  Part-time workers who prefer more hours ;  Persons ;</t>
  </si>
  <si>
    <t>15-64 years ;  Part-time workers who prefer more hours ;  &gt; Males ;</t>
  </si>
  <si>
    <t>15-64 years ;  Part-time workers who prefer more hours ;  &gt; Females ;</t>
  </si>
  <si>
    <t>15-64 years ;  &gt; Available within four weeks ;  Persons ;</t>
  </si>
  <si>
    <t>15-64 years ;  &gt; Available within four weeks ;  &gt; Males ;</t>
  </si>
  <si>
    <t>15-64 years ;  &gt; Available within four weeks ;  &gt; Females ;</t>
  </si>
  <si>
    <t>15-64 years ;  &gt;&gt; Looked for more work last year ;  Persons ;</t>
  </si>
  <si>
    <t>15-64 years ;  &gt;&gt; Looked for more work last year ;  &gt; Males ;</t>
  </si>
  <si>
    <t>15-64 years ;  &gt;&gt; Looked for more work last year ;  &gt; Females ;</t>
  </si>
  <si>
    <t>15-64 years ;  &gt;&gt; Did not look for more work last year ;  Persons ;</t>
  </si>
  <si>
    <t>15-64 years ;  &gt;&gt; Did not look for more work last year ;  &gt; Males ;</t>
  </si>
  <si>
    <t>15-64 years ;  &gt;&gt; Did not look for more work last year ;  &gt; Females ;</t>
  </si>
  <si>
    <t>15-64 years ;  &gt; Not available within four weeks ;  Persons ;</t>
  </si>
  <si>
    <t>15-64 years ;  &gt; Not available within four weeks ;  &gt; Males ;</t>
  </si>
  <si>
    <t>15-64 years ;  &gt; Not available within four weeks ;  &gt; Females ;</t>
  </si>
  <si>
    <t>15-64 years ;  Employees ;  Part-time workers who prefer more hours ;  Persons ;</t>
  </si>
  <si>
    <t>15-64 years ;  Employees ;  Part-time workers who prefer more hours ;  &gt; Males ;</t>
  </si>
  <si>
    <t>15-64 years ;  Employees ;  Part-time workers who prefer more hours ;  &gt; Females ;</t>
  </si>
  <si>
    <t>15-64 years ;  Employees ;  &gt; Available within four weeks ;  Persons ;</t>
  </si>
  <si>
    <t>15-64 years ;  Employees ;  &gt; Available within four weeks ;  &gt; Males ;</t>
  </si>
  <si>
    <t>15-64 years ;  Employees ;  &gt; Available within four weeks ;  &gt; Females ;</t>
  </si>
  <si>
    <t>15-64 years ;  Employees ;  &gt;&gt; Looked for more work last year ;  Persons ;</t>
  </si>
  <si>
    <t>15-64 years ;  Employees ;  &gt;&gt; Looked for more work last year ;  &gt; Males ;</t>
  </si>
  <si>
    <t>15-64 years ;  Employees ;  &gt;&gt; Looked for more work last year ;  &gt; Females ;</t>
  </si>
  <si>
    <t>15-64 years ;  Employees ;  &gt;&gt; Did not look for more work last year ;  Persons ;</t>
  </si>
  <si>
    <t>15-64 years ;  Employees ;  &gt;&gt; Did not look for more work last year ;  &gt; Males ;</t>
  </si>
  <si>
    <t>15-64 years ;  Employees ;  &gt;&gt; Did not look for more work last year ;  &gt; Females ;</t>
  </si>
  <si>
    <t>15-64 years ;  Employees ;  &gt; Not available within four weeks ;  Persons ;</t>
  </si>
  <si>
    <t>15-64 years ;  Employees ;  &gt; Not available within four weeks ;  &gt; Males ;</t>
  </si>
  <si>
    <t>15-64 years ;  Employees ;  &gt; Not available within four weeks ;  &gt; Females ;</t>
  </si>
  <si>
    <t>15-64 years ;  Own account workers ;  Part-time workers who prefer more hours ;  Persons ;</t>
  </si>
  <si>
    <t>15-64 years ;  Own account workers ;  Part-time workers who prefer more hours ;  &gt; Males ;</t>
  </si>
  <si>
    <t>15-64 years ;  Own account workers ;  Part-time workers who prefer more hours ;  &gt; Females ;</t>
  </si>
  <si>
    <t>15-64 years ;  Own account workers ;  &gt; Available within four weeks ;  Persons ;</t>
  </si>
  <si>
    <t>15-64 years ;  Own account workers ;  &gt; Available within four weeks ;  &gt; Males ;</t>
  </si>
  <si>
    <t>15-64 years ;  Own account workers ;  &gt; Available within four weeks ;  &gt; Females ;</t>
  </si>
  <si>
    <t>15-64 years ;  Own account workers ;  &gt;&gt; Looked for more work last year ;  Persons ;</t>
  </si>
  <si>
    <t>15-64 years ;  Own account workers ;  &gt;&gt; Looked for more work last year ;  &gt; Males ;</t>
  </si>
  <si>
    <t>15-64 years ;  Own account workers ;  &gt;&gt; Looked for more work last year ;  &gt; Females ;</t>
  </si>
  <si>
    <t>15-64 years ;  Own account workers ;  &gt;&gt; Did not look for more work last year ;  Persons ;</t>
  </si>
  <si>
    <t>15-64 years ;  Own account workers ;  &gt;&gt; Did not look for more work last year ;  &gt; Males ;</t>
  </si>
  <si>
    <t>15-64 years ;  Own account workers ;  &gt;&gt; Did not look for more work last year ;  &gt; Females ;</t>
  </si>
  <si>
    <t>15-64 years ;  Own account workers ;  &gt; Not available within four weeks ;  Persons ;</t>
  </si>
  <si>
    <t>15-64 years ;  Own account workers ;  &gt; Not available within four weeks ;  &gt; Males ;</t>
  </si>
  <si>
    <t>15-64 years ;  Own account workers ;  &gt; Not available within four weeks ;  &gt; Females ;</t>
  </si>
  <si>
    <t>15-64 years ;  Preferred to work less than 30 hours ;  Part-time workers who prefer more hours ;  Persons ;</t>
  </si>
  <si>
    <t>15-64 years ;  Preferred to work less than 30 hours ;  Part-time workers who prefer more hours ;  &gt; Males ;</t>
  </si>
  <si>
    <t>15-64 years ;  Preferred to work less than 30 hours ;  Part-time workers who prefer more hours ;  &gt; Females ;</t>
  </si>
  <si>
    <t>15-64 years ;  Preferred to work less than 30 hours ;  &gt; Available within four weeks ;  Persons ;</t>
  </si>
  <si>
    <t>15-64 years ;  Preferred to work less than 30 hours ;  &gt; Available within four weeks ;  &gt; Males ;</t>
  </si>
  <si>
    <t>15-64 years ;  Preferred to work less than 30 hours ;  &gt; Available within four weeks ;  &gt; Females ;</t>
  </si>
  <si>
    <t>15-64 years ;  Preferred to work less than 30 hours ;  &gt;&gt; Looked for more work last year ;  Persons ;</t>
  </si>
  <si>
    <t>15-64 years ;  Preferred to work less than 30 hours ;  &gt;&gt; Looked for more work last year ;  &gt; Males ;</t>
  </si>
  <si>
    <t>15-64 years ;  Preferred to work less than 30 hours ;  &gt;&gt; Looked for more work last year ;  &gt; Females ;</t>
  </si>
  <si>
    <t>15-64 years ;  Preferred to work less than 30 hours ;  &gt;&gt; Did not look for more work last year ;  Persons ;</t>
  </si>
  <si>
    <t>15-64 years ;  Preferred to work less than 30 hours ;  &gt;&gt; Did not look for more work last year ;  &gt; Males ;</t>
  </si>
  <si>
    <t>15-64 years ;  Preferred to work less than 30 hours ;  &gt;&gt; Did not look for more work last year ;  &gt; Females ;</t>
  </si>
  <si>
    <t>15-64 years ;  Preferred to work less than 30 hours ;  &gt; Not available within four weeks ;  Persons ;</t>
  </si>
  <si>
    <t>15-64 years ;  Preferred to work less than 30 hours ;  &gt; Not available within four weeks ;  &gt; Males ;</t>
  </si>
  <si>
    <t>15-64 years ;  Preferred to work less than 30 hours ;  &gt; Not available within four weeks ;  &gt; Females ;</t>
  </si>
  <si>
    <t>15-64 years ;  Preferred to work 30 to 34 hours ;  Part-time workers who prefer more hours ;  Persons ;</t>
  </si>
  <si>
    <t>15-64 years ;  Preferred to work 30 to 34 hours ;  Part-time workers who prefer more hours ;  &gt; Males ;</t>
  </si>
  <si>
    <t>15-64 years ;  Preferred to work 30 to 34 hours ;  Part-time workers who prefer more hours ;  &gt; Females ;</t>
  </si>
  <si>
    <t>15-64 years ;  Preferred to work 30 to 34 hours ;  &gt; Available within four weeks ;  Persons ;</t>
  </si>
  <si>
    <t>15-64 years ;  Preferred to work 30 to 34 hours ;  &gt; Available within four weeks ;  &gt; Males ;</t>
  </si>
  <si>
    <t>15-64 years ;  Preferred to work 30 to 34 hours ;  &gt; Available within four weeks ;  &gt; Females ;</t>
  </si>
  <si>
    <t>15-64 years ;  Preferred to work 30 to 34 hours ;  &gt;&gt; Looked for more work last year ;  Persons ;</t>
  </si>
  <si>
    <t>15-64 years ;  Preferred to work 30 to 34 hours ;  &gt;&gt; Looked for more work last year ;  &gt; Males ;</t>
  </si>
  <si>
    <t>15-64 years ;  Preferred to work 30 to 34 hours ;  &gt;&gt; Looked for more work last year ;  &gt; Females ;</t>
  </si>
  <si>
    <t>15-64 years ;  Preferred to work 30 to 34 hours ;  &gt;&gt; Did not look for more work last year ;  Persons ;</t>
  </si>
  <si>
    <t>15-64 years ;  Preferred to work 30 to 34 hours ;  &gt;&gt; Did not look for more work last year ;  &gt; Males ;</t>
  </si>
  <si>
    <t>15-64 years ;  Preferred to work 30 to 34 hours ;  &gt;&gt; Did not look for more work last year ;  &gt; Females ;</t>
  </si>
  <si>
    <t>15-64 years ;  Preferred to work 30 to 34 hours ;  &gt; Not available within four weeks ;  Persons ;</t>
  </si>
  <si>
    <t>15-64 years ;  Preferred to work 30 to 34 hours ;  &gt; Not available within four weeks ;  &gt; Males ;</t>
  </si>
  <si>
    <t>15-64 years ;  Preferred to work 30 to 34 hours ;  &gt; Not available within four weeks ;  &gt; Females ;</t>
  </si>
  <si>
    <t>15-64 years ;  Preferred to work 35 to 39 hours ;  Part-time workers who prefer more hours ;  Persons ;</t>
  </si>
  <si>
    <t>15-64 years ;  Preferred to work 35 to 39 hours ;  Part-time workers who prefer more hours ;  &gt; Males ;</t>
  </si>
  <si>
    <t>15-64 years ;  Preferred to work 35 to 39 hours ;  Part-time workers who prefer more hours ;  &gt; Females ;</t>
  </si>
  <si>
    <t>15-64 years ;  Preferred to work 35 to 39 hours ;  &gt; Available within four weeks ;  Persons ;</t>
  </si>
  <si>
    <t>15-64 years ;  Preferred to work 35 to 39 hours ;  &gt; Available within four weeks ;  &gt; Males ;</t>
  </si>
  <si>
    <t>15-64 years ;  Preferred to work 35 to 39 hours ;  &gt; Available within four weeks ;  &gt; Females ;</t>
  </si>
  <si>
    <t>15-64 years ;  Preferred to work 35 to 39 hours ;  &gt;&gt; Looked for more work last year ;  Persons ;</t>
  </si>
  <si>
    <t>15-64 years ;  Preferred to work 35 to 39 hours ;  &gt;&gt; Looked for more work last year ;  &gt; Males ;</t>
  </si>
  <si>
    <t>15-64 years ;  Preferred to work 35 to 39 hours ;  &gt;&gt; Looked for more work last year ;  &gt; Females ;</t>
  </si>
  <si>
    <t>15-64 years ;  Preferred to work 35 to 39 hours ;  &gt;&gt; Did not look for more work last year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</si>
  <si>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</si>
  <si>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</si>
  <si>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</si>
  <si>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</si>
  <si>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</si>
  <si>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</si>
  <si>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</si>
  <si>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</si>
  <si>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</si>
  <si>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</si>
  <si>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</si>
  <si>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</si>
  <si>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A125230134C</t>
  </si>
  <si>
    <t>A125253894W</t>
  </si>
  <si>
    <t>A125242014J</t>
  </si>
  <si>
    <t>A125234886T</t>
  </si>
  <si>
    <t>A125258646A</t>
  </si>
  <si>
    <t>A125246766W</t>
  </si>
  <si>
    <t>A125232510J</t>
  </si>
  <si>
    <t>A125256270C</t>
  </si>
  <si>
    <t>A125244390X</t>
  </si>
  <si>
    <t>A125227758T</t>
  </si>
  <si>
    <t>A125251518F</t>
  </si>
  <si>
    <t>A125239638W</t>
  </si>
  <si>
    <t>A125237262X</t>
  </si>
  <si>
    <t>A125261022L</t>
  </si>
  <si>
    <t>A125249142C</t>
  </si>
  <si>
    <t>A125230118C</t>
  </si>
  <si>
    <t>A125253878W</t>
  </si>
  <si>
    <t>A125241998T</t>
  </si>
  <si>
    <t>A125234870X</t>
  </si>
  <si>
    <t>A125258630J</t>
  </si>
  <si>
    <t>A125246750C</t>
  </si>
  <si>
    <t>A125232494V</t>
  </si>
  <si>
    <t>A125256254C</t>
  </si>
  <si>
    <t>A125244374X</t>
  </si>
  <si>
    <t>A125227742X</t>
  </si>
  <si>
    <t>A125251502L</t>
  </si>
  <si>
    <t>A125239622C</t>
  </si>
  <si>
    <t>A125237246X</t>
  </si>
  <si>
    <t>A125261006L</t>
  </si>
  <si>
    <t>A125249126C</t>
  </si>
  <si>
    <t>A125230098F</t>
  </si>
  <si>
    <t>A125253858L</t>
  </si>
  <si>
    <t>A125241978J</t>
  </si>
  <si>
    <t>A125234850R</t>
  </si>
  <si>
    <t>A125258610X</t>
  </si>
  <si>
    <t>A125246730V</t>
  </si>
  <si>
    <t>A125232474K</t>
  </si>
  <si>
    <t>A125256234V</t>
  </si>
  <si>
    <t>A125244354R</t>
  </si>
  <si>
    <t>A125227722R</t>
  </si>
  <si>
    <t>A125251482R</t>
  </si>
  <si>
    <t>A125239602V</t>
  </si>
  <si>
    <t>A125237226R</t>
  </si>
  <si>
    <t>A125260986L</t>
  </si>
  <si>
    <t>A125249106V</t>
  </si>
  <si>
    <t>A125230122V</t>
  </si>
  <si>
    <t>A125253882L</t>
  </si>
  <si>
    <t>A125242002X</t>
  </si>
  <si>
    <t>A125234874J</t>
  </si>
  <si>
    <t>A125258634T</t>
  </si>
  <si>
    <t>A125246754L</t>
  </si>
  <si>
    <t>A125232498C</t>
  </si>
  <si>
    <t>A125256258L</t>
  </si>
  <si>
    <t>A125244378J</t>
  </si>
  <si>
    <t>A125227746J</t>
  </si>
  <si>
    <t>A125251506W</t>
  </si>
  <si>
    <t>A125239626L</t>
  </si>
  <si>
    <t>A125237250R</t>
  </si>
  <si>
    <t>A125261010C</t>
  </si>
  <si>
    <t>A125249130V</t>
  </si>
  <si>
    <t>A125230126C</t>
  </si>
  <si>
    <t>A125253886W</t>
  </si>
  <si>
    <t>A125242006J</t>
  </si>
  <si>
    <t>A125234878T</t>
  </si>
  <si>
    <t>A125258638A</t>
  </si>
  <si>
    <t>A125246758W</t>
  </si>
  <si>
    <t>A125232502J</t>
  </si>
  <si>
    <t>A125256262C</t>
  </si>
  <si>
    <t>A125244382X</t>
  </si>
  <si>
    <t>A125227750X</t>
  </si>
  <si>
    <t>A125251510L</t>
  </si>
  <si>
    <t>A125239630C</t>
  </si>
  <si>
    <t>A125237254X</t>
  </si>
  <si>
    <t>A125261014L</t>
  </si>
  <si>
    <t>A125249134C</t>
  </si>
  <si>
    <t>A125230102K</t>
  </si>
  <si>
    <t>A125253862C</t>
  </si>
  <si>
    <t>A125241982X</t>
  </si>
  <si>
    <t>A125234854X</t>
  </si>
  <si>
    <t>A125258614J</t>
  </si>
  <si>
    <t>A125246734C</t>
  </si>
  <si>
    <t>A125232478V</t>
  </si>
  <si>
    <t>A125256238C</t>
  </si>
  <si>
    <t>A125244358X</t>
  </si>
  <si>
    <t>A125227726X</t>
  </si>
  <si>
    <t>A125251486X</t>
  </si>
  <si>
    <t>A125239606C</t>
  </si>
  <si>
    <t>A125237230F</t>
  </si>
  <si>
    <t>A125260990C</t>
  </si>
  <si>
    <t>A125249110K</t>
  </si>
  <si>
    <t>A125230106V</t>
  </si>
  <si>
    <t>A125253866L</t>
  </si>
  <si>
    <t>A125241986J</t>
  </si>
  <si>
    <t>A125234858J</t>
  </si>
  <si>
    <t>A125258618T</t>
  </si>
  <si>
    <t>A125246738L</t>
  </si>
  <si>
    <t>A125232482K</t>
  </si>
  <si>
    <t>A125256242V</t>
  </si>
  <si>
    <t>A125244362R</t>
  </si>
  <si>
    <t>A125227730R</t>
  </si>
  <si>
    <t>A125251490R</t>
  </si>
  <si>
    <t>A125239610V</t>
  </si>
  <si>
    <t>A125237234R</t>
  </si>
  <si>
    <t>A125260994L</t>
  </si>
  <si>
    <t>A125249114V</t>
  </si>
  <si>
    <t>A125230110K</t>
  </si>
  <si>
    <t>A125253870C</t>
  </si>
  <si>
    <t>A125241990X</t>
  </si>
  <si>
    <t>A125234862X</t>
  </si>
  <si>
    <t>A125258622J</t>
  </si>
  <si>
    <t>A125246742C</t>
  </si>
  <si>
    <t>A125232486V</t>
  </si>
  <si>
    <t>A125256246C</t>
  </si>
  <si>
    <t>A125244366X</t>
  </si>
  <si>
    <t>A125227734X</t>
  </si>
  <si>
    <t>A125251494X</t>
  </si>
  <si>
    <t>A125239614C</t>
  </si>
  <si>
    <t>A125237238X</t>
  </si>
  <si>
    <t>A125260998W</t>
  </si>
  <si>
    <t>A125249118C</t>
  </si>
  <si>
    <t>A125230094W</t>
  </si>
  <si>
    <t>A125253854C</t>
  </si>
  <si>
    <t>A125241974X</t>
  </si>
  <si>
    <t>A125234846X</t>
  </si>
  <si>
    <t>A125258606J</t>
  </si>
  <si>
    <t>A125246726C</t>
  </si>
  <si>
    <t>A125232470A</t>
  </si>
  <si>
    <t>A125256230K</t>
  </si>
  <si>
    <t>A125244350F</t>
  </si>
  <si>
    <t>A125227718X</t>
  </si>
  <si>
    <t>A125251478X</t>
  </si>
  <si>
    <t>A125239598R</t>
  </si>
  <si>
    <t>A125237222F</t>
  </si>
  <si>
    <t>A125260982C</t>
  </si>
  <si>
    <t>A125249102K</t>
  </si>
  <si>
    <t>A125230130V</t>
  </si>
  <si>
    <t>A125253890L</t>
  </si>
  <si>
    <t>A125242010X</t>
  </si>
  <si>
    <t>A125234882J</t>
  </si>
  <si>
    <t>A125258642T</t>
  </si>
  <si>
    <t>A125246762L</t>
  </si>
  <si>
    <t>A125232506T</t>
  </si>
  <si>
    <t>A125256266L</t>
  </si>
  <si>
    <t>A125244386J</t>
  </si>
  <si>
    <t>A125227754J</t>
  </si>
  <si>
    <t>A125251514W</t>
  </si>
  <si>
    <t>A125239634L</t>
  </si>
  <si>
    <t>A125237258J</t>
  </si>
  <si>
    <t>A125261018W</t>
  </si>
  <si>
    <t>A125249138L</t>
  </si>
  <si>
    <t>A125230114V</t>
  </si>
  <si>
    <t>A125253874L</t>
  </si>
  <si>
    <t>A125241994J</t>
  </si>
  <si>
    <t>A125234866J</t>
  </si>
  <si>
    <t>A125258626T</t>
  </si>
  <si>
    <t>A125246746L</t>
  </si>
  <si>
    <t>A125232490K</t>
  </si>
  <si>
    <t>A125256250V</t>
  </si>
  <si>
    <t>A125244370R</t>
  </si>
  <si>
    <t>A125227738J</t>
  </si>
  <si>
    <t>A125251498J</t>
  </si>
  <si>
    <t>A125239618L</t>
  </si>
  <si>
    <t>A125237242R</t>
  </si>
  <si>
    <t>A125261002C</t>
  </si>
  <si>
    <t>A125249122V</t>
  </si>
  <si>
    <t>A125231322F</t>
  </si>
  <si>
    <t>A125255082A</t>
  </si>
  <si>
    <t>A125243202K</t>
  </si>
  <si>
    <t>A125236074W</t>
  </si>
  <si>
    <t>A125259834C</t>
  </si>
  <si>
    <t>A125247954X</t>
  </si>
  <si>
    <t>A125233698R</t>
  </si>
  <si>
    <t>A125257458X</t>
  </si>
  <si>
    <t>A125245578V</t>
  </si>
  <si>
    <t>A125228946V</t>
  </si>
  <si>
    <t>A125252706J</t>
  </si>
  <si>
    <t>A125240826C</t>
  </si>
  <si>
    <t>A125238450A</t>
  </si>
  <si>
    <t>A125262210R</t>
  </si>
  <si>
    <t>A125250330K</t>
  </si>
  <si>
    <t>A125231306F</t>
  </si>
  <si>
    <t>A125255066A</t>
  </si>
  <si>
    <t>A125243186W</t>
  </si>
  <si>
    <t>A125236058W</t>
  </si>
  <si>
    <t>A125259818C</t>
  </si>
  <si>
    <t>A125247938X</t>
  </si>
  <si>
    <t>A125233682W</t>
  </si>
  <si>
    <t>A125257442F</t>
  </si>
  <si>
    <t>A125245562A</t>
  </si>
  <si>
    <t>A125228930A</t>
  </si>
  <si>
    <t>A125252690A</t>
  </si>
  <si>
    <t>A125240810K</t>
  </si>
  <si>
    <t>A125238434A</t>
  </si>
  <si>
    <t>A125262194A</t>
  </si>
  <si>
    <t>A125250314K</t>
  </si>
  <si>
    <t>A125231286J</t>
  </si>
  <si>
    <t>A125255046T</t>
  </si>
  <si>
    <t>A125243166L</t>
  </si>
  <si>
    <t>A125236038L</t>
  </si>
  <si>
    <t>A125259798F</t>
  </si>
  <si>
    <t>A125247918R</t>
  </si>
  <si>
    <t>A125233662L</t>
  </si>
  <si>
    <t>A125257422W</t>
  </si>
  <si>
    <t>A125245542T</t>
  </si>
  <si>
    <t>A125228910T</t>
  </si>
  <si>
    <t>A125252670T</t>
  </si>
  <si>
    <t>A125240790L</t>
  </si>
  <si>
    <t>A125238414T</t>
  </si>
  <si>
    <t>A125262174T</t>
  </si>
  <si>
    <t>A125250294L</t>
  </si>
  <si>
    <t>A125231310W</t>
  </si>
  <si>
    <t>A125255070T</t>
  </si>
  <si>
    <t>A125243190L</t>
  </si>
  <si>
    <t>A125236062L</t>
  </si>
  <si>
    <t>A125259822V</t>
  </si>
  <si>
    <t>A125247942R</t>
  </si>
  <si>
    <t>A125233686F</t>
  </si>
  <si>
    <t>A125257446R</t>
  </si>
  <si>
    <t>A125245566K</t>
  </si>
  <si>
    <t>A125228934K</t>
  </si>
  <si>
    <t>A125252694K</t>
  </si>
  <si>
    <t>A125240814V</t>
  </si>
  <si>
    <t>A125238438K</t>
  </si>
  <si>
    <t>A125262198K</t>
  </si>
  <si>
    <t>A125250318V</t>
  </si>
  <si>
    <t>A125231314F</t>
  </si>
  <si>
    <t>A125255074A</t>
  </si>
  <si>
    <t>A125243194W</t>
  </si>
  <si>
    <t>A125236066W</t>
  </si>
  <si>
    <t>A125259826C</t>
  </si>
  <si>
    <t>A125247946X</t>
  </si>
  <si>
    <t>A125233690W</t>
  </si>
  <si>
    <t>A125257450F</t>
  </si>
  <si>
    <t>A125245570A</t>
  </si>
  <si>
    <t>A125228938V</t>
  </si>
  <si>
    <t>A125252698V</t>
  </si>
  <si>
    <t>A125240818C</t>
  </si>
  <si>
    <t>A125238442A</t>
  </si>
  <si>
    <t>A125262202R</t>
  </si>
  <si>
    <t>A125250322K</t>
  </si>
  <si>
    <t>A125231290X</t>
  </si>
  <si>
    <t>A125255050J</t>
  </si>
  <si>
    <t>A125243170C</t>
  </si>
  <si>
    <t>A125236042C</t>
  </si>
  <si>
    <t>A125259802K</t>
  </si>
  <si>
    <t>A125247922F</t>
  </si>
  <si>
    <t>A125233666W</t>
  </si>
  <si>
    <t>A125257426F</t>
  </si>
  <si>
    <t>A125245546A</t>
  </si>
  <si>
    <t>A125228914A</t>
  </si>
  <si>
    <t>15-64 years ;  Preferred to work 35 to 39 hours ;  &gt;&gt; Did not look for more work last year ;  &gt; Males ;</t>
  </si>
  <si>
    <t>15-64 years ;  Preferred to work 35 to 39 hours ;  &gt;&gt; Did not look for more work last year ;  &gt; Females ;</t>
  </si>
  <si>
    <t>15-64 years ;  Preferred to work 35 to 39 hours ;  &gt; Not available within four weeks ;  Persons ;</t>
  </si>
  <si>
    <t>15-64 years ;  Preferred to work 35 to 39 hours ;  &gt; Not available within four weeks ;  &gt; Males ;</t>
  </si>
  <si>
    <t>15-64 years ;  Preferred to work 35 to 39 hours ;  &gt; Not available within four weeks ;  &gt; Females ;</t>
  </si>
  <si>
    <t>15-64 years ;  Preferred to work 40 hours or more ;  Part-time workers who prefer more hours ;  Persons ;</t>
  </si>
  <si>
    <t>15-64 years ;  Preferred to work 40 hours or more ;  Part-time workers who prefer more hours ;  &gt; Males ;</t>
  </si>
  <si>
    <t>15-64 years ;  Preferred to work 40 hours or more ;  Part-time workers who prefer more hours ;  &gt; Females ;</t>
  </si>
  <si>
    <t>15-64 years ;  Preferred to work 40 hours or more ;  &gt; Available within four weeks ;  Persons ;</t>
  </si>
  <si>
    <t>15-64 years ;  Preferred to work 40 hours or more ;  &gt; Available within four weeks ;  &gt; Males ;</t>
  </si>
  <si>
    <t>15-64 years ;  Preferred to work 40 hours or more ;  &gt; Available within four weeks ;  &gt; Females ;</t>
  </si>
  <si>
    <t>15-64 years ;  Preferred to work 40 hours or more ;  &gt;&gt; Looked for more work last year ;  Persons ;</t>
  </si>
  <si>
    <t>15-64 years ;  Preferred to work 40 hours or more ;  &gt;&gt; Looked for more work last year ;  &gt; Males ;</t>
  </si>
  <si>
    <t>15-64 years ;  Preferred to work 40 hours or more ;  &gt;&gt; Looked for more work last year ;  &gt; Females ;</t>
  </si>
  <si>
    <t>15-64 years ;  Preferred to work 40 hours or more ;  &gt;&gt; Did not look for more work last year ;  Persons ;</t>
  </si>
  <si>
    <t>15-64 years ;  Preferred to work 40 hours or more ;  &gt;&gt; Did not look for more work last year ;  &gt; Males ;</t>
  </si>
  <si>
    <t>15-64 years ;  Preferred to work 40 hours or more ;  &gt;&gt; Did not look for more work last year ;  &gt; Females ;</t>
  </si>
  <si>
    <t>15-64 years ;  Preferred to work 40 hours or more ;  &gt; Not available within four weeks ;  Persons ;</t>
  </si>
  <si>
    <t>15-64 years ;  Preferred to work 40 hours or more ;  &gt; Not available within four weeks ;  &gt; Males ;</t>
  </si>
  <si>
    <t>15-64 years ;  Preferred to work 40 hours or more ;  &gt; Not available within four weeks ;  &gt; Females ;</t>
  </si>
  <si>
    <t>15-64 years ;  Preferred to work less than 10 extra hours ;  Part-time workers who prefer more hours ;  Persons ;</t>
  </si>
  <si>
    <t>15-64 years ;  Preferred to work less than 10 extra hours ;  Part-time workers who prefer more hours ;  &gt; Males ;</t>
  </si>
  <si>
    <t>15-64 years ;  Preferred to work less than 10 extra hours ;  Part-time workers who prefer more hours ;  &gt; Females ;</t>
  </si>
  <si>
    <t>15-64 years ;  Preferred to work less than 10 extra hours ;  &gt; Available within four weeks ;  Persons ;</t>
  </si>
  <si>
    <t>15-64 years ;  Preferred to work less than 10 extra hours ;  &gt; Available within four weeks ;  &gt; Males ;</t>
  </si>
  <si>
    <t>15-64 years ;  Preferred to work less than 10 extra hours ;  &gt; Available within four weeks ;  &gt; Females ;</t>
  </si>
  <si>
    <t>15-64 years ;  Preferred to work less than 10 extra hours ;  &gt;&gt; Looked for more work last year ;  Persons ;</t>
  </si>
  <si>
    <t>15-64 years ;  Preferred to work less than 10 extra hours ;  &gt;&gt; Looked for more work last year ;  &gt; Males ;</t>
  </si>
  <si>
    <t>15-64 years ;  Preferred to work less than 10 extra hours ;  &gt;&gt; Looked for more work last year ;  &gt; Females ;</t>
  </si>
  <si>
    <t>15-64 years ;  Preferred to work less than 10 extra hours ;  &gt;&gt; Did not look for more work last year ;  Persons ;</t>
  </si>
  <si>
    <t>15-64 years ;  Preferred to work less than 10 extra hours ;  &gt;&gt; Did not look for more work last year ;  &gt; Males ;</t>
  </si>
  <si>
    <t>15-64 years ;  Preferred to work less than 10 extra hours ;  &gt;&gt; Did not look for more work last year ;  &gt; Females ;</t>
  </si>
  <si>
    <t>15-64 years ;  Preferred to work less than 10 extra hours ;  &gt; Not available within four weeks ;  Persons ;</t>
  </si>
  <si>
    <t>15-64 years ;  Preferred to work less than 10 extra hours ;  &gt; Not available within four weeks ;  &gt; Males ;</t>
  </si>
  <si>
    <t>15-64 years ;  Preferred to work less than 10 extra hours ;  &gt; Not available within four weeks ;  &gt; Females ;</t>
  </si>
  <si>
    <t>15-64 years ;  Preferred to work 10 to 19 extra hours ;  Part-time workers who prefer more hours ;  Persons ;</t>
  </si>
  <si>
    <t>15-64 years ;  Preferred to work 10 to 19 extra hours ;  Part-time workers who prefer more hours ;  &gt; Males ;</t>
  </si>
  <si>
    <t>15-64 years ;  Preferred to work 10 to 19 extra hours ;  Part-time workers who prefer more hours ;  &gt; Females ;</t>
  </si>
  <si>
    <t>15-64 years ;  Preferred to work 10 to 19 extra hours ;  &gt; Available within four weeks ;  Persons ;</t>
  </si>
  <si>
    <t>15-64 years ;  Preferred to work 10 to 19 extra hours ;  &gt; Available within four weeks ;  &gt; Males ;</t>
  </si>
  <si>
    <t>15-64 years ;  Preferred to work 10 to 19 extra hours ;  &gt; Available within four weeks ;  &gt; Females ;</t>
  </si>
  <si>
    <t>15-64 years ;  Preferred to work 10 to 19 extra hours ;  &gt;&gt; Looked for more work last year ;  Persons ;</t>
  </si>
  <si>
    <t>15-64 years ;  Preferred to work 10 to 19 extra hours ;  &gt;&gt; Looked for more work last year ;  &gt; Males ;</t>
  </si>
  <si>
    <t>15-64 years ;  Preferred to work 10 to 19 extra hours ;  &gt;&gt; Looked for more work last year ;  &gt; Females ;</t>
  </si>
  <si>
    <t>15-64 years ;  Preferred to work 10 to 19 extra hours ;  &gt;&gt; Did not look for more work last year ;  Persons ;</t>
  </si>
  <si>
    <t>15-64 years ;  Preferred to work 10 to 19 extra hours ;  &gt;&gt; Did not look for more work last year ;  &gt; Males ;</t>
  </si>
  <si>
    <t>15-64 years ;  Preferred to work 10 to 19 extra hours ;  &gt;&gt; Did not look for more work last year ;  &gt; Females ;</t>
  </si>
  <si>
    <t>15-64 years ;  Preferred to work 10 to 19 extra hours ;  &gt; Not available within four weeks ;  Persons ;</t>
  </si>
  <si>
    <t>15-64 years ;  Preferred to work 10 to 19 extra hours ;  &gt; Not available within four weeks ;  &gt; Males ;</t>
  </si>
  <si>
    <t>15-64 years ;  Preferred to work 10 to 19 extra hours ;  &gt; Not available within four weeks ;  &gt; Females ;</t>
  </si>
  <si>
    <t>15-64 years ;  Preferred to work 20 to 29 extra hours ;  Part-time workers who prefer more hours ;  Persons ;</t>
  </si>
  <si>
    <t>15-64 years ;  Preferred to work 20 to 29 extra hours ;  Part-time workers who prefer more hours ;  &gt; Males ;</t>
  </si>
  <si>
    <t>15-64 years ;  Preferred to work 20 to 29 extra hours ;  Part-time workers who prefer more hours ;  &gt; Females ;</t>
  </si>
  <si>
    <t>15-64 years ;  Preferred to work 20 to 29 extra hours ;  &gt; Available within four weeks ;  Persons ;</t>
  </si>
  <si>
    <t>15-64 years ;  Preferred to work 20 to 29 extra hours ;  &gt; Available within four weeks ;  &gt; Males ;</t>
  </si>
  <si>
    <t>15-64 years ;  Preferred to work 20 to 29 extra hours ;  &gt; Available within four weeks ;  &gt; Females ;</t>
  </si>
  <si>
    <t>15-64 years ;  Preferred to work 20 to 29 extra hours ;  &gt;&gt; Looked for more work last year ;  Persons ;</t>
  </si>
  <si>
    <t>15-64 years ;  Preferred to work 20 to 29 extra hours ;  &gt;&gt; Looked for more work last year ;  &gt; Males ;</t>
  </si>
  <si>
    <t>15-64 years ;  Preferred to work 20 to 29 extra hours ;  &gt;&gt; Looked for more work last year ;  &gt; Females ;</t>
  </si>
  <si>
    <t>15-64 years ;  Preferred to work 20 to 29 extra hours ;  &gt;&gt; Did not look for more work last year ;  Persons ;</t>
  </si>
  <si>
    <t>15-64 years ;  Preferred to work 20 to 29 extra hours ;  &gt;&gt; Did not look for more work last year ;  &gt; Males ;</t>
  </si>
  <si>
    <t>15-64 years ;  Preferred to work 20 to 29 extra hours ;  &gt;&gt; Did not look for more work last year ;  &gt; Females ;</t>
  </si>
  <si>
    <t>15-64 years ;  Preferred to work 20 to 29 extra hours ;  &gt; Not available within four weeks ;  Persons ;</t>
  </si>
  <si>
    <t>15-64 years ;  Preferred to work 20 to 29 extra hours ;  &gt; Not available within four weeks ;  &gt; Males ;</t>
  </si>
  <si>
    <t>15-64 years ;  Preferred to work 20 to 29 extra hours ;  &gt; Not available within four weeks ;  &gt; Females ;</t>
  </si>
  <si>
    <t>15-64 years ;  Preferred to work 30 or more extra hours ;  Part-time workers who prefer more hours ;  Persons ;</t>
  </si>
  <si>
    <t>15-64 years ;  Preferred to work 30 or more extra hours ;  Part-time workers who prefer more hours ;  &gt; Males ;</t>
  </si>
  <si>
    <t>15-64 years ;  Preferred to work 30 or more extra hours ;  Part-time workers who prefer more hours ;  &gt; Females ;</t>
  </si>
  <si>
    <t>15-64 years ;  Preferred to work 30 or more extra hours ;  &gt; Available within four weeks ;  Persons ;</t>
  </si>
  <si>
    <t>15-64 years ;  Preferred to work 30 or more extra hours ;  &gt; Available within four weeks ;  &gt; Males ;</t>
  </si>
  <si>
    <t>15-64 years ;  Preferred to work 30 or more extra hours ;  &gt; Available within four weeks ;  &gt; Females ;</t>
  </si>
  <si>
    <t>15-64 years ;  Preferred to work 30 or more extra hours ;  &gt;&gt; Looked for more work last year ;  Persons ;</t>
  </si>
  <si>
    <t>15-64 years ;  Preferred to work 30 or more extra hours ;  &gt;&gt; Looked for more work last year ;  &gt; Males ;</t>
  </si>
  <si>
    <t>15-64 years ;  Preferred to work 30 or more extra hours ;  &gt;&gt; Looked for more work last year ;  &gt; Females ;</t>
  </si>
  <si>
    <t>15-64 years ;  Preferred to work 30 or more extra hours ;  &gt;&gt; Did not look for more work last year ;  Persons ;</t>
  </si>
  <si>
    <t>15-64 years ;  Preferred to work 30 or more extra hours ;  &gt;&gt; Did not look for more work last year ;  &gt; Males ;</t>
  </si>
  <si>
    <t>15-64 years ;  Preferred to work 30 or more extra hours ;  &gt;&gt; Did not look for more work last year ;  &gt; Females ;</t>
  </si>
  <si>
    <t>15-64 years ;  Preferred to work 30 or more extra hours ;  &gt; Not available within four weeks ;  Persons ;</t>
  </si>
  <si>
    <t>15-64 years ;  Preferred to work 30 or more extra hours ;  &gt; Not available within four weeks ;  &gt; Males ;</t>
  </si>
  <si>
    <t>15-64 years ;  Preferred to work 30 or more extra hours ;  &gt; Not available within four weeks ;  &gt; Females ;</t>
  </si>
  <si>
    <t>&gt; 15-24 years ;  Part-time workers who prefer more hours ;  Persons ;</t>
  </si>
  <si>
    <t>&gt; 15-24 years ;  Part-time workers who prefer more hours ;  &gt; Males ;</t>
  </si>
  <si>
    <t>&gt; 15-24 years ;  Part-time workers who prefer more hours ;  &gt; Females ;</t>
  </si>
  <si>
    <t>&gt; 15-24 years ;  &gt; Available within four weeks ;  Persons ;</t>
  </si>
  <si>
    <t>&gt; 15-24 years ;  &gt; Available within four weeks ;  &gt; Males ;</t>
  </si>
  <si>
    <t>&gt; 15-24 years ;  &gt; Available within four weeks ;  &gt; Females ;</t>
  </si>
  <si>
    <t>&gt; 15-24 years ;  &gt;&gt; Looked for more work last year ;  Persons ;</t>
  </si>
  <si>
    <t>&gt; 15-24 years ;  &gt;&gt; Looked for more work last year ;  &gt; Males ;</t>
  </si>
  <si>
    <t>&gt; 15-24 years ;  &gt;&gt; Looked for more work last year ;  &gt; Females ;</t>
  </si>
  <si>
    <t>&gt; 15-24 years ;  &gt;&gt; Did not look for more work last year ;  Persons ;</t>
  </si>
  <si>
    <t>&gt; 15-24 years ;  &gt;&gt; Did not look for more work last year ;  &gt; Males ;</t>
  </si>
  <si>
    <t>&gt; 15-24 years ;  &gt;&gt; Did not look for more work last year ;  &gt; Females ;</t>
  </si>
  <si>
    <t>&gt; 15-24 years ;  &gt; Not available within four weeks ;  Persons ;</t>
  </si>
  <si>
    <t>&gt; 15-24 years ;  &gt; Not available within four weeks ;  &gt; Males ;</t>
  </si>
  <si>
    <t>&gt; 15-24 years ;  &gt; Not available within four weeks ;  &gt; Females ;</t>
  </si>
  <si>
    <t>&gt; 15-24 years ;  Employees ;  Part-time workers who prefer more hours ;  Persons ;</t>
  </si>
  <si>
    <t>&gt; 15-24 years ;  Employees ;  Part-time workers who prefer more hours ;  &gt; Males ;</t>
  </si>
  <si>
    <t>&gt; 15-24 years ;  Employees ;  Part-time workers who prefer more hours ;  &gt; Females ;</t>
  </si>
  <si>
    <t>&gt; 15-24 years ;  Employees ;  &gt; Available within four weeks ;  Persons ;</t>
  </si>
  <si>
    <t>&gt; 15-24 years ;  Employees ;  &gt; Available within four weeks ;  &gt; Males ;</t>
  </si>
  <si>
    <t>&gt; 15-24 years ;  Employees ;  &gt; Available within four weeks ;  &gt; Females ;</t>
  </si>
  <si>
    <t>&gt; 15-24 years ;  Employees ;  &gt;&gt; Looked for more work last year ;  Persons ;</t>
  </si>
  <si>
    <t>&gt; 15-24 years ;  Employees ;  &gt;&gt; Looked for more work last year ;  &gt; Males ;</t>
  </si>
  <si>
    <t>&gt; 15-24 years ;  Employees ;  &gt;&gt; Looked for more work last year ;  &gt; Females ;</t>
  </si>
  <si>
    <t>&gt; 15-24 years ;  Employees ;  &gt;&gt; Did not look for more work last year ;  Persons ;</t>
  </si>
  <si>
    <t>&gt; 15-24 years ;  Employees ;  &gt;&gt; Did not look for more work last year ;  &gt; Males ;</t>
  </si>
  <si>
    <t>&gt; 15-24 years ;  Employees ;  &gt;&gt; Did not look for more work last year ;  &gt; Females ;</t>
  </si>
  <si>
    <t>&gt; 15-24 years ;  Employees ;  &gt; Not available within four weeks ;  Persons ;</t>
  </si>
  <si>
    <t>&gt; 15-24 years ;  Employees ;  &gt; Not available within four weeks ;  &gt; Males ;</t>
  </si>
  <si>
    <t>&gt; 15-24 years ;  Employees ;  &gt; Not available within four weeks ;  &gt; Females ;</t>
  </si>
  <si>
    <t>&gt; 15-24 years ;  Own account workers ;  Part-time workers who prefer more hours ;  Persons ;</t>
  </si>
  <si>
    <t>&gt; 15-24 years ;  Own account workers ;  Part-time workers who prefer more hours ;  &gt; Males ;</t>
  </si>
  <si>
    <t>&gt; 15-24 years ;  Own account workers ;  Part-time workers who prefer more hours ;  &gt; Females ;</t>
  </si>
  <si>
    <t>&gt; 15-24 years ;  Own account workers ;  &gt; Available within four weeks ;  Persons ;</t>
  </si>
  <si>
    <t>&gt; 15-24 years ;  Own account workers ;  &gt; Available within four weeks ;  &gt; Males ;</t>
  </si>
  <si>
    <t>&gt; 15-24 years ;  Own account workers ;  &gt; Available within four weeks ;  &gt; Females ;</t>
  </si>
  <si>
    <t>&gt; 15-24 years ;  Own account workers ;  &gt;&gt; Looked for more work last year ;  Persons ;</t>
  </si>
  <si>
    <t>&gt; 15-24 years ;  Own account workers ;  &gt;&gt; Looked for more work last year ;  &gt; Males ;</t>
  </si>
  <si>
    <t>&gt; 15-24 years ;  Own account workers ;  &gt;&gt; Looked for more work last year ;  &gt; Females ;</t>
  </si>
  <si>
    <t>&gt; 15-24 years ;  Own account workers ;  &gt;&gt; Did not look for more work last year ;  Persons ;</t>
  </si>
  <si>
    <t>&gt; 15-24 years ;  Own account workers ;  &gt;&gt; Did not look for more work last year ;  &gt; Males ;</t>
  </si>
  <si>
    <t>&gt; 15-24 years ;  Own account workers ;  &gt;&gt; Did not look for more work last year ;  &gt; Females ;</t>
  </si>
  <si>
    <t>&gt; 15-24 years ;  Own account workers ;  &gt; Not available within four weeks ;  Persons ;</t>
  </si>
  <si>
    <t>&gt; 15-24 years ;  Own account workers ;  &gt; Not available within four weeks ;  &gt; Males ;</t>
  </si>
  <si>
    <t>&gt; 15-24 years ;  Own account workers ;  &gt; Not available within four weeks ;  &gt; Females ;</t>
  </si>
  <si>
    <t>&gt; 15-24 years ;  Preferred to work less than 30 hours ;  Part-time workers who prefer more hours ;  Persons ;</t>
  </si>
  <si>
    <t>&gt; 15-24 years ;  Preferred to work less than 30 hours ;  Part-time workers who prefer more hours ;  &gt; Males ;</t>
  </si>
  <si>
    <t>&gt; 15-24 years ;  Preferred to work less than 30 hours ;  Part-time workers who prefer more hours ;  &gt; Females ;</t>
  </si>
  <si>
    <t>&gt; 15-24 years ;  Preferred to work less than 30 hours ;  &gt; Available within four weeks ;  Persons ;</t>
  </si>
  <si>
    <t>&gt; 15-24 years ;  Preferred to work less than 30 hours ;  &gt; Available within four weeks ;  &gt; Males ;</t>
  </si>
  <si>
    <t>&gt; 15-24 years ;  Preferred to work less than 30 hours ;  &gt; Available within four weeks ;  &gt; Females ;</t>
  </si>
  <si>
    <t>&gt; 15-24 years ;  Preferred to work less than 30 hours ;  &gt;&gt; Looked for more work last year ;  Persons ;</t>
  </si>
  <si>
    <t>&gt; 15-24 years ;  Preferred to work less than 30 hours ;  &gt;&gt; Looked for more work last year ;  &gt; Males ;</t>
  </si>
  <si>
    <t>&gt; 15-24 years ;  Preferred to work less than 30 hours ;  &gt;&gt; Looked for more work last year ;  &gt; Females ;</t>
  </si>
  <si>
    <t>&gt; 15-24 years ;  Preferred to work less than 30 hours ;  &gt;&gt; Did not look for more work last year ;  Persons ;</t>
  </si>
  <si>
    <t>&gt; 15-24 years ;  Preferred to work less than 30 hours ;  &gt;&gt; Did not look for more work last year ;  &gt; Males ;</t>
  </si>
  <si>
    <t>&gt; 15-24 years ;  Preferred to work less than 30 hours ;  &gt;&gt; Did not look for more work last year ;  &gt; Females ;</t>
  </si>
  <si>
    <t>&gt; 15-24 years ;  Preferred to work less than 30 hours ;  &gt; Not available within four weeks ;  Persons ;</t>
  </si>
  <si>
    <t>&gt; 15-24 years ;  Preferred to work less than 30 hours ;  &gt; Not available within four weeks ;  &gt; Males ;</t>
  </si>
  <si>
    <t>&gt; 15-24 years ;  Preferred to work less than 30 hours ;  &gt; Not available within four weeks ;  &gt; Females ;</t>
  </si>
  <si>
    <t>&gt; 15-24 years ;  Preferred to work 30 to 34 hours ;  Part-time workers who prefer more hours ;  Persons ;</t>
  </si>
  <si>
    <t>&gt; 15-24 years ;  Preferred to work 30 to 34 hours ;  Part-time workers who prefer more hours ;  &gt; Males ;</t>
  </si>
  <si>
    <t>&gt; 15-24 years ;  Preferred to work 30 to 34 hours ;  Part-time workers who prefer more hours ;  &gt; Females ;</t>
  </si>
  <si>
    <t>&gt; 15-24 years ;  Preferred to work 30 to 34 hours ;  &gt; Available within four weeks ;  Persons ;</t>
  </si>
  <si>
    <t>&gt; 15-24 years ;  Preferred to work 30 to 34 hours ;  &gt; Available within four weeks ;  &gt; Males ;</t>
  </si>
  <si>
    <t>&gt; 15-24 years ;  Preferred to work 30 to 34 hours ;  &gt; Available within four weeks ;  &gt; Females ;</t>
  </si>
  <si>
    <t>&gt; 15-24 years ;  Preferred to work 30 to 34 hours ;  &gt;&gt; Looked for more work last year ;  Persons ;</t>
  </si>
  <si>
    <t>&gt; 15-24 years ;  Preferred to work 30 to 34 hours ;  &gt;&gt; Looked for more work last year ;  &gt; Males ;</t>
  </si>
  <si>
    <t>&gt; 15-24 years ;  Preferred to work 30 to 34 hours ;  &gt;&gt; Looked for more work last year ;  &gt; Females ;</t>
  </si>
  <si>
    <t>&gt; 15-24 years ;  Preferred to work 30 to 34 hours ;  &gt;&gt; Did not look for more work last year ;  Persons ;</t>
  </si>
  <si>
    <t>&gt; 15-24 years ;  Preferred to work 30 to 34 hours ;  &gt;&gt; Did not look for more work last year ;  &gt; Males ;</t>
  </si>
  <si>
    <t>&gt; 15-24 years ;  Preferred to work 30 to 34 hours ;  &gt;&gt; Did not look for more work last year ;  &gt; Females ;</t>
  </si>
  <si>
    <t>&gt; 15-24 years ;  Preferred to work 30 to 34 hours ;  &gt; Not available within four weeks ;  Persons ;</t>
  </si>
  <si>
    <t>&gt; 15-24 years ;  Preferred to work 30 to 34 hours ;  &gt; Not available within four weeks ;  &gt; Males ;</t>
  </si>
  <si>
    <t>&gt; 15-24 years ;  Preferred to work 30 to 34 hours ;  &gt; Not available within four weeks ;  &gt; Females ;</t>
  </si>
  <si>
    <t>&gt; 15-24 years ;  Preferred to work 35 to 39 hours ;  Part-time workers who prefer more hours ;  Persons ;</t>
  </si>
  <si>
    <t>&gt; 15-24 years ;  Preferred to work 35 to 39 hours ;  Part-time workers who prefer more hours ;  &gt; Males ;</t>
  </si>
  <si>
    <t>&gt; 15-24 years ;  Preferred to work 35 to 39 hours ;  Part-time workers who prefer more hours ;  &gt; Females ;</t>
  </si>
  <si>
    <t>&gt; 15-24 years ;  Preferred to work 35 to 39 hours ;  &gt; Available within four weeks ;  Persons ;</t>
  </si>
  <si>
    <t>&gt; 15-24 years ;  Preferred to work 35 to 39 hours ;  &gt; Available within four weeks ;  &gt; Males ;</t>
  </si>
  <si>
    <t>&gt; 15-24 years ;  Preferred to work 35 to 39 hours ;  &gt; Available within four weeks ;  &gt; Females ;</t>
  </si>
  <si>
    <t>&gt; 15-24 years ;  Preferred to work 35 to 39 hours ;  &gt;&gt; Looked for more work last year ;  Persons ;</t>
  </si>
  <si>
    <t>&gt; 15-24 years ;  Preferred to work 35 to 39 hours ;  &gt;&gt; Looked for more work last year ;  &gt; Males ;</t>
  </si>
  <si>
    <t>&gt; 15-24 years ;  Preferred to work 35 to 39 hours ;  &gt;&gt; Looked for more work last year ;  &gt; Females ;</t>
  </si>
  <si>
    <t>&gt; 15-24 years ;  Preferred to work 35 to 39 hours ;  &gt;&gt; Did not look for more work last year ;  Persons ;</t>
  </si>
  <si>
    <t>&gt; 15-24 years ;  Preferred to work 35 to 39 hours ;  &gt;&gt; Did not look for more work last year ;  &gt; Males ;</t>
  </si>
  <si>
    <t>&gt; 15-24 years ;  Preferred to work 35 to 39 hours ;  &gt;&gt; Did not look for more work last year ;  &gt; Females ;</t>
  </si>
  <si>
    <t>&gt; 15-24 years ;  Preferred to work 35 to 39 hours ;  &gt; Not available within four weeks ;  Persons ;</t>
  </si>
  <si>
    <t>&gt; 15-24 years ;  Preferred to work 35 to 39 hours ;  &gt; Not available within four weeks ;  &gt; Males ;</t>
  </si>
  <si>
    <t>&gt; 15-24 years ;  Preferred to work 35 to 39 hours ;  &gt; Not available within four weeks ;  &gt; Females ;</t>
  </si>
  <si>
    <t>&gt; 15-24 years ;  Preferred to work 40 hours or more ;  Part-time workers who prefer more hours ;  Persons ;</t>
  </si>
  <si>
    <t>&gt; 15-24 years ;  Preferred to work 40 hours or more ;  Part-time workers who prefer more hours ;  &gt; Males ;</t>
  </si>
  <si>
    <t>&gt; 15-24 years ;  Preferred to work 40 hours or more ;  Part-time workers who prefer more hours ;  &gt; Females ;</t>
  </si>
  <si>
    <t>&gt; 15-24 years ;  Preferred to work 40 hours or more ;  &gt; Available within four weeks ;  Persons ;</t>
  </si>
  <si>
    <t>&gt; 15-24 years ;  Preferred to work 40 hours or more ;  &gt; Available within four weeks ;  &gt; Males ;</t>
  </si>
  <si>
    <t>&gt; 15-24 years ;  Preferred to work 40 hours or more ;  &gt; Available within four weeks ;  &gt; Females ;</t>
  </si>
  <si>
    <t>&gt; 15-24 years ;  Preferred to work 40 hours or more ;  &gt;&gt; Looked for more work last year ;  Persons ;</t>
  </si>
  <si>
    <t>&gt; 15-24 years ;  Preferred to work 40 hours or more ;  &gt;&gt; Looked for more work last year ;  &gt; Males ;</t>
  </si>
  <si>
    <t>&gt; 15-24 years ;  Preferred to work 40 hours or more ;  &gt;&gt; Looked for more work last year ;  &gt; Females ;</t>
  </si>
  <si>
    <t>&gt; 15-24 years ;  Preferred to work 40 hours or more ;  &gt;&gt; Did not look for more work last year ;  Persons ;</t>
  </si>
  <si>
    <t>&gt; 15-24 years ;  Preferred to work 40 hours or more ;  &gt;&gt; Did not look for more work last year ;  &gt; Males ;</t>
  </si>
  <si>
    <t>&gt; 15-24 years ;  Preferred to work 40 hours or more ;  &gt;&gt; Did not look for more work last year ;  &gt; Females ;</t>
  </si>
  <si>
    <t>&gt; 15-24 years ;  Preferred to work 40 hours or more ;  &gt; Not available within four weeks ;  Persons ;</t>
  </si>
  <si>
    <t>&gt; 15-24 years ;  Preferred to work 40 hours or more ;  &gt; Not available within four weeks ;  &gt; Males ;</t>
  </si>
  <si>
    <t>&gt; 15-24 years ;  Preferred to work 40 hours or more ;  &gt; Not available within four weeks ;  &gt; Females ;</t>
  </si>
  <si>
    <t>&gt; 15-24 years ;  Preferred to work less than 10 extra hours ;  Part-time workers who prefer more hours ;  Persons ;</t>
  </si>
  <si>
    <t>&gt; 15-24 years ;  Preferred to work less than 10 extra hours ;  Part-time workers who prefer more hours ;  &gt; Males ;</t>
  </si>
  <si>
    <t>&gt; 15-24 years ;  Preferred to work less than 10 extra hours ;  Part-time workers who prefer more hours ;  &gt; Females ;</t>
  </si>
  <si>
    <t>&gt; 15-24 years ;  Preferred to work less than 10 extra hours ;  &gt; Available within four weeks ;  Persons ;</t>
  </si>
  <si>
    <t>&gt; 15-24 years ;  Preferred to work less than 10 extra hours ;  &gt; Available within four weeks ;  &gt; Males ;</t>
  </si>
  <si>
    <t>&gt; 15-24 years ;  Preferred to work less than 10 extra hours ;  &gt; Available within four weeks ;  &gt; Females ;</t>
  </si>
  <si>
    <t>&gt; 15-24 years ;  Preferred to work less than 10 extra hours ;  &gt;&gt; Looked for more work last year ;  Persons ;</t>
  </si>
  <si>
    <t>&gt; 15-24 years ;  Preferred to work less than 10 extra hours ;  &gt;&gt; Looked for more work last year ;  &gt; Males ;</t>
  </si>
  <si>
    <t>&gt; 15-24 years ;  Preferred to work less than 10 extra hours ;  &gt;&gt; Looked for more work last year ;  &gt; Females ;</t>
  </si>
  <si>
    <t>&gt; 15-24 years ;  Preferred to work less than 10 extra hours ;  &gt;&gt; Did not look for more work last year ;  Persons ;</t>
  </si>
  <si>
    <t>&gt; 15-24 years ;  Preferred to work less than 10 extra hours ;  &gt;&gt; Did not look for more work last year ;  &gt; Males ;</t>
  </si>
  <si>
    <t>&gt; 15-24 years ;  Preferred to work less than 10 extra hours ;  &gt;&gt; Did not look for more work last year ;  &gt; Females ;</t>
  </si>
  <si>
    <t>&gt; 15-24 years ;  Preferred to work less than 10 extra hours ;  &gt; Not available within four weeks ;  Persons ;</t>
  </si>
  <si>
    <t>&gt; 15-24 years ;  Preferred to work less than 10 extra hours ;  &gt; Not available within four weeks ;  &gt; Males ;</t>
  </si>
  <si>
    <t>&gt; 15-24 years ;  Preferred to work less than 10 extra hours ;  &gt; Not available within four weeks ;  &gt; Females ;</t>
  </si>
  <si>
    <t>&gt; 15-24 years ;  Preferred to work 10 to 19 extra hours ;  Part-time workers who prefer more hours ;  Persons ;</t>
  </si>
  <si>
    <t>&gt; 15-24 years ;  Preferred to work 10 to 19 extra hours ;  Part-time workers who prefer more hours ;  &gt; Males ;</t>
  </si>
  <si>
    <t>&gt; 15-24 years ;  Preferred to work 10 to 19 extra hours ;  Part-time workers who prefer more hours ;  &gt; Females ;</t>
  </si>
  <si>
    <t>&gt; 15-24 years ;  Preferred to work 10 to 19 extra hours ;  &gt; Available within four weeks ;  Persons ;</t>
  </si>
  <si>
    <t>&gt; 15-24 years ;  Preferred to work 10 to 19 extra hours ;  &gt; Available within four weeks ;  &gt; Males ;</t>
  </si>
  <si>
    <t>&gt; 15-24 years ;  Preferred to work 10 to 19 extra hours ;  &gt; Available within four weeks ;  &gt; Females ;</t>
  </si>
  <si>
    <t>&gt; 15-24 years ;  Preferred to work 10 to 19 extra hours ;  &gt;&gt; Looked for more work last year ;  Persons ;</t>
  </si>
  <si>
    <t>&gt; 15-24 years ;  Preferred to work 10 to 19 extra hours ;  &gt;&gt; Looked for more work last year ;  &gt; Males ;</t>
  </si>
  <si>
    <t>&gt; 15-24 years ;  Preferred to work 10 to 19 extra hours ;  &gt;&gt; Looked for more work last year ;  &gt; Females ;</t>
  </si>
  <si>
    <t>&gt; 15-24 years ;  Preferred to work 10 to 19 extra hours ;  &gt;&gt; Did not look for more work last year ;  Persons ;</t>
  </si>
  <si>
    <t>&gt; 15-24 years ;  Preferred to work 10 to 19 extra hours ;  &gt;&gt; Did not look for more work last year ;  &gt; Males ;</t>
  </si>
  <si>
    <t>&gt; 15-24 years ;  Preferred to work 10 to 19 extra hours ;  &gt;&gt; Did not look for more work last year ;  &gt; Females ;</t>
  </si>
  <si>
    <t>&gt; 15-24 years ;  Preferred to work 10 to 19 extra hours ;  &gt; Not available within four weeks ;  Persons ;</t>
  </si>
  <si>
    <t>&gt; 15-24 years ;  Preferred to work 10 to 19 extra hours ;  &gt; Not available within four weeks ;  &gt; Males ;</t>
  </si>
  <si>
    <t>&gt; 15-24 years ;  Preferred to work 10 to 19 extra hours ;  &gt; Not available within four weeks ;  &gt; Females ;</t>
  </si>
  <si>
    <t>&gt; 15-24 years ;  Preferred to work 20 to 29 extra hours ;  Part-time workers who prefer more hours ;  Persons ;</t>
  </si>
  <si>
    <t>&gt; 15-24 years ;  Preferred to work 20 to 29 extra hours ;  Part-time workers who prefer more hours ;  &gt; Males ;</t>
  </si>
  <si>
    <t>&gt; 15-24 years ;  Preferred to work 20 to 29 extra hours ;  Part-time workers who prefer more hours ;  &gt; Females ;</t>
  </si>
  <si>
    <t>&gt; 15-24 years ;  Preferred to work 20 to 29 extra hours ;  &gt; Available within four weeks ;  Persons ;</t>
  </si>
  <si>
    <t>&gt; 15-24 years ;  Preferred to work 20 to 29 extra hours ;  &gt; Available within four weeks ;  &gt; Males ;</t>
  </si>
  <si>
    <t>&gt; 15-24 years ;  Preferred to work 20 to 29 extra hours ;  &gt; Available within four weeks ;  &gt; Females ;</t>
  </si>
  <si>
    <t>&gt; 15-24 years ;  Preferred to work 20 to 29 extra hours ;  &gt;&gt; Looked for more work last year ;  Persons ;</t>
  </si>
  <si>
    <t>&gt; 15-24 years ;  Preferred to work 20 to 29 extra hours ;  &gt;&gt; Looked for more work last year ;  &gt; Males ;</t>
  </si>
  <si>
    <t>&gt; 15-24 years ;  Preferred to work 20 to 29 extra hours ;  &gt;&gt; Looked for more work last year ;  &gt; Females ;</t>
  </si>
  <si>
    <t>&gt; 15-24 years ;  Preferred to work 20 to 29 extra hours ;  &gt;&gt; Did not look for more work last year ;  Persons ;</t>
  </si>
  <si>
    <t>&gt; 15-24 years ;  Preferred to work 20 to 29 extra hours ;  &gt;&gt; Did not look for more work last year ;  &gt; Males ;</t>
  </si>
  <si>
    <t>&gt; 15-24 years ;  Preferred to work 20 to 29 extra hours ;  &gt;&gt; Did not look for more work last year ;  &gt; Females ;</t>
  </si>
  <si>
    <t>&gt; 15-24 years ;  Preferred to work 20 to 29 extra hours ;  &gt; Not available within four weeks ;  Persons ;</t>
  </si>
  <si>
    <t>&gt; 15-24 years ;  Preferred to work 20 to 29 extra hours ;  &gt; Not available within four weeks ;  &gt; Males ;</t>
  </si>
  <si>
    <t>&gt; 15-24 years ;  Preferred to work 20 to 29 extra hours ;  &gt; Not available within four weeks ;  &gt; Females ;</t>
  </si>
  <si>
    <t>&gt; 15-24 years ;  Preferred to work 30 or more extra hours ;  Part-time workers who prefer more hours ;  Persons ;</t>
  </si>
  <si>
    <t>&gt; 15-24 years ;  Preferred to work 30 or more extra hours ;  Part-time workers who prefer more hours ;  &gt; Males ;</t>
  </si>
  <si>
    <t>&gt; 15-24 years ;  Preferred to work 30 or more extra hours ;  Part-time workers who prefer more hours ;  &gt; Females ;</t>
  </si>
  <si>
    <t>&gt; 15-24 years ;  Preferred to work 30 or more extra hours ;  &gt; Available within four weeks ;  Persons ;</t>
  </si>
  <si>
    <t>&gt; 15-24 years ;  Preferred to work 30 or more extra hours ;  &gt; Available within four weeks ;  &gt; Males ;</t>
  </si>
  <si>
    <t>&gt; 15-24 years ;  Preferred to work 30 or more extra hours ;  &gt; Available within four weeks ;  &gt; Females ;</t>
  </si>
  <si>
    <t>&gt; 15-24 years ;  Preferred to work 30 or more extra hours ;  &gt;&gt; Looked for more work last year ;  Persons ;</t>
  </si>
  <si>
    <t>&gt; 15-24 years ;  Preferred to work 30 or more extra hours ;  &gt;&gt; Looked for more work last year ;  &gt; Males ;</t>
  </si>
  <si>
    <t>&gt; 15-24 years ;  Preferred to work 30 or more extra hours ;  &gt;&gt; Looked for more work last year ;  &gt; Females ;</t>
  </si>
  <si>
    <t>&gt; 15-24 years ;  Preferred to work 30 or more extra hours ;  &gt;&gt; Did not look for more work last year ;  Persons ;</t>
  </si>
  <si>
    <t>&gt; 15-24 years ;  Preferred to work 30 or more extra hours ;  &gt;&gt; Did not look for more work last year ;  &gt; Males ;</t>
  </si>
  <si>
    <t>&gt; 15-24 years ;  Preferred to work 30 or more extra hours ;  &gt;&gt; Did not look for more work last year ;  &gt; Females ;</t>
  </si>
  <si>
    <t>&gt; 15-24 years ;  Preferred to work 30 or more extra hours ;  &gt; Not available within four weeks ;  Persons ;</t>
  </si>
  <si>
    <t>&gt; 15-24 years ;  Preferred to work 30 or more extra hours ;  &gt; Not available within four weeks ;  &gt; Males ;</t>
  </si>
  <si>
    <t>&gt; 15-24 years ;  Preferred to work 30 or more extra hours ;  &gt; Not available within four weeks ;  &gt; Females ;</t>
  </si>
  <si>
    <t>&gt; 25-44 years ;  Part-time workers who prefer more hours ;  Persons ;</t>
  </si>
  <si>
    <t>&gt; 25-44 years ;  Part-time workers who prefer more hours ;  &gt; Males ;</t>
  </si>
  <si>
    <t>&gt; 25-44 years ;  Part-time workers who prefer more hours ;  &gt; Females ;</t>
  </si>
  <si>
    <t>&gt; 25-44 years ;  &gt; Available within four weeks ;  Persons ;</t>
  </si>
  <si>
    <t>&gt; 25-44 years ;  &gt; Available within four weeks ;  &gt; Males ;</t>
  </si>
  <si>
    <t>A125252674A</t>
  </si>
  <si>
    <t>A125240794W</t>
  </si>
  <si>
    <t>A125238418A</t>
  </si>
  <si>
    <t>A125262178A</t>
  </si>
  <si>
    <t>A125250298W</t>
  </si>
  <si>
    <t>A125231294J</t>
  </si>
  <si>
    <t>A125255054T</t>
  </si>
  <si>
    <t>A125243174L</t>
  </si>
  <si>
    <t>A125236046L</t>
  </si>
  <si>
    <t>A125259806V</t>
  </si>
  <si>
    <t>A125247926R</t>
  </si>
  <si>
    <t>A125233670L</t>
  </si>
  <si>
    <t>A125257430W</t>
  </si>
  <si>
    <t>A125245550T</t>
  </si>
  <si>
    <t>A125228918K</t>
  </si>
  <si>
    <t>A125252678K</t>
  </si>
  <si>
    <t>A125240798F</t>
  </si>
  <si>
    <t>A125238422T</t>
  </si>
  <si>
    <t>A125262182T</t>
  </si>
  <si>
    <t>A125250302A</t>
  </si>
  <si>
    <t>A125231298T</t>
  </si>
  <si>
    <t>A125255058A</t>
  </si>
  <si>
    <t>A125243178W</t>
  </si>
  <si>
    <t>A125236050C</t>
  </si>
  <si>
    <t>A125259810K</t>
  </si>
  <si>
    <t>A125247930F</t>
  </si>
  <si>
    <t>A125233674W</t>
  </si>
  <si>
    <t>A125257434F</t>
  </si>
  <si>
    <t>A125245554A</t>
  </si>
  <si>
    <t>A125228922A</t>
  </si>
  <si>
    <t>A125252682A</t>
  </si>
  <si>
    <t>A125240802K</t>
  </si>
  <si>
    <t>A125238426A</t>
  </si>
  <si>
    <t>A125262186A</t>
  </si>
  <si>
    <t>A125250306K</t>
  </si>
  <si>
    <t>A125231282X</t>
  </si>
  <si>
    <t>A125255042J</t>
  </si>
  <si>
    <t>A125243162C</t>
  </si>
  <si>
    <t>A125236034C</t>
  </si>
  <si>
    <t>A125259794W</t>
  </si>
  <si>
    <t>A125247914F</t>
  </si>
  <si>
    <t>A125233658W</t>
  </si>
  <si>
    <t>A125257418F</t>
  </si>
  <si>
    <t>A125245538A</t>
  </si>
  <si>
    <t>A125228906A</t>
  </si>
  <si>
    <t>A125252666A</t>
  </si>
  <si>
    <t>A125240786W</t>
  </si>
  <si>
    <t>A125238410J</t>
  </si>
  <si>
    <t>A125262170J</t>
  </si>
  <si>
    <t>A125250290C</t>
  </si>
  <si>
    <t>A125231318R</t>
  </si>
  <si>
    <t>A125255078K</t>
  </si>
  <si>
    <t>A125243198F</t>
  </si>
  <si>
    <t>A125236070L</t>
  </si>
  <si>
    <t>A125259830V</t>
  </si>
  <si>
    <t>A125247950R</t>
  </si>
  <si>
    <t>A125233694F</t>
  </si>
  <si>
    <t>A125257454R</t>
  </si>
  <si>
    <t>A125245574K</t>
  </si>
  <si>
    <t>A125228942K</t>
  </si>
  <si>
    <t>A125252702X</t>
  </si>
  <si>
    <t>A125240822V</t>
  </si>
  <si>
    <t>A125238446K</t>
  </si>
  <si>
    <t>A125262206X</t>
  </si>
  <si>
    <t>A125250326V</t>
  </si>
  <si>
    <t>A125231302W</t>
  </si>
  <si>
    <t>A125255062T</t>
  </si>
  <si>
    <t>A125243182L</t>
  </si>
  <si>
    <t>A125236054L</t>
  </si>
  <si>
    <t>A125259814V</t>
  </si>
  <si>
    <t>A125247934R</t>
  </si>
  <si>
    <t>A125233678F</t>
  </si>
  <si>
    <t>A125257438R</t>
  </si>
  <si>
    <t>A125245558K</t>
  </si>
  <si>
    <t>A125228926K</t>
  </si>
  <si>
    <t>A125252686K</t>
  </si>
  <si>
    <t>A125240806V</t>
  </si>
  <si>
    <t>A125238430T</t>
  </si>
  <si>
    <t>A125262190T</t>
  </si>
  <si>
    <t>A125250310A</t>
  </si>
  <si>
    <t>A125230530F</t>
  </si>
  <si>
    <t>A125254290A</t>
  </si>
  <si>
    <t>A125242410K</t>
  </si>
  <si>
    <t>A125235282W</t>
  </si>
  <si>
    <t>A125259042F</t>
  </si>
  <si>
    <t>A125247162A</t>
  </si>
  <si>
    <t>A125232906C</t>
  </si>
  <si>
    <t>A125256666X</t>
  </si>
  <si>
    <t>A125244786V</t>
  </si>
  <si>
    <t>A125228154W</t>
  </si>
  <si>
    <t>A125251914J</t>
  </si>
  <si>
    <t>A125240034F</t>
  </si>
  <si>
    <t>A125237658V</t>
  </si>
  <si>
    <t>A125261418J</t>
  </si>
  <si>
    <t>A125249538X</t>
  </si>
  <si>
    <t>A125230514F</t>
  </si>
  <si>
    <t>A125254274A</t>
  </si>
  <si>
    <t>A125242394W</t>
  </si>
  <si>
    <t>A125235266W</t>
  </si>
  <si>
    <t>A125259026F</t>
  </si>
  <si>
    <t>A125247146A</t>
  </si>
  <si>
    <t>A125232890W</t>
  </si>
  <si>
    <t>A125256650F</t>
  </si>
  <si>
    <t>A125244770A</t>
  </si>
  <si>
    <t>A125228138W</t>
  </si>
  <si>
    <t>A125251898V</t>
  </si>
  <si>
    <t>A125240018F</t>
  </si>
  <si>
    <t>A125237642A</t>
  </si>
  <si>
    <t>A125261402R</t>
  </si>
  <si>
    <t>A125249522F</t>
  </si>
  <si>
    <t>A125230494J</t>
  </si>
  <si>
    <t>A125254254T</t>
  </si>
  <si>
    <t>A125242374L</t>
  </si>
  <si>
    <t>A125235246L</t>
  </si>
  <si>
    <t>A125259006W</t>
  </si>
  <si>
    <t>A125247126T</t>
  </si>
  <si>
    <t>A125232870L</t>
  </si>
  <si>
    <t>A125256630W</t>
  </si>
  <si>
    <t>A125244750T</t>
  </si>
  <si>
    <t>A125228118L</t>
  </si>
  <si>
    <t>A125251878K</t>
  </si>
  <si>
    <t>A125239998A</t>
  </si>
  <si>
    <t>A125237622T</t>
  </si>
  <si>
    <t>A125261382T</t>
  </si>
  <si>
    <t>A125249502W</t>
  </si>
  <si>
    <t>A125230518R</t>
  </si>
  <si>
    <t>A125254278K</t>
  </si>
  <si>
    <t>A125242398F</t>
  </si>
  <si>
    <t>A125235270L</t>
  </si>
  <si>
    <t>A125259030W</t>
  </si>
  <si>
    <t>A125247150T</t>
  </si>
  <si>
    <t>A125232894F</t>
  </si>
  <si>
    <t>A125256654R</t>
  </si>
  <si>
    <t>A125244774K</t>
  </si>
  <si>
    <t>A125228142L</t>
  </si>
  <si>
    <t>A125251902X</t>
  </si>
  <si>
    <t>A125240022W</t>
  </si>
  <si>
    <t>A125237646K</t>
  </si>
  <si>
    <t>A125261406X</t>
  </si>
  <si>
    <t>A125249526R</t>
  </si>
  <si>
    <t>A125230522F</t>
  </si>
  <si>
    <t>A125254282A</t>
  </si>
  <si>
    <t>A125242402K</t>
  </si>
  <si>
    <t>A125235274W</t>
  </si>
  <si>
    <t>A125259034F</t>
  </si>
  <si>
    <t>A125247154A</t>
  </si>
  <si>
    <t>A125232898R</t>
  </si>
  <si>
    <t>A125256658X</t>
  </si>
  <si>
    <t>A125244778V</t>
  </si>
  <si>
    <t>A125228146W</t>
  </si>
  <si>
    <t>A125251906J</t>
  </si>
  <si>
    <t>A125240026F</t>
  </si>
  <si>
    <t>A125237650A</t>
  </si>
  <si>
    <t>A125261410R</t>
  </si>
  <si>
    <t>A125249530F</t>
  </si>
  <si>
    <t>A125230498T</t>
  </si>
  <si>
    <t>A125254258A</t>
  </si>
  <si>
    <t>A125242378W</t>
  </si>
  <si>
    <t>A125235250C</t>
  </si>
  <si>
    <t>A125259010L</t>
  </si>
  <si>
    <t>A125247130J</t>
  </si>
  <si>
    <t>A125232874W</t>
  </si>
  <si>
    <t>A125256634F</t>
  </si>
  <si>
    <t>A125244754A</t>
  </si>
  <si>
    <t>A125228122C</t>
  </si>
  <si>
    <t>A125251882A</t>
  </si>
  <si>
    <t>A125240002L</t>
  </si>
  <si>
    <t>A125237626A</t>
  </si>
  <si>
    <t>A125261386A</t>
  </si>
  <si>
    <t>A125249506F</t>
  </si>
  <si>
    <t>A125230502W</t>
  </si>
  <si>
    <t>A125254262T</t>
  </si>
  <si>
    <t>A125242382L</t>
  </si>
  <si>
    <t>A125235254L</t>
  </si>
  <si>
    <t>A125259014W</t>
  </si>
  <si>
    <t>A125247134T</t>
  </si>
  <si>
    <t>A125232878F</t>
  </si>
  <si>
    <t>A125256638R</t>
  </si>
  <si>
    <t>A125244758K</t>
  </si>
  <si>
    <t>A125228126L</t>
  </si>
  <si>
    <t>A125251886K</t>
  </si>
  <si>
    <t>A125240006W</t>
  </si>
  <si>
    <t>A125237630T</t>
  </si>
  <si>
    <t>A125261390T</t>
  </si>
  <si>
    <t>A125249510W</t>
  </si>
  <si>
    <t>A125230506F</t>
  </si>
  <si>
    <t>A125254266A</t>
  </si>
  <si>
    <t>A125242386W</t>
  </si>
  <si>
    <t>A125235258W</t>
  </si>
  <si>
    <t>A125259018F</t>
  </si>
  <si>
    <t>A125247138A</t>
  </si>
  <si>
    <t>A125232882W</t>
  </si>
  <si>
    <t>A125256642F</t>
  </si>
  <si>
    <t>A125244762A</t>
  </si>
  <si>
    <t>A125228130C</t>
  </si>
  <si>
    <t>A125251890A</t>
  </si>
  <si>
    <t>A125240010L</t>
  </si>
  <si>
    <t>A125237634A</t>
  </si>
  <si>
    <t>A125261394A</t>
  </si>
  <si>
    <t>A125249514F</t>
  </si>
  <si>
    <t>A125230490X</t>
  </si>
  <si>
    <t>A125254250J</t>
  </si>
  <si>
    <t>A125242370C</t>
  </si>
  <si>
    <t>A125235242C</t>
  </si>
  <si>
    <t>A125259002L</t>
  </si>
  <si>
    <t>A125247122J</t>
  </si>
  <si>
    <t>A125232866W</t>
  </si>
  <si>
    <t>A125256626F</t>
  </si>
  <si>
    <t>A125244746A</t>
  </si>
  <si>
    <t>A125228114C</t>
  </si>
  <si>
    <t>A125251874A</t>
  </si>
  <si>
    <t>A125239994T</t>
  </si>
  <si>
    <t>A125237618A</t>
  </si>
  <si>
    <t>A125261378A</t>
  </si>
  <si>
    <t>A125249498T</t>
  </si>
  <si>
    <t>A125230526R</t>
  </si>
  <si>
    <t>A125254286K</t>
  </si>
  <si>
    <t>A125242406V</t>
  </si>
  <si>
    <t>A125235278F</t>
  </si>
  <si>
    <t>A125259038R</t>
  </si>
  <si>
    <t>A125247158K</t>
  </si>
  <si>
    <t>A125232902V</t>
  </si>
  <si>
    <t>A125256662R</t>
  </si>
  <si>
    <t>A125244782K</t>
  </si>
  <si>
    <t>A125228150L</t>
  </si>
  <si>
    <t>A125251910X</t>
  </si>
  <si>
    <t>A125240030W</t>
  </si>
  <si>
    <t>A125237654K</t>
  </si>
  <si>
    <t>A125261414X</t>
  </si>
  <si>
    <t>A125249534R</t>
  </si>
  <si>
    <t>A125230510W</t>
  </si>
  <si>
    <t>A125254270T</t>
  </si>
  <si>
    <t>A125242390L</t>
  </si>
  <si>
    <t>A125235262L</t>
  </si>
  <si>
    <t>A125259022W</t>
  </si>
  <si>
    <t>A125247142T</t>
  </si>
  <si>
    <t>A125232886F</t>
  </si>
  <si>
    <t>A125256646R</t>
  </si>
  <si>
    <t>A125244766K</t>
  </si>
  <si>
    <t>A125228134L</t>
  </si>
  <si>
    <t>A125251894K</t>
  </si>
  <si>
    <t>A125240014W</t>
  </si>
  <si>
    <t>A125237638K</t>
  </si>
  <si>
    <t>A125261398K</t>
  </si>
  <si>
    <t>A125249518R</t>
  </si>
  <si>
    <t>A125231718A</t>
  </si>
  <si>
    <t>A125255478W</t>
  </si>
  <si>
    <t>A125243598T</t>
  </si>
  <si>
    <t>A125236470X</t>
  </si>
  <si>
    <t>A125260230L</t>
  </si>
  <si>
    <t>&gt; 25-44 years ;  &gt; Available within four weeks ;  &gt; Females ;</t>
  </si>
  <si>
    <t>&gt; 25-44 years ;  &gt;&gt; Looked for more work last year ;  Persons ;</t>
  </si>
  <si>
    <t>&gt; 25-44 years ;  &gt;&gt; Looked for more work last year ;  &gt; Males ;</t>
  </si>
  <si>
    <t>&gt; 25-44 years ;  &gt;&gt; Looked for more work last year ;  &gt; Females ;</t>
  </si>
  <si>
    <t>&gt; 25-44 years ;  &gt;&gt; Did not look for more work last year ;  Persons ;</t>
  </si>
  <si>
    <t>&gt; 25-44 years ;  &gt;&gt; Did not look for more work last year ;  &gt; Males ;</t>
  </si>
  <si>
    <t>&gt; 25-44 years ;  &gt;&gt; Did not look for more work last year ;  &gt; Females ;</t>
  </si>
  <si>
    <t>&gt; 25-44 years ;  &gt; Not available within four weeks ;  Persons ;</t>
  </si>
  <si>
    <t>&gt; 25-44 years ;  &gt; Not available within four weeks ;  &gt; Males ;</t>
  </si>
  <si>
    <t>&gt; 25-44 years ;  &gt; Not available within four weeks ;  &gt; Females ;</t>
  </si>
  <si>
    <t>&gt; 25-44 years ;  Employees ;  Part-time workers who prefer more hours ;  Persons ;</t>
  </si>
  <si>
    <t>&gt; 25-44 years ;  Employees ;  Part-time workers who prefer more hours ;  &gt; Males ;</t>
  </si>
  <si>
    <t>&gt; 25-44 years ;  Employees ;  Part-time workers who prefer more hours ;  &gt; Females ;</t>
  </si>
  <si>
    <t>&gt; 25-44 years ;  Employees ;  &gt; Available within four weeks ;  Persons ;</t>
  </si>
  <si>
    <t>&gt; 25-44 years ;  Employees ;  &gt; Available within four weeks ;  &gt; Males ;</t>
  </si>
  <si>
    <t>&gt; 25-44 years ;  Employees ;  &gt; Available within four weeks ;  &gt; Females ;</t>
  </si>
  <si>
    <t>&gt; 25-44 years ;  Employees ;  &gt;&gt; Looked for more work last year ;  Persons ;</t>
  </si>
  <si>
    <t>&gt; 25-44 years ;  Employees ;  &gt;&gt; Looked for more work last year ;  &gt; Males ;</t>
  </si>
  <si>
    <t>&gt; 25-44 years ;  Employees ;  &gt;&gt; Looked for more work last year ;  &gt; Females ;</t>
  </si>
  <si>
    <t>&gt; 25-44 years ;  Employees ;  &gt;&gt; Did not look for more work last year ;  Persons ;</t>
  </si>
  <si>
    <t>&gt; 25-44 years ;  Employees ;  &gt;&gt; Did not look for more work last year ;  &gt; Males ;</t>
  </si>
  <si>
    <t>&gt; 25-44 years ;  Employees ;  &gt;&gt; Did not look for more work last year ;  &gt; Females ;</t>
  </si>
  <si>
    <t>&gt; 25-44 years ;  Employees ;  &gt; Not available within four weeks ;  Persons ;</t>
  </si>
  <si>
    <t>&gt; 25-44 years ;  Employees ;  &gt; Not available within four weeks ;  &gt; Males ;</t>
  </si>
  <si>
    <t>&gt; 25-44 years ;  Employees ;  &gt; Not available within four weeks ;  &gt; Females ;</t>
  </si>
  <si>
    <t>&gt; 25-44 years ;  Own account workers ;  Part-time workers who prefer more hours ;  Persons ;</t>
  </si>
  <si>
    <t>&gt; 25-44 years ;  Own account workers ;  Part-time workers who prefer more hours ;  &gt; Males ;</t>
  </si>
  <si>
    <t>&gt; 25-44 years ;  Own account workers ;  Part-time workers who prefer more hours ;  &gt; Females ;</t>
  </si>
  <si>
    <t>&gt; 25-44 years ;  Own account workers ;  &gt; Available within four weeks ;  Persons ;</t>
  </si>
  <si>
    <t>&gt; 25-44 years ;  Own account workers ;  &gt; Available within four weeks ;  &gt; Males ;</t>
  </si>
  <si>
    <t>&gt; 25-44 years ;  Own account workers ;  &gt; Available within four weeks ;  &gt; Females ;</t>
  </si>
  <si>
    <t>&gt; 25-44 years ;  Own account workers ;  &gt;&gt; Looked for more work last year ;  Persons ;</t>
  </si>
  <si>
    <t>&gt; 25-44 years ;  Own account workers ;  &gt;&gt; Looked for more work last year ;  &gt; Males ;</t>
  </si>
  <si>
    <t>&gt; 25-44 years ;  Own account workers ;  &gt;&gt; Looked for more work last year ;  &gt; Females ;</t>
  </si>
  <si>
    <t>&gt; 25-44 years ;  Own account workers ;  &gt;&gt; Did not look for more work last year ;  Persons ;</t>
  </si>
  <si>
    <t>&gt; 25-44 years ;  Own account workers ;  &gt;&gt; Did not look for more work last year ;  &gt; Males ;</t>
  </si>
  <si>
    <t>&gt; 25-44 years ;  Own account workers ;  &gt;&gt; Did not look for more work last year ;  &gt; Females ;</t>
  </si>
  <si>
    <t>&gt; 25-44 years ;  Own account workers ;  &gt; Not available within four weeks ;  Persons ;</t>
  </si>
  <si>
    <t>&gt; 25-44 years ;  Own account workers ;  &gt; Not available within four weeks ;  &gt; Males ;</t>
  </si>
  <si>
    <t>&gt; 25-44 years ;  Own account workers ;  &gt; Not available within four weeks ;  &gt; Females ;</t>
  </si>
  <si>
    <t>&gt; 25-44 years ;  Preferred to work less than 30 hours ;  Part-time workers who prefer more hours ;  Persons ;</t>
  </si>
  <si>
    <t>&gt; 25-44 years ;  Preferred to work less than 30 hours ;  Part-time workers who prefer more hours ;  &gt; Males ;</t>
  </si>
  <si>
    <t>&gt; 25-44 years ;  Preferred to work less than 30 hours ;  Part-time workers who prefer more hours ;  &gt; Females ;</t>
  </si>
  <si>
    <t>&gt; 25-44 years ;  Preferred to work less than 30 hours ;  &gt; Available within four weeks ;  Persons ;</t>
  </si>
  <si>
    <t>&gt; 25-44 years ;  Preferred to work less than 30 hours ;  &gt; Available within four weeks ;  &gt; Males ;</t>
  </si>
  <si>
    <t>&gt; 25-44 years ;  Preferred to work less than 30 hours ;  &gt; Available within four weeks ;  &gt; Females ;</t>
  </si>
  <si>
    <t>&gt; 25-44 years ;  Preferred to work less than 30 hours ;  &gt;&gt; Looked for more work last year ;  Persons ;</t>
  </si>
  <si>
    <t>&gt; 25-44 years ;  Preferred to work less than 30 hours ;  &gt;&gt; Looked for more work last year ;  &gt; Males ;</t>
  </si>
  <si>
    <t>&gt; 25-44 years ;  Preferred to work less than 30 hours ;  &gt;&gt; Looked for more work last year ;  &gt; Females ;</t>
  </si>
  <si>
    <t>&gt; 25-44 years ;  Preferred to work less than 30 hours ;  &gt;&gt; Did not look for more work last year ;  Persons ;</t>
  </si>
  <si>
    <t>&gt; 25-44 years ;  Preferred to work less than 30 hours ;  &gt;&gt; Did not look for more work last year ;  &gt; Males ;</t>
  </si>
  <si>
    <t>&gt; 25-44 years ;  Preferred to work less than 30 hours ;  &gt;&gt; Did not look for more work last year ;  &gt; Females ;</t>
  </si>
  <si>
    <t>&gt; 25-44 years ;  Preferred to work less than 30 hours ;  &gt; Not available within four weeks ;  Persons ;</t>
  </si>
  <si>
    <t>&gt; 25-44 years ;  Preferred to work less than 30 hours ;  &gt; Not available within four weeks ;  &gt; Males ;</t>
  </si>
  <si>
    <t>&gt; 25-44 years ;  Preferred to work less than 30 hours ;  &gt; Not available within four weeks ;  &gt; Females ;</t>
  </si>
  <si>
    <t>&gt; 25-44 years ;  Preferred to work 30 to 34 hours ;  Part-time workers who prefer more hours ;  Persons ;</t>
  </si>
  <si>
    <t>&gt; 25-44 years ;  Preferred to work 30 to 34 hours ;  Part-time workers who prefer more hours ;  &gt; Males ;</t>
  </si>
  <si>
    <t>&gt; 25-44 years ;  Preferred to work 30 to 34 hours ;  Part-time workers who prefer more hours ;  &gt; Females ;</t>
  </si>
  <si>
    <t>&gt; 25-44 years ;  Preferred to work 30 to 34 hours ;  &gt; Available within four weeks ;  Persons ;</t>
  </si>
  <si>
    <t>&gt; 25-44 years ;  Preferred to work 30 to 34 hours ;  &gt; Available within four weeks ;  &gt; Males ;</t>
  </si>
  <si>
    <t>&gt; 25-44 years ;  Preferred to work 30 to 34 hours ;  &gt; Available within four weeks ;  &gt; Females ;</t>
  </si>
  <si>
    <t>&gt; 25-44 years ;  Preferred to work 30 to 34 hours ;  &gt;&gt; Looked for more work last year ;  Persons ;</t>
  </si>
  <si>
    <t>&gt; 25-44 years ;  Preferred to work 30 to 34 hours ;  &gt;&gt; Looked for more work last year ;  &gt; Males ;</t>
  </si>
  <si>
    <t>&gt; 25-44 years ;  Preferred to work 30 to 34 hours ;  &gt;&gt; Looked for more work last year ;  &gt; Females ;</t>
  </si>
  <si>
    <t>&gt; 25-44 years ;  Preferred to work 30 to 34 hours ;  &gt;&gt; Did not look for more work last year ;  Persons ;</t>
  </si>
  <si>
    <t>&gt; 25-44 years ;  Preferred to work 30 to 34 hours ;  &gt;&gt; Did not look for more work last year ;  &gt; Males ;</t>
  </si>
  <si>
    <t>&gt; 25-44 years ;  Preferred to work 30 to 34 hours ;  &gt;&gt; Did not look for more work last year ;  &gt; Females ;</t>
  </si>
  <si>
    <t>&gt; 25-44 years ;  Preferred to work 30 to 34 hours ;  &gt; Not available within four weeks ;  Persons ;</t>
  </si>
  <si>
    <t>&gt; 25-44 years ;  Preferred to work 30 to 34 hours ;  &gt; Not available within four weeks ;  &gt; Males ;</t>
  </si>
  <si>
    <t>&gt; 25-44 years ;  Preferred to work 30 to 34 hours ;  &gt; Not available within four weeks ;  &gt; Females ;</t>
  </si>
  <si>
    <t>&gt; 25-44 years ;  Preferred to work 35 to 39 hours ;  Part-time workers who prefer more hours ;  Persons ;</t>
  </si>
  <si>
    <t>&gt; 25-44 years ;  Preferred to work 35 to 39 hours ;  Part-time workers who prefer more hours ;  &gt; Males ;</t>
  </si>
  <si>
    <t>&gt; 25-44 years ;  Preferred to work 35 to 39 hours ;  Part-time workers who prefer more hours ;  &gt; Females ;</t>
  </si>
  <si>
    <t>&gt; 25-44 years ;  Preferred to work 35 to 39 hours ;  &gt; Available within four weeks ;  Persons ;</t>
  </si>
  <si>
    <t>&gt; 25-44 years ;  Preferred to work 35 to 39 hours ;  &gt; Available within four weeks ;  &gt; Males ;</t>
  </si>
  <si>
    <t>&gt; 25-44 years ;  Preferred to work 35 to 39 hours ;  &gt; Available within four weeks ;  &gt; Females ;</t>
  </si>
  <si>
    <t>&gt; 25-44 years ;  Preferred to work 35 to 39 hours ;  &gt;&gt; Looked for more work last year ;  Persons ;</t>
  </si>
  <si>
    <t>&gt; 25-44 years ;  Preferred to work 35 to 39 hours ;  &gt;&gt; Looked for more work last year ;  &gt; Males ;</t>
  </si>
  <si>
    <t>&gt; 25-44 years ;  Preferred to work 35 to 39 hours ;  &gt;&gt; Looked for more work last year ;  &gt; Females ;</t>
  </si>
  <si>
    <t>&gt; 25-44 years ;  Preferred to work 35 to 39 hours ;  &gt;&gt; Did not look for more work last year ;  Persons ;</t>
  </si>
  <si>
    <t>&gt; 25-44 years ;  Preferred to work 35 to 39 hours ;  &gt;&gt; Did not look for more work last year ;  &gt; Males ;</t>
  </si>
  <si>
    <t>&gt; 25-44 years ;  Preferred to work 35 to 39 hours ;  &gt;&gt; Did not look for more work last year ;  &gt; Females ;</t>
  </si>
  <si>
    <t>&gt; 25-44 years ;  Preferred to work 35 to 39 hours ;  &gt; Not available within four weeks ;  Persons ;</t>
  </si>
  <si>
    <t>&gt; 25-44 years ;  Preferred to work 35 to 39 hours ;  &gt; Not available within four weeks ;  &gt; Males ;</t>
  </si>
  <si>
    <t>&gt; 25-44 years ;  Preferred to work 35 to 39 hours ;  &gt; Not available within four weeks ;  &gt; Females ;</t>
  </si>
  <si>
    <t>&gt; 25-44 years ;  Preferred to work 40 hours or more ;  Part-time workers who prefer more hours ;  Persons ;</t>
  </si>
  <si>
    <t>&gt; 25-44 years ;  Preferred to work 40 hours or more ;  Part-time workers who prefer more hours ;  &gt; Males ;</t>
  </si>
  <si>
    <t>&gt; 25-44 years ;  Preferred to work 40 hours or more ;  Part-time workers who prefer more hours ;  &gt; Females ;</t>
  </si>
  <si>
    <t>&gt; 25-44 years ;  Preferred to work 40 hours or more ;  &gt; Available within four weeks ;  Persons ;</t>
  </si>
  <si>
    <t>&gt; 25-44 years ;  Preferred to work 40 hours or more ;  &gt; Available within four weeks ;  &gt; Males ;</t>
  </si>
  <si>
    <t>&gt; 25-44 years ;  Preferred to work 40 hours or more ;  &gt; Available within four weeks ;  &gt; Females ;</t>
  </si>
  <si>
    <t>&gt; 25-44 years ;  Preferred to work 40 hours or more ;  &gt;&gt; Looked for more work last year ;  Persons ;</t>
  </si>
  <si>
    <t>&gt; 25-44 years ;  Preferred to work 40 hours or more ;  &gt;&gt; Looked for more work last year ;  &gt; Males ;</t>
  </si>
  <si>
    <t>&gt; 25-44 years ;  Preferred to work 40 hours or more ;  &gt;&gt; Looked for more work last year ;  &gt; Females ;</t>
  </si>
  <si>
    <t>&gt; 25-44 years ;  Preferred to work 40 hours or more ;  &gt;&gt; Did not look for more work last year ;  Persons ;</t>
  </si>
  <si>
    <t>&gt; 25-44 years ;  Preferred to work 40 hours or more ;  &gt;&gt; Did not look for more work last year ;  &gt; Males ;</t>
  </si>
  <si>
    <t>&gt; 25-44 years ;  Preferred to work 40 hours or more ;  &gt;&gt; Did not look for more work last year ;  &gt; Females ;</t>
  </si>
  <si>
    <t>&gt; 25-44 years ;  Preferred to work 40 hours or more ;  &gt; Not available within four weeks ;  Persons ;</t>
  </si>
  <si>
    <t>&gt; 25-44 years ;  Preferred to work 40 hours or more ;  &gt; Not available within four weeks ;  &gt; Males ;</t>
  </si>
  <si>
    <t>&gt; 25-44 years ;  Preferred to work 40 hours or more ;  &gt; Not available within four weeks ;  &gt; Females ;</t>
  </si>
  <si>
    <t>&gt; 25-44 years ;  Preferred to work less than 10 extra hours ;  Part-time workers who prefer more hours ;  Persons ;</t>
  </si>
  <si>
    <t>&gt; 25-44 years ;  Preferred to work less than 10 extra hours ;  Part-time workers who prefer more hours ;  &gt; Males ;</t>
  </si>
  <si>
    <t>&gt; 25-44 years ;  Preferred to work less than 10 extra hours ;  Part-time workers who prefer more hours ;  &gt; Females ;</t>
  </si>
  <si>
    <t>&gt; 25-44 years ;  Preferred to work less than 10 extra hours ;  &gt; Available within four weeks ;  Persons ;</t>
  </si>
  <si>
    <t>&gt; 25-44 years ;  Preferred to work less than 10 extra hours ;  &gt; Available within four weeks ;  &gt; Males ;</t>
  </si>
  <si>
    <t>&gt; 25-44 years ;  Preferred to work less than 10 extra hours ;  &gt; Available within four weeks ;  &gt; Females ;</t>
  </si>
  <si>
    <t>&gt; 25-44 years ;  Preferred to work less than 10 extra hours ;  &gt;&gt; Looked for more work last year ;  Persons ;</t>
  </si>
  <si>
    <t>&gt; 25-44 years ;  Preferred to work less than 10 extra hours ;  &gt;&gt; Looked for more work last year ;  &gt; Males ;</t>
  </si>
  <si>
    <t>&gt; 25-44 years ;  Preferred to work less than 10 extra hours ;  &gt;&gt; Looked for more work last year ;  &gt; Females ;</t>
  </si>
  <si>
    <t>&gt; 25-44 years ;  Preferred to work less than 10 extra hours ;  &gt;&gt; Did not look for more work last year ;  Persons ;</t>
  </si>
  <si>
    <t>&gt; 25-44 years ;  Preferred to work less than 10 extra hours ;  &gt;&gt; Did not look for more work last year ;  &gt; Males ;</t>
  </si>
  <si>
    <t>&gt; 25-44 years ;  Preferred to work less than 10 extra hours ;  &gt;&gt; Did not look for more work last year ;  &gt; Females ;</t>
  </si>
  <si>
    <t>&gt; 25-44 years ;  Preferred to work less than 10 extra hours ;  &gt; Not available within four weeks ;  Persons ;</t>
  </si>
  <si>
    <t>&gt; 25-44 years ;  Preferred to work less than 10 extra hours ;  &gt; Not available within four weeks ;  &gt; Males ;</t>
  </si>
  <si>
    <t>&gt; 25-44 years ;  Preferred to work less than 10 extra hours ;  &gt; Not available within four weeks ;  &gt; Females ;</t>
  </si>
  <si>
    <t>&gt; 25-44 years ;  Preferred to work 10 to 19 extra hours ;  Part-time workers who prefer more hours ;  Persons ;</t>
  </si>
  <si>
    <t>&gt; 25-44 years ;  Preferred to work 10 to 19 extra hours ;  Part-time workers who prefer more hours ;  &gt; Males ;</t>
  </si>
  <si>
    <t>&gt; 25-44 years ;  Preferred to work 10 to 19 extra hours ;  Part-time workers who prefer more hours ;  &gt; Females ;</t>
  </si>
  <si>
    <t>&gt; 25-44 years ;  Preferred to work 10 to 19 extra hours ;  &gt; Available within four weeks ;  Persons ;</t>
  </si>
  <si>
    <t>&gt; 25-44 years ;  Preferred to work 10 to 19 extra hours ;  &gt; Available within four weeks ;  &gt; Males ;</t>
  </si>
  <si>
    <t>&gt; 25-44 years ;  Preferred to work 10 to 19 extra hours ;  &gt; Available within four weeks ;  &gt; Females ;</t>
  </si>
  <si>
    <t>&gt; 25-44 years ;  Preferred to work 10 to 19 extra hours ;  &gt;&gt; Looked for more work last year ;  Persons ;</t>
  </si>
  <si>
    <t>&gt; 25-44 years ;  Preferred to work 10 to 19 extra hours ;  &gt;&gt; Looked for more work last year ;  &gt; Males ;</t>
  </si>
  <si>
    <t>&gt; 25-44 years ;  Preferred to work 10 to 19 extra hours ;  &gt;&gt; Looked for more work last year ;  &gt; Females ;</t>
  </si>
  <si>
    <t>&gt; 25-44 years ;  Preferred to work 10 to 19 extra hours ;  &gt;&gt; Did not look for more work last year ;  Persons ;</t>
  </si>
  <si>
    <t>&gt; 25-44 years ;  Preferred to work 10 to 19 extra hours ;  &gt;&gt; Did not look for more work last year ;  &gt; Males ;</t>
  </si>
  <si>
    <t>&gt; 25-44 years ;  Preferred to work 10 to 19 extra hours ;  &gt;&gt; Did not look for more work last year ;  &gt; Females ;</t>
  </si>
  <si>
    <t>&gt; 25-44 years ;  Preferred to work 10 to 19 extra hours ;  &gt; Not available within four weeks ;  Persons ;</t>
  </si>
  <si>
    <t>&gt; 25-44 years ;  Preferred to work 10 to 19 extra hours ;  &gt; Not available within four weeks ;  &gt; Males ;</t>
  </si>
  <si>
    <t>&gt; 25-44 years ;  Preferred to work 10 to 19 extra hours ;  &gt; Not available within four weeks ;  &gt; Females ;</t>
  </si>
  <si>
    <t>&gt; 25-44 years ;  Preferred to work 20 to 29 extra hours ;  Part-time workers who prefer more hours ;  Persons ;</t>
  </si>
  <si>
    <t>&gt; 25-44 years ;  Preferred to work 20 to 29 extra hours ;  Part-time workers who prefer more hours ;  &gt; Males ;</t>
  </si>
  <si>
    <t>&gt; 25-44 years ;  Preferred to work 20 to 29 extra hours ;  Part-time workers who prefer more hours ;  &gt; Females ;</t>
  </si>
  <si>
    <t>&gt; 25-44 years ;  Preferred to work 20 to 29 extra hours ;  &gt; Available within four weeks ;  Persons ;</t>
  </si>
  <si>
    <t>&gt; 25-44 years ;  Preferred to work 20 to 29 extra hours ;  &gt; Available within four weeks ;  &gt; Males ;</t>
  </si>
  <si>
    <t>&gt; 25-44 years ;  Preferred to work 20 to 29 extra hours ;  &gt; Available within four weeks ;  &gt; Females ;</t>
  </si>
  <si>
    <t>&gt; 25-44 years ;  Preferred to work 20 to 29 extra hours ;  &gt;&gt; Looked for more work last year ;  Persons ;</t>
  </si>
  <si>
    <t>&gt; 25-44 years ;  Preferred to work 20 to 29 extra hours ;  &gt;&gt; Looked for more work last year ;  &gt; Males ;</t>
  </si>
  <si>
    <t>&gt; 25-44 years ;  Preferred to work 20 to 29 extra hours ;  &gt;&gt; Looked for more work last year ;  &gt; Females ;</t>
  </si>
  <si>
    <t>&gt; 25-44 years ;  Preferred to work 20 to 29 extra hours ;  &gt;&gt; Did not look for more work last year ;  Persons ;</t>
  </si>
  <si>
    <t>&gt; 25-44 years ;  Preferred to work 20 to 29 extra hours ;  &gt;&gt; Did not look for more work last year ;  &gt; Males ;</t>
  </si>
  <si>
    <t>&gt; 25-44 years ;  Preferred to work 20 to 29 extra hours ;  &gt;&gt; Did not look for more work last year ;  &gt; Females ;</t>
  </si>
  <si>
    <t>&gt; 25-44 years ;  Preferred to work 20 to 29 extra hours ;  &gt; Not available within four weeks ;  Persons ;</t>
  </si>
  <si>
    <t>&gt; 25-44 years ;  Preferred to work 20 to 29 extra hours ;  &gt; Not available within four weeks ;  &gt; Males ;</t>
  </si>
  <si>
    <t>&gt; 25-44 years ;  Preferred to work 20 to 29 extra hours ;  &gt; Not available within four weeks ;  &gt; Females ;</t>
  </si>
  <si>
    <t>&gt; 25-44 years ;  Preferred to work 30 or more extra hours ;  Part-time workers who prefer more hours ;  Persons ;</t>
  </si>
  <si>
    <t>&gt; 25-44 years ;  Preferred to work 30 or more extra hours ;  Part-time workers who prefer more hours ;  &gt; Males ;</t>
  </si>
  <si>
    <t>&gt; 25-44 years ;  Preferred to work 30 or more extra hours ;  Part-time workers who prefer more hours ;  &gt; Females ;</t>
  </si>
  <si>
    <t>&gt; 25-44 years ;  Preferred to work 30 or more extra hours ;  &gt; Available within four weeks ;  Persons ;</t>
  </si>
  <si>
    <t>&gt; 25-44 years ;  Preferred to work 30 or more extra hours ;  &gt; Available within four weeks ;  &gt; Males ;</t>
  </si>
  <si>
    <t>&gt; 25-44 years ;  Preferred to work 30 or more extra hours ;  &gt; Available within four weeks ;  &gt; Females ;</t>
  </si>
  <si>
    <t>&gt; 25-44 years ;  Preferred to work 30 or more extra hours ;  &gt;&gt; Looked for more work last year ;  Persons ;</t>
  </si>
  <si>
    <t>&gt; 25-44 years ;  Preferred to work 30 or more extra hours ;  &gt;&gt; Looked for more work last year ;  &gt; Males ;</t>
  </si>
  <si>
    <t>&gt; 25-44 years ;  Preferred to work 30 or more extra hours ;  &gt;&gt; Looked for more work last year ;  &gt; Females ;</t>
  </si>
  <si>
    <t>&gt; 25-44 years ;  Preferred to work 30 or more extra hours ;  &gt;&gt; Did not look for more work last year ;  Persons ;</t>
  </si>
  <si>
    <t>&gt; 25-44 years ;  Preferred to work 30 or more extra hours ;  &gt;&gt; Did not look for more work last year ;  &gt; Males ;</t>
  </si>
  <si>
    <t>&gt; 25-44 years ;  Preferred to work 30 or more extra hours ;  &gt;&gt; Did not look for more work last year ;  &gt; Females ;</t>
  </si>
  <si>
    <t>&gt; 25-44 years ;  Preferred to work 30 or more extra hours ;  &gt; Not available within four weeks ;  Persons ;</t>
  </si>
  <si>
    <t>&gt; 25-44 years ;  Preferred to work 30 or more extra hours ;  &gt; Not available within four weeks ;  &gt; Males ;</t>
  </si>
  <si>
    <t>&gt; 25-44 years ;  Preferred to work 30 or more extra hours ;  &gt; Not available within four weeks ;  &gt; Females ;</t>
  </si>
  <si>
    <t>&gt; 45-64 years ;  Part-time workers who prefer more hours ;  Persons ;</t>
  </si>
  <si>
    <t>&gt; 45-64 years ;  Part-time workers who prefer more hours ;  &gt; Males ;</t>
  </si>
  <si>
    <t>&gt; 45-64 years ;  Part-time workers who prefer more hours ;  &gt; Females ;</t>
  </si>
  <si>
    <t>&gt; 45-64 years ;  &gt; Available within four weeks ;  Persons ;</t>
  </si>
  <si>
    <t>&gt; 45-64 years ;  &gt; Available within four weeks ;  &gt; Males ;</t>
  </si>
  <si>
    <t>&gt; 45-64 years ;  &gt; Available within four weeks ;  &gt; Females ;</t>
  </si>
  <si>
    <t>&gt; 45-64 years ;  &gt;&gt; Looked for more work last year ;  Persons ;</t>
  </si>
  <si>
    <t>&gt; 45-64 years ;  &gt;&gt; Looked for more work last year ;  &gt; Males ;</t>
  </si>
  <si>
    <t>&gt; 45-64 years ;  &gt;&gt; Looked for more work last year ;  &gt; Females ;</t>
  </si>
  <si>
    <t>&gt; 45-64 years ;  &gt;&gt; Did not look for more work last year ;  Persons ;</t>
  </si>
  <si>
    <t>&gt; 45-64 years ;  &gt;&gt; Did not look for more work last year ;  &gt; Males ;</t>
  </si>
  <si>
    <t>&gt; 45-64 years ;  &gt;&gt; Did not look for more work last year ;  &gt; Females ;</t>
  </si>
  <si>
    <t>&gt; 45-64 years ;  &gt; Not available within four weeks ;  Persons ;</t>
  </si>
  <si>
    <t>&gt; 45-64 years ;  &gt; Not available within four weeks ;  &gt; Males ;</t>
  </si>
  <si>
    <t>&gt; 45-64 years ;  &gt; Not available within four weeks ;  &gt; Females ;</t>
  </si>
  <si>
    <t>&gt; 45-64 years ;  Employees ;  Part-time workers who prefer more hours ;  Persons ;</t>
  </si>
  <si>
    <t>&gt; 45-64 years ;  Employees ;  Part-time workers who prefer more hours ;  &gt; Males ;</t>
  </si>
  <si>
    <t>&gt; 45-64 years ;  Employees ;  Part-time workers who prefer more hours ;  &gt; Females ;</t>
  </si>
  <si>
    <t>&gt; 45-64 years ;  Employees ;  &gt; Available within four weeks ;  Persons ;</t>
  </si>
  <si>
    <t>&gt; 45-64 years ;  Employees ;  &gt; Available within four weeks ;  &gt; Males ;</t>
  </si>
  <si>
    <t>&gt; 45-64 years ;  Employees ;  &gt; Available within four weeks ;  &gt; Females ;</t>
  </si>
  <si>
    <t>&gt; 45-64 years ;  Employees ;  &gt;&gt; Looked for more work last year ;  Persons ;</t>
  </si>
  <si>
    <t>&gt; 45-64 years ;  Employees ;  &gt;&gt; Looked for more work last year ;  &gt; Males ;</t>
  </si>
  <si>
    <t>&gt; 45-64 years ;  Employees ;  &gt;&gt; Looked for more work last year ;  &gt; Females ;</t>
  </si>
  <si>
    <t>&gt; 45-64 years ;  Employees ;  &gt;&gt; Did not look for more work last year ;  Persons ;</t>
  </si>
  <si>
    <t>&gt; 45-64 years ;  Employees ;  &gt;&gt; Did not look for more work last year ;  &gt; Males ;</t>
  </si>
  <si>
    <t>&gt; 45-64 years ;  Employees ;  &gt;&gt; Did not look for more work last year ;  &gt; Females ;</t>
  </si>
  <si>
    <t>&gt; 45-64 years ;  Employees ;  &gt; Not available within four weeks ;  Persons ;</t>
  </si>
  <si>
    <t>&gt; 45-64 years ;  Employees ;  &gt; Not available within four weeks ;  &gt; Males ;</t>
  </si>
  <si>
    <t>&gt; 45-64 years ;  Employees ;  &gt; Not available within four weeks ;  &gt; Females ;</t>
  </si>
  <si>
    <t>&gt; 45-64 years ;  Own account workers ;  Part-time workers who prefer more hours ;  Persons ;</t>
  </si>
  <si>
    <t>&gt; 45-64 years ;  Own account workers ;  Part-time workers who prefer more hours ;  &gt; Males ;</t>
  </si>
  <si>
    <t>&gt; 45-64 years ;  Own account workers ;  Part-time workers who prefer more hours ;  &gt; Females ;</t>
  </si>
  <si>
    <t>&gt; 45-64 years ;  Own account workers ;  &gt; Available within four weeks ;  Persons ;</t>
  </si>
  <si>
    <t>&gt; 45-64 years ;  Own account workers ;  &gt; Available within four weeks ;  &gt; Males ;</t>
  </si>
  <si>
    <t>&gt; 45-64 years ;  Own account workers ;  &gt; Available within four weeks ;  &gt; Females ;</t>
  </si>
  <si>
    <t>&gt; 45-64 years ;  Own account workers ;  &gt;&gt; Looked for more work last year ;  Persons ;</t>
  </si>
  <si>
    <t>&gt; 45-64 years ;  Own account workers ;  &gt;&gt; Looked for more work last year ;  &gt; Males ;</t>
  </si>
  <si>
    <t>&gt; 45-64 years ;  Own account workers ;  &gt;&gt; Looked for more work last year ;  &gt; Females ;</t>
  </si>
  <si>
    <t>&gt; 45-64 years ;  Own account workers ;  &gt;&gt; Did not look for more work last year ;  Persons ;</t>
  </si>
  <si>
    <t>&gt; 45-64 years ;  Own account workers ;  &gt;&gt; Did not look for more work last year ;  &gt; Males ;</t>
  </si>
  <si>
    <t>&gt; 45-64 years ;  Own account workers ;  &gt;&gt; Did not look for more work last year ;  &gt; Females ;</t>
  </si>
  <si>
    <t>&gt; 45-64 years ;  Own account workers ;  &gt; Not available within four weeks ;  Persons ;</t>
  </si>
  <si>
    <t>&gt; 45-64 years ;  Own account workers ;  &gt; Not available within four weeks ;  &gt; Males ;</t>
  </si>
  <si>
    <t>&gt; 45-64 years ;  Own account workers ;  &gt; Not available within four weeks ;  &gt; Females ;</t>
  </si>
  <si>
    <t>&gt; 45-64 years ;  Preferred to work less than 30 hours ;  Part-time workers who prefer more hours ;  Persons ;</t>
  </si>
  <si>
    <t>&gt; 45-64 years ;  Preferred to work less than 30 hours ;  Part-time workers who prefer more hours ;  &gt; Males ;</t>
  </si>
  <si>
    <t>&gt; 45-64 years ;  Preferred to work less than 30 hours ;  Part-time workers who prefer more hours ;  &gt; Females ;</t>
  </si>
  <si>
    <t>&gt; 45-64 years ;  Preferred to work less than 30 hours ;  &gt; Available within four weeks ;  Persons ;</t>
  </si>
  <si>
    <t>&gt; 45-64 years ;  Preferred to work less than 30 hours ;  &gt; Available within four weeks ;  &gt; Males ;</t>
  </si>
  <si>
    <t>&gt; 45-64 years ;  Preferred to work less than 30 hours ;  &gt; Available within four weeks ;  &gt; Females ;</t>
  </si>
  <si>
    <t>&gt; 45-64 years ;  Preferred to work less than 30 hours ;  &gt;&gt; Looked for more work last year ;  Persons ;</t>
  </si>
  <si>
    <t>&gt; 45-64 years ;  Preferred to work less than 30 hours ;  &gt;&gt; Looked for more work last year ;  &gt; Males ;</t>
  </si>
  <si>
    <t>&gt; 45-64 years ;  Preferred to work less than 30 hours ;  &gt;&gt; Looked for more work last year ;  &gt; Females ;</t>
  </si>
  <si>
    <t>&gt; 45-64 years ;  Preferred to work less than 30 hours ;  &gt;&gt; Did not look for more work last year ;  Persons ;</t>
  </si>
  <si>
    <t>&gt; 45-64 years ;  Preferred to work less than 30 hours ;  &gt;&gt; Did not look for more work last year ;  &gt; Males ;</t>
  </si>
  <si>
    <t>&gt; 45-64 years ;  Preferred to work less than 30 hours ;  &gt;&gt; Did not look for more work last year ;  &gt; Females ;</t>
  </si>
  <si>
    <t>&gt; 45-64 years ;  Preferred to work less than 30 hours ;  &gt; Not available within four weeks ;  Persons ;</t>
  </si>
  <si>
    <t>&gt; 45-64 years ;  Preferred to work less than 30 hours ;  &gt; Not available within four weeks ;  &gt; Males ;</t>
  </si>
  <si>
    <t>&gt; 45-64 years ;  Preferred to work less than 30 hours ;  &gt; Not available within four weeks ;  &gt; Females ;</t>
  </si>
  <si>
    <t>&gt; 45-64 years ;  Preferred to work 30 to 34 hours ;  Part-time workers who prefer more hours ;  Persons ;</t>
  </si>
  <si>
    <t>&gt; 45-64 years ;  Preferred to work 30 to 34 hours ;  Part-time workers who prefer more hours ;  &gt; Males ;</t>
  </si>
  <si>
    <t>&gt; 45-64 years ;  Preferred to work 30 to 34 hours ;  Part-time workers who prefer more hours ;  &gt; Females ;</t>
  </si>
  <si>
    <t>&gt; 45-64 years ;  Preferred to work 30 to 34 hours ;  &gt; Available within four weeks ;  Persons ;</t>
  </si>
  <si>
    <t>&gt; 45-64 years ;  Preferred to work 30 to 34 hours ;  &gt; Available within four weeks ;  &gt; Males ;</t>
  </si>
  <si>
    <t>&gt; 45-64 years ;  Preferred to work 30 to 34 hours ;  &gt; Available within four weeks ;  &gt; Females ;</t>
  </si>
  <si>
    <t>&gt; 45-64 years ;  Preferred to work 30 to 34 hours ;  &gt;&gt; Looked for more work last year ;  Persons ;</t>
  </si>
  <si>
    <t>&gt; 45-64 years ;  Preferred to work 30 to 34 hours ;  &gt;&gt; Looked for more work last year ;  &gt; Males ;</t>
  </si>
  <si>
    <t>&gt; 45-64 years ;  Preferred to work 30 to 34 hours ;  &gt;&gt; Looked for more work last year ;  &gt; Females ;</t>
  </si>
  <si>
    <t>&gt; 45-64 years ;  Preferred to work 30 to 34 hours ;  &gt;&gt; Did not look for more work last year ;  Persons ;</t>
  </si>
  <si>
    <t>&gt; 45-64 years ;  Preferred to work 30 to 34 hours ;  &gt;&gt; Did not look for more work last year ;  &gt; Males ;</t>
  </si>
  <si>
    <t>&gt; 45-64 years ;  Preferred to work 30 to 34 hours ;  &gt;&gt; Did not look for more work last year ;  &gt; Females ;</t>
  </si>
  <si>
    <t>&gt; 45-64 years ;  Preferred to work 30 to 34 hours ;  &gt; Not available within four weeks ;  Persons ;</t>
  </si>
  <si>
    <t>&gt; 45-64 years ;  Preferred to work 30 to 34 hours ;  &gt; Not available within four weeks ;  &gt; Males ;</t>
  </si>
  <si>
    <t>&gt; 45-64 years ;  Preferred to work 30 to 34 hours ;  &gt; Not available within four weeks ;  &gt; Females ;</t>
  </si>
  <si>
    <t>&gt; 45-64 years ;  Preferred to work 35 to 39 hours ;  Part-time workers who prefer more hours ;  Persons ;</t>
  </si>
  <si>
    <t>&gt; 45-64 years ;  Preferred to work 35 to 39 hours ;  Part-time workers who prefer more hours ;  &gt; Males ;</t>
  </si>
  <si>
    <t>&gt; 45-64 years ;  Preferred to work 35 to 39 hours ;  Part-time workers who prefer more hours ;  &gt; Females ;</t>
  </si>
  <si>
    <t>&gt; 45-64 years ;  Preferred to work 35 to 39 hours ;  &gt; Available within four weeks ;  Persons ;</t>
  </si>
  <si>
    <t>&gt; 45-64 years ;  Preferred to work 35 to 39 hours ;  &gt; Available within four weeks ;  &gt; Males ;</t>
  </si>
  <si>
    <t>&gt; 45-64 years ;  Preferred to work 35 to 39 hours ;  &gt; Available within four weeks ;  &gt; Females ;</t>
  </si>
  <si>
    <t>&gt; 45-64 years ;  Preferred to work 35 to 39 hours ;  &gt;&gt; Looked for more work last year ;  Persons ;</t>
  </si>
  <si>
    <t>&gt; 45-64 years ;  Preferred to work 35 to 39 hours ;  &gt;&gt; Looked for more work last year ;  &gt; Males ;</t>
  </si>
  <si>
    <t>&gt; 45-64 years ;  Preferred to work 35 to 39 hours ;  &gt;&gt; Looked for more work last year ;  &gt; Females ;</t>
  </si>
  <si>
    <t>&gt; 45-64 years ;  Preferred to work 35 to 39 hours ;  &gt;&gt; Did not look for more work last year ;  Persons ;</t>
  </si>
  <si>
    <t>&gt; 45-64 years ;  Preferred to work 35 to 39 hours ;  &gt;&gt; Did not look for more work last year ;  &gt; Males ;</t>
  </si>
  <si>
    <t>&gt; 45-64 years ;  Preferred to work 35 to 39 hours ;  &gt;&gt; Did not look for more work last year ;  &gt; Females ;</t>
  </si>
  <si>
    <t>&gt; 45-64 years ;  Preferred to work 35 to 39 hours ;  &gt; Not available within four weeks ;  Persons ;</t>
  </si>
  <si>
    <t>&gt; 45-64 years ;  Preferred to work 35 to 39 hours ;  &gt; Not available within four weeks ;  &gt; Males ;</t>
  </si>
  <si>
    <t>&gt; 45-64 years ;  Preferred to work 35 to 39 hours ;  &gt; Not available within four weeks ;  &gt; Females ;</t>
  </si>
  <si>
    <t>A125248350C</t>
  </si>
  <si>
    <t>A125234094V</t>
  </si>
  <si>
    <t>A125257854A</t>
  </si>
  <si>
    <t>A125245974W</t>
  </si>
  <si>
    <t>A125229342X</t>
  </si>
  <si>
    <t>A125253102L</t>
  </si>
  <si>
    <t>A125241222J</t>
  </si>
  <si>
    <t>A125238846W</t>
  </si>
  <si>
    <t>A125262606K</t>
  </si>
  <si>
    <t>A125250726F</t>
  </si>
  <si>
    <t>A125231702J</t>
  </si>
  <si>
    <t>A125255462C</t>
  </si>
  <si>
    <t>A125243582X</t>
  </si>
  <si>
    <t>A125236454X</t>
  </si>
  <si>
    <t>A125260214L</t>
  </si>
  <si>
    <t>A125248334C</t>
  </si>
  <si>
    <t>A125234078V</t>
  </si>
  <si>
    <t>A125257838A</t>
  </si>
  <si>
    <t>A125245958W</t>
  </si>
  <si>
    <t>A125229326X</t>
  </si>
  <si>
    <t>A125253086X</t>
  </si>
  <si>
    <t>A125241206J</t>
  </si>
  <si>
    <t>A125238830C</t>
  </si>
  <si>
    <t>A125262590C</t>
  </si>
  <si>
    <t>A125250710L</t>
  </si>
  <si>
    <t>A125231682K</t>
  </si>
  <si>
    <t>A125255442V</t>
  </si>
  <si>
    <t>A125243562R</t>
  </si>
  <si>
    <t>A125236434R</t>
  </si>
  <si>
    <t>A125260194R</t>
  </si>
  <si>
    <t>A125248314V</t>
  </si>
  <si>
    <t>A125234058K</t>
  </si>
  <si>
    <t>A125257818T</t>
  </si>
  <si>
    <t>A125245938L</t>
  </si>
  <si>
    <t>A125229306R</t>
  </si>
  <si>
    <t>A125253066R</t>
  </si>
  <si>
    <t>A125241186K</t>
  </si>
  <si>
    <t>A125238810V</t>
  </si>
  <si>
    <t>A125262570V</t>
  </si>
  <si>
    <t>A125250690R</t>
  </si>
  <si>
    <t>A125231706T</t>
  </si>
  <si>
    <t>A125255466L</t>
  </si>
  <si>
    <t>A125243586J</t>
  </si>
  <si>
    <t>A125236458J</t>
  </si>
  <si>
    <t>A125260218W</t>
  </si>
  <si>
    <t>A125248338L</t>
  </si>
  <si>
    <t>A125234082K</t>
  </si>
  <si>
    <t>A125257842T</t>
  </si>
  <si>
    <t>A125245962L</t>
  </si>
  <si>
    <t>A125229330R</t>
  </si>
  <si>
    <t>A125253090R</t>
  </si>
  <si>
    <t>A125241210X</t>
  </si>
  <si>
    <t>A125238834L</t>
  </si>
  <si>
    <t>A125262594L</t>
  </si>
  <si>
    <t>A125250714W</t>
  </si>
  <si>
    <t>A125231710J</t>
  </si>
  <si>
    <t>A125255470C</t>
  </si>
  <si>
    <t>A125243590X</t>
  </si>
  <si>
    <t>A125236462X</t>
  </si>
  <si>
    <t>A125260222L</t>
  </si>
  <si>
    <t>A125248342C</t>
  </si>
  <si>
    <t>A125234086V</t>
  </si>
  <si>
    <t>A125257846A</t>
  </si>
  <si>
    <t>A125245966W</t>
  </si>
  <si>
    <t>A125229334X</t>
  </si>
  <si>
    <t>A125253094X</t>
  </si>
  <si>
    <t>A125241214J</t>
  </si>
  <si>
    <t>A125238838W</t>
  </si>
  <si>
    <t>A125262598W</t>
  </si>
  <si>
    <t>A125250718F</t>
  </si>
  <si>
    <t>A125231686V</t>
  </si>
  <si>
    <t>A125255446C</t>
  </si>
  <si>
    <t>A125243566X</t>
  </si>
  <si>
    <t>A125236438X</t>
  </si>
  <si>
    <t>A125260198X</t>
  </si>
  <si>
    <t>A125248318C</t>
  </si>
  <si>
    <t>A125234062A</t>
  </si>
  <si>
    <t>A125257822J</t>
  </si>
  <si>
    <t>A125245942C</t>
  </si>
  <si>
    <t>A125229310F</t>
  </si>
  <si>
    <t>A125253070F</t>
  </si>
  <si>
    <t>A125241190A</t>
  </si>
  <si>
    <t>A125238814C</t>
  </si>
  <si>
    <t>A125262574C</t>
  </si>
  <si>
    <t>A125250694X</t>
  </si>
  <si>
    <t>A125231690K</t>
  </si>
  <si>
    <t>A125255450V</t>
  </si>
  <si>
    <t>A125243570R</t>
  </si>
  <si>
    <t>A125236442R</t>
  </si>
  <si>
    <t>A125260202C</t>
  </si>
  <si>
    <t>A125248322V</t>
  </si>
  <si>
    <t>A125234066K</t>
  </si>
  <si>
    <t>A125257826T</t>
  </si>
  <si>
    <t>A125245946L</t>
  </si>
  <si>
    <t>A125229314R</t>
  </si>
  <si>
    <t>A125253074R</t>
  </si>
  <si>
    <t>A125241194K</t>
  </si>
  <si>
    <t>A125238818L</t>
  </si>
  <si>
    <t>A125262578L</t>
  </si>
  <si>
    <t>A125250698J</t>
  </si>
  <si>
    <t>A125231694V</t>
  </si>
  <si>
    <t>A125255454C</t>
  </si>
  <si>
    <t>A125243574X</t>
  </si>
  <si>
    <t>A125236446X</t>
  </si>
  <si>
    <t>A125260206L</t>
  </si>
  <si>
    <t>A125248326C</t>
  </si>
  <si>
    <t>A125234070A</t>
  </si>
  <si>
    <t>A125257830J</t>
  </si>
  <si>
    <t>A125245950C</t>
  </si>
  <si>
    <t>A125229318X</t>
  </si>
  <si>
    <t>A125253078X</t>
  </si>
  <si>
    <t>A125241198V</t>
  </si>
  <si>
    <t>A125238822C</t>
  </si>
  <si>
    <t>A125262582C</t>
  </si>
  <si>
    <t>A125250702L</t>
  </si>
  <si>
    <t>A125231678V</t>
  </si>
  <si>
    <t>A125255438C</t>
  </si>
  <si>
    <t>A125243558X</t>
  </si>
  <si>
    <t>A125236430F</t>
  </si>
  <si>
    <t>A125260190F</t>
  </si>
  <si>
    <t>A125248310K</t>
  </si>
  <si>
    <t>A125234054A</t>
  </si>
  <si>
    <t>A125257814J</t>
  </si>
  <si>
    <t>A125245934C</t>
  </si>
  <si>
    <t>A125229302F</t>
  </si>
  <si>
    <t>A125253062F</t>
  </si>
  <si>
    <t>A125241182A</t>
  </si>
  <si>
    <t>A125238806C</t>
  </si>
  <si>
    <t>A125262566C</t>
  </si>
  <si>
    <t>A125250686X</t>
  </si>
  <si>
    <t>A125231714T</t>
  </si>
  <si>
    <t>A125255474L</t>
  </si>
  <si>
    <t>A125243594J</t>
  </si>
  <si>
    <t>A125236466J</t>
  </si>
  <si>
    <t>A125260226W</t>
  </si>
  <si>
    <t>A125248346L</t>
  </si>
  <si>
    <t>A125234090K</t>
  </si>
  <si>
    <t>A125257850T</t>
  </si>
  <si>
    <t>A125245970L</t>
  </si>
  <si>
    <t>A125229338J</t>
  </si>
  <si>
    <t>A125253098J</t>
  </si>
  <si>
    <t>A125241218T</t>
  </si>
  <si>
    <t>A125238842L</t>
  </si>
  <si>
    <t>A125262602A</t>
  </si>
  <si>
    <t>A125250722W</t>
  </si>
  <si>
    <t>A125231698C</t>
  </si>
  <si>
    <t>A125255458L</t>
  </si>
  <si>
    <t>A125243578J</t>
  </si>
  <si>
    <t>A125236450R</t>
  </si>
  <si>
    <t>A125260210C</t>
  </si>
  <si>
    <t>A125248330V</t>
  </si>
  <si>
    <t>A125234074K</t>
  </si>
  <si>
    <t>A125257834T</t>
  </si>
  <si>
    <t>A125245954L</t>
  </si>
  <si>
    <t>A125229322R</t>
  </si>
  <si>
    <t>A125253082R</t>
  </si>
  <si>
    <t>A125241202X</t>
  </si>
  <si>
    <t>A125238826L</t>
  </si>
  <si>
    <t>A125262586L</t>
  </si>
  <si>
    <t>A125250706W</t>
  </si>
  <si>
    <t>A125232114F</t>
  </si>
  <si>
    <t>A125255874X</t>
  </si>
  <si>
    <t>A125243994V</t>
  </si>
  <si>
    <t>A125236866V</t>
  </si>
  <si>
    <t>A125260626J</t>
  </si>
  <si>
    <t>A125248746X</t>
  </si>
  <si>
    <t>A125234490W</t>
  </si>
  <si>
    <t>A125258250F</t>
  </si>
  <si>
    <t>A125246370A</t>
  </si>
  <si>
    <t>A125229738V</t>
  </si>
  <si>
    <t>A125253498V</t>
  </si>
  <si>
    <t>A125241618C</t>
  </si>
  <si>
    <t>A125239242A</t>
  </si>
  <si>
    <t>A125263002R</t>
  </si>
  <si>
    <t>A125251122K</t>
  </si>
  <si>
    <t>A125232098T</t>
  </si>
  <si>
    <t>A125255858X</t>
  </si>
  <si>
    <t>A125243978V</t>
  </si>
  <si>
    <t>A125236850A</t>
  </si>
  <si>
    <t>A125260610R</t>
  </si>
  <si>
    <t>A125248730F</t>
  </si>
  <si>
    <t>A125234474W</t>
  </si>
  <si>
    <t>A125258234F</t>
  </si>
  <si>
    <t>A125246354A</t>
  </si>
  <si>
    <t>A125229722A</t>
  </si>
  <si>
    <t>A125253482A</t>
  </si>
  <si>
    <t>A125241602K</t>
  </si>
  <si>
    <t>A125239226A</t>
  </si>
  <si>
    <t>A125262986X</t>
  </si>
  <si>
    <t>A125251106K</t>
  </si>
  <si>
    <t>A125232078J</t>
  </si>
  <si>
    <t>A125255838R</t>
  </si>
  <si>
    <t>A125243958K</t>
  </si>
  <si>
    <t>A125236830T</t>
  </si>
  <si>
    <t>A125260590T</t>
  </si>
  <si>
    <t>A125248710W</t>
  </si>
  <si>
    <t>A125234454L</t>
  </si>
  <si>
    <t>A125258214W</t>
  </si>
  <si>
    <t>A125246334T</t>
  </si>
  <si>
    <t>A125229702T</t>
  </si>
  <si>
    <t>A125253462T</t>
  </si>
  <si>
    <t>A125241582L</t>
  </si>
  <si>
    <t>A125239206T</t>
  </si>
  <si>
    <t>A125262966R</t>
  </si>
  <si>
    <t>A125251086L</t>
  </si>
  <si>
    <t>A125232102W</t>
  </si>
  <si>
    <t>A125255862R</t>
  </si>
  <si>
    <t>A125243982K</t>
  </si>
  <si>
    <t>A125236854K</t>
  </si>
  <si>
    <t>A125260614X</t>
  </si>
  <si>
    <t>A125248734R</t>
  </si>
  <si>
    <t>A125234478F</t>
  </si>
  <si>
    <t>A125258238R</t>
  </si>
  <si>
    <t>A125246358K</t>
  </si>
  <si>
    <t>A125229726K</t>
  </si>
  <si>
    <t>A125253486K</t>
  </si>
  <si>
    <t>A125241606V</t>
  </si>
  <si>
    <t>A125239230T</t>
  </si>
  <si>
    <t>A125262990R</t>
  </si>
  <si>
    <t>A125251110A</t>
  </si>
  <si>
    <t>A125232106F</t>
  </si>
  <si>
    <t>A125255866X</t>
  </si>
  <si>
    <t>A125243986V</t>
  </si>
  <si>
    <t>A125236858V</t>
  </si>
  <si>
    <t>A125260618J</t>
  </si>
  <si>
    <t>A125248738X</t>
  </si>
  <si>
    <t>A125234482W</t>
  </si>
  <si>
    <t>A125258242F</t>
  </si>
  <si>
    <t>A125246362A</t>
  </si>
  <si>
    <t>A125229730A</t>
  </si>
  <si>
    <t>A125253490A</t>
  </si>
  <si>
    <t>A125241610K</t>
  </si>
  <si>
    <t>A125239234A</t>
  </si>
  <si>
    <t>A125262994X</t>
  </si>
  <si>
    <t>A125251114K</t>
  </si>
  <si>
    <t>A125232082X</t>
  </si>
  <si>
    <t>A125255842F</t>
  </si>
  <si>
    <t>A125243962A</t>
  </si>
  <si>
    <t>A125236834A</t>
  </si>
  <si>
    <t>A125260594A</t>
  </si>
  <si>
    <t>A125248714F</t>
  </si>
  <si>
    <t>A125234458W</t>
  </si>
  <si>
    <t>A125258218F</t>
  </si>
  <si>
    <t>A125246338A</t>
  </si>
  <si>
    <t>A125229706A</t>
  </si>
  <si>
    <t>A125253466A</t>
  </si>
  <si>
    <t>A125241586W</t>
  </si>
  <si>
    <t>A125239210J</t>
  </si>
  <si>
    <t>A125262970F</t>
  </si>
  <si>
    <t>A125251090C</t>
  </si>
  <si>
    <t>&gt; 45-64 years ;  Preferred to work 40 hours or more ;  Part-time workers who prefer more hours ;  Persons ;</t>
  </si>
  <si>
    <t>&gt; 45-64 years ;  Preferred to work 40 hours or more ;  Part-time workers who prefer more hours ;  &gt; Males ;</t>
  </si>
  <si>
    <t>&gt; 45-64 years ;  Preferred to work 40 hours or more ;  Part-time workers who prefer more hours ;  &gt; Females ;</t>
  </si>
  <si>
    <t>&gt; 45-64 years ;  Preferred to work 40 hours or more ;  &gt; Available within four weeks ;  Persons ;</t>
  </si>
  <si>
    <t>&gt; 45-64 years ;  Preferred to work 40 hours or more ;  &gt; Available within four weeks ;  &gt; Males ;</t>
  </si>
  <si>
    <t>&gt; 45-64 years ;  Preferred to work 40 hours or more ;  &gt; Available within four weeks ;  &gt; Females ;</t>
  </si>
  <si>
    <t>&gt; 45-64 years ;  Preferred to work 40 hours or more ;  &gt;&gt; Looked for more work last year ;  Persons ;</t>
  </si>
  <si>
    <t>&gt; 45-64 years ;  Preferred to work 40 hours or more ;  &gt;&gt; Looked for more work last year ;  &gt; Males ;</t>
  </si>
  <si>
    <t>&gt; 45-64 years ;  Preferred to work 40 hours or more ;  &gt;&gt; Looked for more work last year ;  &gt; Females ;</t>
  </si>
  <si>
    <t>&gt; 45-64 years ;  Preferred to work 40 hours or more ;  &gt;&gt; Did not look for more work last year ;  Persons ;</t>
  </si>
  <si>
    <t>&gt; 45-64 years ;  Preferred to work 40 hours or more ;  &gt;&gt; Did not look for more work last year ;  &gt; Males ;</t>
  </si>
  <si>
    <t>&gt; 45-64 years ;  Preferred to work 40 hours or more ;  &gt;&gt; Did not look for more work last year ;  &gt; Females ;</t>
  </si>
  <si>
    <t>&gt; 45-64 years ;  Preferred to work 40 hours or more ;  &gt; Not available within four weeks ;  Persons ;</t>
  </si>
  <si>
    <t>&gt; 45-64 years ;  Preferred to work 40 hours or more ;  &gt; Not available within four weeks ;  &gt; Males ;</t>
  </si>
  <si>
    <t>&gt; 45-64 years ;  Preferred to work 40 hours or more ;  &gt; Not available within four weeks ;  &gt; Females ;</t>
  </si>
  <si>
    <t>&gt; 45-64 years ;  Preferred to work less than 10 extra hours ;  Part-time workers who prefer more hours ;  Persons ;</t>
  </si>
  <si>
    <t>&gt; 45-64 years ;  Preferred to work less than 10 extra hours ;  Part-time workers who prefer more hours ;  &gt; Males ;</t>
  </si>
  <si>
    <t>&gt; 45-64 years ;  Preferred to work less than 10 extra hours ;  Part-time workers who prefer more hours ;  &gt; Females ;</t>
  </si>
  <si>
    <t>&gt; 45-64 years ;  Preferred to work less than 10 extra hours ;  &gt; Available within four weeks ;  Persons ;</t>
  </si>
  <si>
    <t>&gt; 45-64 years ;  Preferred to work less than 10 extra hours ;  &gt; Available within four weeks ;  &gt; Males ;</t>
  </si>
  <si>
    <t>&gt; 45-64 years ;  Preferred to work less than 10 extra hours ;  &gt; Available within four weeks ;  &gt; Females ;</t>
  </si>
  <si>
    <t>&gt; 45-64 years ;  Preferred to work less than 10 extra hours ;  &gt;&gt; Looked for more work last year ;  Persons ;</t>
  </si>
  <si>
    <t>&gt; 45-64 years ;  Preferred to work less than 10 extra hours ;  &gt;&gt; Looked for more work last year ;  &gt; Males ;</t>
  </si>
  <si>
    <t>&gt; 45-64 years ;  Preferred to work less than 10 extra hours ;  &gt;&gt; Looked for more work last year ;  &gt; Females ;</t>
  </si>
  <si>
    <t>&gt; 45-64 years ;  Preferred to work less than 10 extra hours ;  &gt;&gt; Did not look for more work last year ;  Persons ;</t>
  </si>
  <si>
    <t>&gt; 45-64 years ;  Preferred to work less than 10 extra hours ;  &gt;&gt; Did not look for more work last year ;  &gt; Males ;</t>
  </si>
  <si>
    <t>&gt; 45-64 years ;  Preferred to work less than 10 extra hours ;  &gt;&gt; Did not look for more work last year ;  &gt; Females ;</t>
  </si>
  <si>
    <t>&gt; 45-64 years ;  Preferred to work less than 10 extra hours ;  &gt; Not available within four weeks ;  Persons ;</t>
  </si>
  <si>
    <t>&gt; 45-64 years ;  Preferred to work less than 10 extra hours ;  &gt; Not available within four weeks ;  &gt; Males ;</t>
  </si>
  <si>
    <t>&gt; 45-64 years ;  Preferred to work less than 10 extra hours ;  &gt; Not available within four weeks ;  &gt; Females ;</t>
  </si>
  <si>
    <t>&gt; 45-64 years ;  Preferred to work 10 to 19 extra hours ;  Part-time workers who prefer more hours ;  Persons ;</t>
  </si>
  <si>
    <t>&gt; 45-64 years ;  Preferred to work 10 to 19 extra hours ;  Part-time workers who prefer more hours ;  &gt; Males ;</t>
  </si>
  <si>
    <t>&gt; 45-64 years ;  Preferred to work 10 to 19 extra hours ;  Part-time workers who prefer more hours ;  &gt; Females ;</t>
  </si>
  <si>
    <t>&gt; 45-64 years ;  Preferred to work 10 to 19 extra hours ;  &gt; Available within four weeks ;  Persons ;</t>
  </si>
  <si>
    <t>&gt; 45-64 years ;  Preferred to work 10 to 19 extra hours ;  &gt; Available within four weeks ;  &gt; Males ;</t>
  </si>
  <si>
    <t>&gt; 45-64 years ;  Preferred to work 10 to 19 extra hours ;  &gt; Available within four weeks ;  &gt; Females ;</t>
  </si>
  <si>
    <t>&gt; 45-64 years ;  Preferred to work 10 to 19 extra hours ;  &gt;&gt; Looked for more work last year ;  Persons ;</t>
  </si>
  <si>
    <t>&gt; 45-64 years ;  Preferred to work 10 to 19 extra hours ;  &gt;&gt; Looked for more work last year ;  &gt; Males ;</t>
  </si>
  <si>
    <t>&gt; 45-64 years ;  Preferred to work 10 to 19 extra hours ;  &gt;&gt; Looked for more work last year ;  &gt; Females ;</t>
  </si>
  <si>
    <t>&gt; 45-64 years ;  Preferred to work 10 to 19 extra hours ;  &gt;&gt; Did not look for more work last year ;  Persons ;</t>
  </si>
  <si>
    <t>&gt; 45-64 years ;  Preferred to work 10 to 19 extra hours ;  &gt;&gt; Did not look for more work last year ;  &gt; Males ;</t>
  </si>
  <si>
    <t>&gt; 45-64 years ;  Preferred to work 10 to 19 extra hours ;  &gt;&gt; Did not look for more work last year ;  &gt; Females ;</t>
  </si>
  <si>
    <t>&gt; 45-64 years ;  Preferred to work 10 to 19 extra hours ;  &gt; Not available within four weeks ;  Persons ;</t>
  </si>
  <si>
    <t>&gt; 45-64 years ;  Preferred to work 10 to 19 extra hours ;  &gt; Not available within four weeks ;  &gt; Males ;</t>
  </si>
  <si>
    <t>&gt; 45-64 years ;  Preferred to work 10 to 19 extra hours ;  &gt; Not available within four weeks ;  &gt; Females ;</t>
  </si>
  <si>
    <t>&gt; 45-64 years ;  Preferred to work 20 to 29 extra hours ;  Part-time workers who prefer more hours ;  Persons ;</t>
  </si>
  <si>
    <t>&gt; 45-64 years ;  Preferred to work 20 to 29 extra hours ;  Part-time workers who prefer more hours ;  &gt; Males ;</t>
  </si>
  <si>
    <t>&gt; 45-64 years ;  Preferred to work 20 to 29 extra hours ;  Part-time workers who prefer more hours ;  &gt; Females ;</t>
  </si>
  <si>
    <t>&gt; 45-64 years ;  Preferred to work 20 to 29 extra hours ;  &gt; Available within four weeks ;  Persons ;</t>
  </si>
  <si>
    <t>&gt; 45-64 years ;  Preferred to work 20 to 29 extra hours ;  &gt; Available within four weeks ;  &gt; Males ;</t>
  </si>
  <si>
    <t>&gt; 45-64 years ;  Preferred to work 20 to 29 extra hours ;  &gt; Available within four weeks ;  &gt; Females ;</t>
  </si>
  <si>
    <t>&gt; 45-64 years ;  Preferred to work 20 to 29 extra hours ;  &gt;&gt; Looked for more work last year ;  Persons ;</t>
  </si>
  <si>
    <t>&gt; 45-64 years ;  Preferred to work 20 to 29 extra hours ;  &gt;&gt; Looked for more work last year ;  &gt; Males ;</t>
  </si>
  <si>
    <t>&gt; 45-64 years ;  Preferred to work 20 to 29 extra hours ;  &gt;&gt; Looked for more work last year ;  &gt; Females ;</t>
  </si>
  <si>
    <t>&gt; 45-64 years ;  Preferred to work 20 to 29 extra hours ;  &gt;&gt; Did not look for more work last year ;  Persons ;</t>
  </si>
  <si>
    <t>&gt; 45-64 years ;  Preferred to work 20 to 29 extra hours ;  &gt;&gt; Did not look for more work last year ;  &gt; Males ;</t>
  </si>
  <si>
    <t>&gt; 45-64 years ;  Preferred to work 20 to 29 extra hours ;  &gt;&gt; Did not look for more work last year ;  &gt; Females ;</t>
  </si>
  <si>
    <t>&gt; 45-64 years ;  Preferred to work 20 to 29 extra hours ;  &gt; Not available within four weeks ;  Persons ;</t>
  </si>
  <si>
    <t>&gt; 45-64 years ;  Preferred to work 20 to 29 extra hours ;  &gt; Not available within four weeks ;  &gt; Males ;</t>
  </si>
  <si>
    <t>&gt; 45-64 years ;  Preferred to work 20 to 29 extra hours ;  &gt; Not available within four weeks ;  &gt; Females ;</t>
  </si>
  <si>
    <t>&gt; 45-64 years ;  Preferred to work 30 or more extra hours ;  Part-time workers who prefer more hours ;  Persons ;</t>
  </si>
  <si>
    <t>&gt; 45-64 years ;  Preferred to work 30 or more extra hours ;  Part-time workers who prefer more hours ;  &gt; Males ;</t>
  </si>
  <si>
    <t>&gt; 45-64 years ;  Preferred to work 30 or more extra hours ;  Part-time workers who prefer more hours ;  &gt; Females ;</t>
  </si>
  <si>
    <t>&gt; 45-64 years ;  Preferred to work 30 or more extra hours ;  &gt; Available within four weeks ;  Persons ;</t>
  </si>
  <si>
    <t>&gt; 45-64 years ;  Preferred to work 30 or more extra hours ;  &gt; Available within four weeks ;  &gt; Males ;</t>
  </si>
  <si>
    <t>&gt; 45-64 years ;  Preferred to work 30 or more extra hours ;  &gt; Available within four weeks ;  &gt; Females ;</t>
  </si>
  <si>
    <t>&gt; 45-64 years ;  Preferred to work 30 or more extra hours ;  &gt;&gt; Looked for more work last year ;  Persons ;</t>
  </si>
  <si>
    <t>&gt; 45-64 years ;  Preferred to work 30 or more extra hours ;  &gt;&gt; Looked for more work last year ;  &gt; Males ;</t>
  </si>
  <si>
    <t>&gt; 45-64 years ;  Preferred to work 30 or more extra hours ;  &gt;&gt; Looked for more work last year ;  &gt; Females ;</t>
  </si>
  <si>
    <t>&gt; 45-64 years ;  Preferred to work 30 or more extra hours ;  &gt;&gt; Did not look for more work last year ;  Persons ;</t>
  </si>
  <si>
    <t>&gt; 45-64 years ;  Preferred to work 30 or more extra hours ;  &gt;&gt; Did not look for more work last year ;  &gt; Males ;</t>
  </si>
  <si>
    <t>&gt; 45-64 years ;  Preferred to work 30 or more extra hours ;  &gt;&gt; Did not look for more work last year ;  &gt; Females ;</t>
  </si>
  <si>
    <t>&gt; 45-64 years ;  Preferred to work 30 or more extra hours ;  &gt; Not available within four weeks ;  Persons ;</t>
  </si>
  <si>
    <t>&gt; 45-64 years ;  Preferred to work 30 or more extra hours ;  &gt; Not available within four weeks ;  &gt; Males ;</t>
  </si>
  <si>
    <t>&gt; 45-64 years ;  Preferred to work 30 or more extra hours ;  &gt; Not available within four weeks ;  &gt; Females ;</t>
  </si>
  <si>
    <t>65 years and over ;  Part-time workers who prefer more hours ;  Persons ;</t>
  </si>
  <si>
    <t>65 years and over ;  Part-time workers who prefer more hours ;  &gt; Males ;</t>
  </si>
  <si>
    <t>65 years and over ;  Part-time workers who prefer more hours ;  &gt; Females ;</t>
  </si>
  <si>
    <t>65 years and over ;  &gt; Available within four weeks ;  Persons ;</t>
  </si>
  <si>
    <t>65 years and over ;  &gt; Available within four weeks ;  &gt; Males ;</t>
  </si>
  <si>
    <t>65 years and over ;  &gt; Available within four weeks ;  &gt; Females ;</t>
  </si>
  <si>
    <t>65 years and over ;  &gt;&gt; Looked for more work last year ;  Persons ;</t>
  </si>
  <si>
    <t>65 years and over ;  &gt;&gt; Looked for more work last year ;  &gt; Males ;</t>
  </si>
  <si>
    <t>65 years and over ;  &gt;&gt; Looked for more work last year ;  &gt; Females ;</t>
  </si>
  <si>
    <t>65 years and over ;  &gt;&gt; Did not look for more work last year ;  Persons ;</t>
  </si>
  <si>
    <t>65 years and over ;  &gt;&gt; Did not look for more work last year ;  &gt; Males ;</t>
  </si>
  <si>
    <t>65 years and over ;  &gt;&gt; Did not look for more work last year ;  &gt; Females ;</t>
  </si>
  <si>
    <t>65 years and over ;  &gt; Not available within four weeks ;  Persons ;</t>
  </si>
  <si>
    <t>65 years and over ;  &gt; Not available within four weeks ;  &gt; Males ;</t>
  </si>
  <si>
    <t>65 years and over ;  &gt; Not available within four weeks ;  &gt; Females ;</t>
  </si>
  <si>
    <t>65 years and over ;  Employees ;  Part-time workers who prefer more hours ;  Persons ;</t>
  </si>
  <si>
    <t>65 years and over ;  Employees ;  Part-time workers who prefer more hours ;  &gt; Males ;</t>
  </si>
  <si>
    <t>65 years and over ;  Employees ;  Part-time workers who prefer more hours ;  &gt; Females ;</t>
  </si>
  <si>
    <t>65 years and over ;  Employees ;  &gt; Available within four weeks ;  Persons ;</t>
  </si>
  <si>
    <t>65 years and over ;  Employees ;  &gt; Available within four weeks ;  &gt; Males ;</t>
  </si>
  <si>
    <t>65 years and over ;  Employees ;  &gt; Available within four weeks ;  &gt; Females ;</t>
  </si>
  <si>
    <t>65 years and over ;  Employees ;  &gt;&gt; Looked for more work last year ;  Persons ;</t>
  </si>
  <si>
    <t>65 years and over ;  Employees ;  &gt;&gt; Looked for more work last year ;  &gt; Males ;</t>
  </si>
  <si>
    <t>65 years and over ;  Employees ;  &gt;&gt; Looked for more work last year ;  &gt; Females ;</t>
  </si>
  <si>
    <t>65 years and over ;  Employees ;  &gt;&gt; Did not look for more work last year ;  Persons ;</t>
  </si>
  <si>
    <t>65 years and over ;  Employees ;  &gt;&gt; Did not look for more work last year ;  &gt; Males ;</t>
  </si>
  <si>
    <t>65 years and over ;  Employees ;  &gt;&gt; Did not look for more work last year ;  &gt; Females ;</t>
  </si>
  <si>
    <t>65 years and over ;  Employees ;  &gt; Not available within four weeks ;  Persons ;</t>
  </si>
  <si>
    <t>65 years and over ;  Employees ;  &gt; Not available within four weeks ;  &gt; Males ;</t>
  </si>
  <si>
    <t>65 years and over ;  Employees ;  &gt; Not available within four weeks ;  &gt; Females ;</t>
  </si>
  <si>
    <t>65 years and over ;  Own account workers ;  Part-time workers who prefer more hours ;  Persons ;</t>
  </si>
  <si>
    <t>65 years and over ;  Own account workers ;  Part-time workers who prefer more hours ;  &gt; Males ;</t>
  </si>
  <si>
    <t>65 years and over ;  Own account workers ;  Part-time workers who prefer more hours ;  &gt; Females ;</t>
  </si>
  <si>
    <t>65 years and over ;  Own account workers ;  &gt; Available within four weeks ;  Persons ;</t>
  </si>
  <si>
    <t>65 years and over ;  Own account workers ;  &gt; Available within four weeks ;  &gt; Males ;</t>
  </si>
  <si>
    <t>65 years and over ;  Own account workers ;  &gt; Available within four weeks ;  &gt; Females ;</t>
  </si>
  <si>
    <t>65 years and over ;  Own account workers ;  &gt;&gt; Looked for more work last year ;  Persons ;</t>
  </si>
  <si>
    <t>65 years and over ;  Own account workers ;  &gt;&gt; Looked for more work last year ;  &gt; Males ;</t>
  </si>
  <si>
    <t>65 years and over ;  Own account workers ;  &gt;&gt; Looked for more work last year ;  &gt; Females ;</t>
  </si>
  <si>
    <t>65 years and over ;  Own account workers ;  &gt;&gt; Did not look for more work last year ;  Persons ;</t>
  </si>
  <si>
    <t>65 years and over ;  Own account workers ;  &gt;&gt; Did not look for more work last year ;  &gt; Males ;</t>
  </si>
  <si>
    <t>65 years and over ;  Own account workers ;  &gt;&gt; Did not look for more work last year ;  &gt; Females ;</t>
  </si>
  <si>
    <t>65 years and over ;  Own account workers ;  &gt; Not available within four weeks ;  Persons ;</t>
  </si>
  <si>
    <t>65 years and over ;  Own account workers ;  &gt; Not available within four weeks ;  &gt; Males ;</t>
  </si>
  <si>
    <t>65 years and over ;  Own account workers ;  &gt; Not available within four weeks ;  &gt; Females ;</t>
  </si>
  <si>
    <t>65 years and over ;  Preferred to work less than 30 hours ;  Part-time workers who prefer more hours ;  Persons ;</t>
  </si>
  <si>
    <t>65 years and over ;  Preferred to work less than 30 hours ;  Part-time workers who prefer more hours ;  &gt; Males ;</t>
  </si>
  <si>
    <t>65 years and over ;  Preferred to work less than 30 hours ;  Part-time workers who prefer more hours ;  &gt; Females ;</t>
  </si>
  <si>
    <t>65 years and over ;  Preferred to work less than 30 hours ;  &gt; Available within four weeks ;  Persons ;</t>
  </si>
  <si>
    <t>65 years and over ;  Preferred to work less than 30 hours ;  &gt; Available within four weeks ;  &gt; Males ;</t>
  </si>
  <si>
    <t>65 years and over ;  Preferred to work less than 30 hours ;  &gt; Available within four weeks ;  &gt; Females ;</t>
  </si>
  <si>
    <t>65 years and over ;  Preferred to work less than 30 hours ;  &gt;&gt; Looked for more work last year ;  Persons ;</t>
  </si>
  <si>
    <t>65 years and over ;  Preferred to work less than 30 hours ;  &gt;&gt; Looked for more work last year ;  &gt; Males ;</t>
  </si>
  <si>
    <t>65 years and over ;  Preferred to work less than 30 hours ;  &gt;&gt; Looked for more work last year ;  &gt; Females ;</t>
  </si>
  <si>
    <t>65 years and over ;  Preferred to work less than 30 hours ;  &gt;&gt; Did not look for more work last year ;  Persons ;</t>
  </si>
  <si>
    <t>65 years and over ;  Preferred to work less than 30 hours ;  &gt;&gt; Did not look for more work last year ;  &gt; Males ;</t>
  </si>
  <si>
    <t>65 years and over ;  Preferred to work less than 30 hours ;  &gt;&gt; Did not look for more work last year ;  &gt; Females ;</t>
  </si>
  <si>
    <t>65 years and over ;  Preferred to work less than 30 hours ;  &gt; Not available within four weeks ;  Persons ;</t>
  </si>
  <si>
    <t>65 years and over ;  Preferred to work less than 30 hours ;  &gt; Not available within four weeks ;  &gt; Males ;</t>
  </si>
  <si>
    <t>65 years and over ;  Preferred to work less than 30 hours ;  &gt; Not available within four weeks ;  &gt; Females ;</t>
  </si>
  <si>
    <t>65 years and over ;  Preferred to work 30 to 34 hours ;  Part-time workers who prefer more hours ;  Persons ;</t>
  </si>
  <si>
    <t>65 years and over ;  Preferred to work 30 to 34 hours ;  Part-time workers who prefer more hours ;  &gt; Males ;</t>
  </si>
  <si>
    <t>65 years and over ;  Preferred to work 30 to 34 hours ;  Part-time workers who prefer more hours ;  &gt; Females ;</t>
  </si>
  <si>
    <t>65 years and over ;  Preferred to work 30 to 34 hours ;  &gt; Available within four weeks ;  Persons ;</t>
  </si>
  <si>
    <t>65 years and over ;  Preferred to work 30 to 34 hours ;  &gt; Available within four weeks ;  &gt; Males ;</t>
  </si>
  <si>
    <t>65 years and over ;  Preferred to work 30 to 34 hours ;  &gt; Available within four weeks ;  &gt; Females ;</t>
  </si>
  <si>
    <t>65 years and over ;  Preferred to work 30 to 34 hours ;  &gt;&gt; Looked for more work last year ;  Persons ;</t>
  </si>
  <si>
    <t>65 years and over ;  Preferred to work 30 to 34 hours ;  &gt;&gt; Looked for more work last year ;  &gt; Males ;</t>
  </si>
  <si>
    <t>65 years and over ;  Preferred to work 30 to 34 hours ;  &gt;&gt; Looked for more work last year ;  &gt; Females ;</t>
  </si>
  <si>
    <t>65 years and over ;  Preferred to work 30 to 34 hours ;  &gt;&gt; Did not look for more work last year ;  Persons ;</t>
  </si>
  <si>
    <t>65 years and over ;  Preferred to work 30 to 34 hours ;  &gt;&gt; Did not look for more work last year ;  &gt; Males ;</t>
  </si>
  <si>
    <t>65 years and over ;  Preferred to work 30 to 34 hours ;  &gt;&gt; Did not look for more work last year ;  &gt; Females ;</t>
  </si>
  <si>
    <t>65 years and over ;  Preferred to work 30 to 34 hours ;  &gt; Not available within four weeks ;  Persons ;</t>
  </si>
  <si>
    <t>65 years and over ;  Preferred to work 30 to 34 hours ;  &gt; Not available within four weeks ;  &gt; Males ;</t>
  </si>
  <si>
    <t>65 years and over ;  Preferred to work 30 to 34 hours ;  &gt; Not available within four weeks ;  &gt; Females ;</t>
  </si>
  <si>
    <t>65 years and over ;  Preferred to work 35 to 39 hours ;  Part-time workers who prefer more hours ;  Persons ;</t>
  </si>
  <si>
    <t>65 years and over ;  Preferred to work 35 to 39 hours ;  Part-time workers who prefer more hours ;  &gt; Males ;</t>
  </si>
  <si>
    <t>65 years and over ;  Preferred to work 35 to 39 hours ;  Part-time workers who prefer more hours ;  &gt; Females ;</t>
  </si>
  <si>
    <t>65 years and over ;  Preferred to work 35 to 39 hours ;  &gt; Available within four weeks ;  Persons ;</t>
  </si>
  <si>
    <t>65 years and over ;  Preferred to work 35 to 39 hours ;  &gt; Available within four weeks ;  &gt; Males ;</t>
  </si>
  <si>
    <t>65 years and over ;  Preferred to work 35 to 39 hours ;  &gt; Available within four weeks ;  &gt; Females ;</t>
  </si>
  <si>
    <t>65 years and over ;  Preferred to work 35 to 39 hours ;  &gt;&gt; Looked for more work last year ;  Persons ;</t>
  </si>
  <si>
    <t>65 years and over ;  Preferred to work 35 to 39 hours ;  &gt;&gt; Looked for more work last year ;  &gt; Males ;</t>
  </si>
  <si>
    <t>65 years and over ;  Preferred to work 35 to 39 hours ;  &gt;&gt; Looked for more work last year ;  &gt; Females ;</t>
  </si>
  <si>
    <t>65 years and over ;  Preferred to work 35 to 39 hours ;  &gt;&gt; Did not look for more work last year ;  Persons ;</t>
  </si>
  <si>
    <t>65 years and over ;  Preferred to work 35 to 39 hours ;  &gt;&gt; Did not look for more work last year ;  &gt; Males ;</t>
  </si>
  <si>
    <t>65 years and over ;  Preferred to work 35 to 39 hours ;  &gt;&gt; Did not look for more work last year ;  &gt; Females ;</t>
  </si>
  <si>
    <t>65 years and over ;  Preferred to work 35 to 39 hours ;  &gt; Not available within four weeks ;  Persons ;</t>
  </si>
  <si>
    <t>65 years and over ;  Preferred to work 35 to 39 hours ;  &gt; Not available within four weeks ;  &gt; Males ;</t>
  </si>
  <si>
    <t>65 years and over ;  Preferred to work 35 to 39 hours ;  &gt; Not available within four weeks ;  &gt; Females ;</t>
  </si>
  <si>
    <t>65 years and over ;  Preferred to work 40 hours or more ;  Part-time workers who prefer more hours ;  Persons ;</t>
  </si>
  <si>
    <t>65 years and over ;  Preferred to work 40 hours or more ;  Part-time workers who prefer more hours ;  &gt; Males ;</t>
  </si>
  <si>
    <t>65 years and over ;  Preferred to work 40 hours or more ;  Part-time workers who prefer more hours ;  &gt; Females ;</t>
  </si>
  <si>
    <t>65 years and over ;  Preferred to work 40 hours or more ;  &gt; Available within four weeks ;  Persons ;</t>
  </si>
  <si>
    <t>65 years and over ;  Preferred to work 40 hours or more ;  &gt; Available within four weeks ;  &gt; Males ;</t>
  </si>
  <si>
    <t>65 years and over ;  Preferred to work 40 hours or more ;  &gt; Available within four weeks ;  &gt; Females ;</t>
  </si>
  <si>
    <t>65 years and over ;  Preferred to work 40 hours or more ;  &gt;&gt; Looked for more work last year ;  Persons ;</t>
  </si>
  <si>
    <t>65 years and over ;  Preferred to work 40 hours or more ;  &gt;&gt; Looked for more work last year ;  &gt; Males ;</t>
  </si>
  <si>
    <t>65 years and over ;  Preferred to work 40 hours or more ;  &gt;&gt; Looked for more work last year ;  &gt; Females ;</t>
  </si>
  <si>
    <t>65 years and over ;  Preferred to work 40 hours or more ;  &gt;&gt; Did not look for more work last year ;  Persons ;</t>
  </si>
  <si>
    <t>65 years and over ;  Preferred to work 40 hours or more ;  &gt;&gt; Did not look for more work last year ;  &gt; Males ;</t>
  </si>
  <si>
    <t>65 years and over ;  Preferred to work 40 hours or more ;  &gt;&gt; Did not look for more work last year ;  &gt; Females ;</t>
  </si>
  <si>
    <t>65 years and over ;  Preferred to work 40 hours or more ;  &gt; Not available within four weeks ;  Persons ;</t>
  </si>
  <si>
    <t>65 years and over ;  Preferred to work 40 hours or more ;  &gt; Not available within four weeks ;  &gt; Males ;</t>
  </si>
  <si>
    <t>65 years and over ;  Preferred to work 40 hours or more ;  &gt; Not available within four weeks ;  &gt; Females ;</t>
  </si>
  <si>
    <t>65 years and over ;  Preferred to work less than 10 extra hours ;  Part-time workers who prefer more hours ;  Persons ;</t>
  </si>
  <si>
    <t>65 years and over ;  Preferred to work less than 10 extra hours ;  Part-time workers who prefer more hours ;  &gt; Males ;</t>
  </si>
  <si>
    <t>65 years and over ;  Preferred to work less than 10 extra hours ;  Part-time workers who prefer more hours ;  &gt; Females ;</t>
  </si>
  <si>
    <t>65 years and over ;  Preferred to work less than 10 extra hours ;  &gt; Available within four weeks ;  Persons ;</t>
  </si>
  <si>
    <t>65 years and over ;  Preferred to work less than 10 extra hours ;  &gt; Available within four weeks ;  &gt; Males ;</t>
  </si>
  <si>
    <t>65 years and over ;  Preferred to work less than 10 extra hours ;  &gt; Available within four weeks ;  &gt; Females ;</t>
  </si>
  <si>
    <t>65 years and over ;  Preferred to work less than 10 extra hours ;  &gt;&gt; Looked for more work last year ;  Persons ;</t>
  </si>
  <si>
    <t>65 years and over ;  Preferred to work less than 10 extra hours ;  &gt;&gt; Looked for more work last year ;  &gt; Males ;</t>
  </si>
  <si>
    <t>65 years and over ;  Preferred to work less than 10 extra hours ;  &gt;&gt; Looked for more work last year ;  &gt; Females ;</t>
  </si>
  <si>
    <t>65 years and over ;  Preferred to work less than 10 extra hours ;  &gt;&gt; Did not look for more work last year ;  Persons ;</t>
  </si>
  <si>
    <t>65 years and over ;  Preferred to work less than 10 extra hours ;  &gt;&gt; Did not look for more work last year ;  &gt; Males ;</t>
  </si>
  <si>
    <t>65 years and over ;  Preferred to work less than 10 extra hours ;  &gt;&gt; Did not look for more work last year ;  &gt; Females ;</t>
  </si>
  <si>
    <t>65 years and over ;  Preferred to work less than 10 extra hours ;  &gt; Not available within four weeks ;  Persons ;</t>
  </si>
  <si>
    <t>65 years and over ;  Preferred to work less than 10 extra hours ;  &gt; Not available within four weeks ;  &gt; Males ;</t>
  </si>
  <si>
    <t>65 years and over ;  Preferred to work less than 10 extra hours ;  &gt; Not available within four weeks ;  &gt; Females ;</t>
  </si>
  <si>
    <t>65 years and over ;  Preferred to work 10 to 19 extra hours ;  Part-time workers who prefer more hours ;  Persons ;</t>
  </si>
  <si>
    <t>65 years and over ;  Preferred to work 10 to 19 extra hours ;  Part-time workers who prefer more hours ;  &gt; Males ;</t>
  </si>
  <si>
    <t>65 years and over ;  Preferred to work 10 to 19 extra hours ;  Part-time workers who prefer more hours ;  &gt; Females ;</t>
  </si>
  <si>
    <t>65 years and over ;  Preferred to work 10 to 19 extra hours ;  &gt; Available within four weeks ;  Persons ;</t>
  </si>
  <si>
    <t>65 years and over ;  Preferred to work 10 to 19 extra hours ;  &gt; Available within four weeks ;  &gt; Males ;</t>
  </si>
  <si>
    <t>65 years and over ;  Preferred to work 10 to 19 extra hours ;  &gt; Available within four weeks ;  &gt; Females ;</t>
  </si>
  <si>
    <t>65 years and over ;  Preferred to work 10 to 19 extra hours ;  &gt;&gt; Looked for more work last year ;  Persons ;</t>
  </si>
  <si>
    <t>65 years and over ;  Preferred to work 10 to 19 extra hours ;  &gt;&gt; Looked for more work last year ;  &gt; Males ;</t>
  </si>
  <si>
    <t>65 years and over ;  Preferred to work 10 to 19 extra hours ;  &gt;&gt; Looked for more work last year ;  &gt; Females ;</t>
  </si>
  <si>
    <t>65 years and over ;  Preferred to work 10 to 19 extra hours ;  &gt;&gt; Did not look for more work last year ;  Persons ;</t>
  </si>
  <si>
    <t>65 years and over ;  Preferred to work 10 to 19 extra hours ;  &gt;&gt; Did not look for more work last year ;  &gt; Males ;</t>
  </si>
  <si>
    <t>65 years and over ;  Preferred to work 10 to 19 extra hours ;  &gt;&gt; Did not look for more work last year ;  &gt; Females ;</t>
  </si>
  <si>
    <t>65 years and over ;  Preferred to work 10 to 19 extra hours ;  &gt; Not available within four weeks ;  Persons ;</t>
  </si>
  <si>
    <t>65 years and over ;  Preferred to work 10 to 19 extra hours ;  &gt; Not available within four weeks ;  &gt; Males ;</t>
  </si>
  <si>
    <t>65 years and over ;  Preferred to work 10 to 19 extra hours ;  &gt; Not available within four weeks ;  &gt; Females ;</t>
  </si>
  <si>
    <t>65 years and over ;  Preferred to work 20 to 29 extra hours ;  Part-time workers who prefer more hours ;  Persons ;</t>
  </si>
  <si>
    <t>65 years and over ;  Preferred to work 20 to 29 extra hours ;  Part-time workers who prefer more hours ;  &gt; Males ;</t>
  </si>
  <si>
    <t>65 years and over ;  Preferred to work 20 to 29 extra hours ;  Part-time workers who prefer more hours ;  &gt; Females ;</t>
  </si>
  <si>
    <t>65 years and over ;  Preferred to work 20 to 29 extra hours ;  &gt; Available within four weeks ;  Persons ;</t>
  </si>
  <si>
    <t>65 years and over ;  Preferred to work 20 to 29 extra hours ;  &gt; Available within four weeks ;  &gt; Males ;</t>
  </si>
  <si>
    <t>65 years and over ;  Preferred to work 20 to 29 extra hours ;  &gt; Available within four weeks ;  &gt; Females ;</t>
  </si>
  <si>
    <t>65 years and over ;  Preferred to work 20 to 29 extra hours ;  &gt;&gt; Looked for more work last year ;  Persons ;</t>
  </si>
  <si>
    <t>65 years and over ;  Preferred to work 20 to 29 extra hours ;  &gt;&gt; Looked for more work last year ;  &gt; Males ;</t>
  </si>
  <si>
    <t>65 years and over ;  Preferred to work 20 to 29 extra hours ;  &gt;&gt; Looked for more work last year ;  &gt; Females ;</t>
  </si>
  <si>
    <t>65 years and over ;  Preferred to work 20 to 29 extra hours ;  &gt;&gt; Did not look for more work last year ;  Persons ;</t>
  </si>
  <si>
    <t>65 years and over ;  Preferred to work 20 to 29 extra hours ;  &gt;&gt; Did not look for more work last year ;  &gt; Males ;</t>
  </si>
  <si>
    <t>65 years and over ;  Preferred to work 20 to 29 extra hours ;  &gt;&gt; Did not look for more work last year ;  &gt; Females ;</t>
  </si>
  <si>
    <t>65 years and over ;  Preferred to work 20 to 29 extra hours ;  &gt; Not available within four weeks ;  Persons ;</t>
  </si>
  <si>
    <t>65 years and over ;  Preferred to work 20 to 29 extra hours ;  &gt; Not available within four weeks ;  &gt; Males ;</t>
  </si>
  <si>
    <t>65 years and over ;  Preferred to work 20 to 29 extra hours ;  &gt; Not available within four weeks ;  &gt; Females ;</t>
  </si>
  <si>
    <t>65 years and over ;  Preferred to work 30 or more extra hours ;  Part-time workers who prefer more hours ;  Persons ;</t>
  </si>
  <si>
    <t>65 years and over ;  Preferred to work 30 or more extra hours ;  Part-time workers who prefer more hours ;  &gt; Males ;</t>
  </si>
  <si>
    <t>65 years and over ;  Preferred to work 30 or more extra hours ;  Part-time workers who prefer more hours ;  &gt; Females ;</t>
  </si>
  <si>
    <t>65 years and over ;  Preferred to work 30 or more extra hours ;  &gt; Available within four weeks ;  Persons ;</t>
  </si>
  <si>
    <t>65 years and over ;  Preferred to work 30 or more extra hours ;  &gt; Available within four weeks ;  &gt; Males ;</t>
  </si>
  <si>
    <t>65 years and over ;  Preferred to work 30 or more extra hours ;  &gt; Available within four weeks ;  &gt; Females ;</t>
  </si>
  <si>
    <t>65 years and over ;  Preferred to work 30 or more extra hours ;  &gt;&gt; Looked for more work last year ;  Persons ;</t>
  </si>
  <si>
    <t>65 years and over ;  Preferred to work 30 or more extra hours ;  &gt;&gt; Looked for more work last year ;  &gt; Males ;</t>
  </si>
  <si>
    <t>65 years and over ;  Preferred to work 30 or more extra hours ;  &gt;&gt; Looked for more work last year ;  &gt; Females ;</t>
  </si>
  <si>
    <t>65 years and over ;  Preferred to work 30 or more extra hours ;  &gt;&gt; Did not look for more work last year ;  Persons ;</t>
  </si>
  <si>
    <t>65 years and over ;  Preferred to work 30 or more extra hours ;  &gt;&gt; Did not look for more work last year ;  &gt; Males ;</t>
  </si>
  <si>
    <t>65 years and over ;  Preferred to work 30 or more extra hours ;  &gt;&gt; Did not look for more work last year ;  &gt; Females ;</t>
  </si>
  <si>
    <t>65 years and over ;  Preferred to work 30 or more extra hours ;  &gt; Not available within four weeks ;  Persons ;</t>
  </si>
  <si>
    <t>65 years and over ;  Preferred to work 30 or more extra hours ;  &gt; Not available within four weeks ;  &gt; Males ;</t>
  </si>
  <si>
    <t>65 years and over ;  Preferred to work 30 or more extra hours ;  &gt; Not available within four weeks ;  &gt; Females ;</t>
  </si>
  <si>
    <t>New South Wales ;  Part-time workers who prefer more hours ;  Persons ;</t>
  </si>
  <si>
    <t>New South Wales ;  Part-time workers who prefer more hours ;  &gt; Males ;</t>
  </si>
  <si>
    <t>New South Wales ;  Part-time workers who prefer more hours ;  &gt; Females ;</t>
  </si>
  <si>
    <t>New South Wales ;  &gt; Available within four weeks ;  Persons ;</t>
  </si>
  <si>
    <t>New South Wales ;  &gt; Available within four weeks ;  &gt; Males ;</t>
  </si>
  <si>
    <t>New South Wales ;  &gt; Available within four weeks ;  &gt; Females ;</t>
  </si>
  <si>
    <t>New South Wales ;  &gt;&gt; Looked for more work last year ;  Persons ;</t>
  </si>
  <si>
    <t>New South Wales ;  &gt;&gt; Looked for more work last year ;  &gt; Males ;</t>
  </si>
  <si>
    <t>New South Wales ;  &gt;&gt; Looked for more work last year ;  &gt; Females ;</t>
  </si>
  <si>
    <t>New South Wales ;  &gt;&gt; Did not look for more work last year ;  Persons ;</t>
  </si>
  <si>
    <t>A125232086J</t>
  </si>
  <si>
    <t>A125255846R</t>
  </si>
  <si>
    <t>A125243966K</t>
  </si>
  <si>
    <t>A125236838K</t>
  </si>
  <si>
    <t>A125260598K</t>
  </si>
  <si>
    <t>A125248718R</t>
  </si>
  <si>
    <t>A125234462L</t>
  </si>
  <si>
    <t>A125258222W</t>
  </si>
  <si>
    <t>A125246342T</t>
  </si>
  <si>
    <t>A125229710T</t>
  </si>
  <si>
    <t>A125253470T</t>
  </si>
  <si>
    <t>A125241590L</t>
  </si>
  <si>
    <t>A125239214T</t>
  </si>
  <si>
    <t>A125262974R</t>
  </si>
  <si>
    <t>A125251094L</t>
  </si>
  <si>
    <t>A125232090X</t>
  </si>
  <si>
    <t>A125255850F</t>
  </si>
  <si>
    <t>A125243970A</t>
  </si>
  <si>
    <t>A125236842A</t>
  </si>
  <si>
    <t>A125260602R</t>
  </si>
  <si>
    <t>A125248722F</t>
  </si>
  <si>
    <t>A125234466W</t>
  </si>
  <si>
    <t>A125258226F</t>
  </si>
  <si>
    <t>A125246346A</t>
  </si>
  <si>
    <t>A125229714A</t>
  </si>
  <si>
    <t>A125253474A</t>
  </si>
  <si>
    <t>A125241594W</t>
  </si>
  <si>
    <t>A125239218A</t>
  </si>
  <si>
    <t>A125262978X</t>
  </si>
  <si>
    <t>A125251098W</t>
  </si>
  <si>
    <t>A125232074X</t>
  </si>
  <si>
    <t>A125255834F</t>
  </si>
  <si>
    <t>A125243954A</t>
  </si>
  <si>
    <t>A125236826A</t>
  </si>
  <si>
    <t>A125260586A</t>
  </si>
  <si>
    <t>A125248706F</t>
  </si>
  <si>
    <t>A125234450C</t>
  </si>
  <si>
    <t>A125258210L</t>
  </si>
  <si>
    <t>A125246330J</t>
  </si>
  <si>
    <t>A125229698L</t>
  </si>
  <si>
    <t>A125253458A</t>
  </si>
  <si>
    <t>A125241578W</t>
  </si>
  <si>
    <t>A125239202J</t>
  </si>
  <si>
    <t>A125262962F</t>
  </si>
  <si>
    <t>A125251082C</t>
  </si>
  <si>
    <t>A125232110W</t>
  </si>
  <si>
    <t>A125255870R</t>
  </si>
  <si>
    <t>A125243990K</t>
  </si>
  <si>
    <t>A125236862K</t>
  </si>
  <si>
    <t>A125260622X</t>
  </si>
  <si>
    <t>A125248742R</t>
  </si>
  <si>
    <t>A125234486F</t>
  </si>
  <si>
    <t>A125258246R</t>
  </si>
  <si>
    <t>A125246366K</t>
  </si>
  <si>
    <t>A125229734K</t>
  </si>
  <si>
    <t>A125253494K</t>
  </si>
  <si>
    <t>A125241614V</t>
  </si>
  <si>
    <t>A125239238K</t>
  </si>
  <si>
    <t>A125262998J</t>
  </si>
  <si>
    <t>A125251118V</t>
  </si>
  <si>
    <t>A125232094J</t>
  </si>
  <si>
    <t>A125255854R</t>
  </si>
  <si>
    <t>A125243974K</t>
  </si>
  <si>
    <t>A125236846K</t>
  </si>
  <si>
    <t>A125260606X</t>
  </si>
  <si>
    <t>A125248726R</t>
  </si>
  <si>
    <t>A125234470L</t>
  </si>
  <si>
    <t>A125258230W</t>
  </si>
  <si>
    <t>A125246350T</t>
  </si>
  <si>
    <t>A125229718K</t>
  </si>
  <si>
    <t>A125253478K</t>
  </si>
  <si>
    <t>A125241598F</t>
  </si>
  <si>
    <t>A125239222T</t>
  </si>
  <si>
    <t>A125262982R</t>
  </si>
  <si>
    <t>A125251102A</t>
  </si>
  <si>
    <t>A125230926A</t>
  </si>
  <si>
    <t>A125254686W</t>
  </si>
  <si>
    <t>A125242806F</t>
  </si>
  <si>
    <t>A125235678T</t>
  </si>
  <si>
    <t>A125259438A</t>
  </si>
  <si>
    <t>A125247558W</t>
  </si>
  <si>
    <t>A125233302J</t>
  </si>
  <si>
    <t>A125257062C</t>
  </si>
  <si>
    <t>A125245182X</t>
  </si>
  <si>
    <t>A125228550X</t>
  </si>
  <si>
    <t>A125252310L</t>
  </si>
  <si>
    <t>A125240430J</t>
  </si>
  <si>
    <t>A125238054X</t>
  </si>
  <si>
    <t>A125261814K</t>
  </si>
  <si>
    <t>A125249934A</t>
  </si>
  <si>
    <t>A125230910J</t>
  </si>
  <si>
    <t>A125254670C</t>
  </si>
  <si>
    <t>A125242790X</t>
  </si>
  <si>
    <t>A125235662X</t>
  </si>
  <si>
    <t>A125259422J</t>
  </si>
  <si>
    <t>A125247542C</t>
  </si>
  <si>
    <t>A125233286V</t>
  </si>
  <si>
    <t>A125257046C</t>
  </si>
  <si>
    <t>A125245166X</t>
  </si>
  <si>
    <t>A125228534X</t>
  </si>
  <si>
    <t>A125252294X</t>
  </si>
  <si>
    <t>A125240414J</t>
  </si>
  <si>
    <t>A125238038X</t>
  </si>
  <si>
    <t>A125261798W</t>
  </si>
  <si>
    <t>A125249918A</t>
  </si>
  <si>
    <t>A125230890K</t>
  </si>
  <si>
    <t>A125254650V</t>
  </si>
  <si>
    <t>A125242770R</t>
  </si>
  <si>
    <t>A125235642R</t>
  </si>
  <si>
    <t>A125259402X</t>
  </si>
  <si>
    <t>A125247522V</t>
  </si>
  <si>
    <t>A125233266K</t>
  </si>
  <si>
    <t>A125257026V</t>
  </si>
  <si>
    <t>A125245146R</t>
  </si>
  <si>
    <t>A125228514R</t>
  </si>
  <si>
    <t>A125252274R</t>
  </si>
  <si>
    <t>A125240394K</t>
  </si>
  <si>
    <t>A125238018R</t>
  </si>
  <si>
    <t>A125261778L</t>
  </si>
  <si>
    <t>A125249898C</t>
  </si>
  <si>
    <t>A125230914T</t>
  </si>
  <si>
    <t>A125254674L</t>
  </si>
  <si>
    <t>A125242794J</t>
  </si>
  <si>
    <t>A125235666J</t>
  </si>
  <si>
    <t>A125259426T</t>
  </si>
  <si>
    <t>A125247546L</t>
  </si>
  <si>
    <t>A125233290K</t>
  </si>
  <si>
    <t>A125257050V</t>
  </si>
  <si>
    <t>A125245170R</t>
  </si>
  <si>
    <t>A125228538J</t>
  </si>
  <si>
    <t>A125252298J</t>
  </si>
  <si>
    <t>A125240418T</t>
  </si>
  <si>
    <t>A125238042R</t>
  </si>
  <si>
    <t>A125261802A</t>
  </si>
  <si>
    <t>A125249922T</t>
  </si>
  <si>
    <t>A125230918A</t>
  </si>
  <si>
    <t>A125254678W</t>
  </si>
  <si>
    <t>A125242798T</t>
  </si>
  <si>
    <t>A125235670X</t>
  </si>
  <si>
    <t>A125259430J</t>
  </si>
  <si>
    <t>A125247550C</t>
  </si>
  <si>
    <t>A125233294V</t>
  </si>
  <si>
    <t>A125257054C</t>
  </si>
  <si>
    <t>A125245174X</t>
  </si>
  <si>
    <t>A125228542X</t>
  </si>
  <si>
    <t>A125252302L</t>
  </si>
  <si>
    <t>A125240422J</t>
  </si>
  <si>
    <t>A125238046X</t>
  </si>
  <si>
    <t>A125261806K</t>
  </si>
  <si>
    <t>A125249926A</t>
  </si>
  <si>
    <t>A125230894V</t>
  </si>
  <si>
    <t>A125254654C</t>
  </si>
  <si>
    <t>A125242774X</t>
  </si>
  <si>
    <t>A125235646X</t>
  </si>
  <si>
    <t>A125259406J</t>
  </si>
  <si>
    <t>A125247526C</t>
  </si>
  <si>
    <t>A125233270A</t>
  </si>
  <si>
    <t>A125257030K</t>
  </si>
  <si>
    <t>A125245150F</t>
  </si>
  <si>
    <t>A125228518X</t>
  </si>
  <si>
    <t>A125252278X</t>
  </si>
  <si>
    <t>A125240398V</t>
  </si>
  <si>
    <t>A125238022F</t>
  </si>
  <si>
    <t>A125261782C</t>
  </si>
  <si>
    <t>A125249902J</t>
  </si>
  <si>
    <t>A125230898C</t>
  </si>
  <si>
    <t>A125254658L</t>
  </si>
  <si>
    <t>A125242778J</t>
  </si>
  <si>
    <t>A125235650R</t>
  </si>
  <si>
    <t>A125259410X</t>
  </si>
  <si>
    <t>A125247530V</t>
  </si>
  <si>
    <t>A125233274K</t>
  </si>
  <si>
    <t>A125257034V</t>
  </si>
  <si>
    <t>A125245154R</t>
  </si>
  <si>
    <t>A125228522R</t>
  </si>
  <si>
    <t>A125252282R</t>
  </si>
  <si>
    <t>A125240402X</t>
  </si>
  <si>
    <t>A125238026R</t>
  </si>
  <si>
    <t>A125261786L</t>
  </si>
  <si>
    <t>A125249906T</t>
  </si>
  <si>
    <t>A125230902J</t>
  </si>
  <si>
    <t>A125254662C</t>
  </si>
  <si>
    <t>A125242782X</t>
  </si>
  <si>
    <t>A125235654X</t>
  </si>
  <si>
    <t>A125259414J</t>
  </si>
  <si>
    <t>A125247534C</t>
  </si>
  <si>
    <t>A125233278V</t>
  </si>
  <si>
    <t>A125257038C</t>
  </si>
  <si>
    <t>A125245158X</t>
  </si>
  <si>
    <t>A125228526X</t>
  </si>
  <si>
    <t>A125252286X</t>
  </si>
  <si>
    <t>A125240406J</t>
  </si>
  <si>
    <t>A125238030F</t>
  </si>
  <si>
    <t>A125261790C</t>
  </si>
  <si>
    <t>A125249910J</t>
  </si>
  <si>
    <t>A125230886V</t>
  </si>
  <si>
    <t>A125254646C</t>
  </si>
  <si>
    <t>A125242766X</t>
  </si>
  <si>
    <t>A125235638X</t>
  </si>
  <si>
    <t>A125259398V</t>
  </si>
  <si>
    <t>A125247518C</t>
  </si>
  <si>
    <t>A125233262A</t>
  </si>
  <si>
    <t>A125257022K</t>
  </si>
  <si>
    <t>A125245142F</t>
  </si>
  <si>
    <t>A125228510F</t>
  </si>
  <si>
    <t>A125252270F</t>
  </si>
  <si>
    <t>A125240390A</t>
  </si>
  <si>
    <t>A125238014F</t>
  </si>
  <si>
    <t>A125261774C</t>
  </si>
  <si>
    <t>A125249894V</t>
  </si>
  <si>
    <t>A125230922T</t>
  </si>
  <si>
    <t>A125254682L</t>
  </si>
  <si>
    <t>A125242802W</t>
  </si>
  <si>
    <t>A125235674J</t>
  </si>
  <si>
    <t>A125259434T</t>
  </si>
  <si>
    <t>A125247554L</t>
  </si>
  <si>
    <t>A125233298C</t>
  </si>
  <si>
    <t>A125257058L</t>
  </si>
  <si>
    <t>A125245178J</t>
  </si>
  <si>
    <t>A125228546J</t>
  </si>
  <si>
    <t>A125252306W</t>
  </si>
  <si>
    <t>A125240426T</t>
  </si>
  <si>
    <t>A125238050R</t>
  </si>
  <si>
    <t>A125261810A</t>
  </si>
  <si>
    <t>A125249930T</t>
  </si>
  <si>
    <t>A125230906T</t>
  </si>
  <si>
    <t>A125254666L</t>
  </si>
  <si>
    <t>A125242786J</t>
  </si>
  <si>
    <t>A125235658J</t>
  </si>
  <si>
    <t>A125259418T</t>
  </si>
  <si>
    <t>A125247538L</t>
  </si>
  <si>
    <t>A125233282K</t>
  </si>
  <si>
    <t>A125257042V</t>
  </si>
  <si>
    <t>A125245162R</t>
  </si>
  <si>
    <t>A125228530R</t>
  </si>
  <si>
    <t>A125252290R</t>
  </si>
  <si>
    <t>A125240410X</t>
  </si>
  <si>
    <t>A125238034R</t>
  </si>
  <si>
    <t>A125261794L</t>
  </si>
  <si>
    <t>A125249914T</t>
  </si>
  <si>
    <t>A125230398J</t>
  </si>
  <si>
    <t>A125254158T</t>
  </si>
  <si>
    <t>A125242278L</t>
  </si>
  <si>
    <t>A125235150V</t>
  </si>
  <si>
    <t>A125258910A</t>
  </si>
  <si>
    <t>A125247030X</t>
  </si>
  <si>
    <t>A125232774L</t>
  </si>
  <si>
    <t>A125256534W</t>
  </si>
  <si>
    <t>A125244654T</t>
  </si>
  <si>
    <t>A125228022V</t>
  </si>
  <si>
    <t>New South Wales ;  &gt;&gt; Did not look for more work last year ;  &gt; Males ;</t>
  </si>
  <si>
    <t>New South Wales ;  &gt;&gt; Did not look for more work last year ;  &gt; Females ;</t>
  </si>
  <si>
    <t>New South Wales ;  &gt; Not available within four weeks ;  Persons ;</t>
  </si>
  <si>
    <t>New South Wales ;  &gt; Not available within four weeks ;  &gt; Males ;</t>
  </si>
  <si>
    <t>New South Wales ;  &gt; Not available within four weeks ;  &gt; Females ;</t>
  </si>
  <si>
    <t>New South Wales ;  Employees ;  Part-time workers who prefer more hours ;  Persons ;</t>
  </si>
  <si>
    <t>New South Wales ;  Employees ;  Part-time workers who prefer more hours ;  &gt; Males ;</t>
  </si>
  <si>
    <t>New South Wales ;  Employees ;  Part-time workers who prefer more hours ;  &gt; Females ;</t>
  </si>
  <si>
    <t>New South Wales ;  Employees ;  &gt; Available within four weeks ;  Persons ;</t>
  </si>
  <si>
    <t>New South Wales ;  Employees ;  &gt; Available within four weeks ;  &gt; Males ;</t>
  </si>
  <si>
    <t>New South Wales ;  Employees ;  &gt; Available within four weeks ;  &gt; Females ;</t>
  </si>
  <si>
    <t>New South Wales ;  Employees ;  &gt;&gt; Looked for more work last year ;  Persons ;</t>
  </si>
  <si>
    <t>New South Wales ;  Employees ;  &gt;&gt; Looked for more work last year ;  &gt; Males ;</t>
  </si>
  <si>
    <t>New South Wales ;  Employees ;  &gt;&gt; Looked for more work last year ;  &gt; Females ;</t>
  </si>
  <si>
    <t>New South Wales ;  Employees ;  &gt;&gt; Did not look for more work last year ;  Persons ;</t>
  </si>
  <si>
    <t>New South Wales ;  Employees ;  &gt;&gt; Did not look for more work last year ;  &gt; Males ;</t>
  </si>
  <si>
    <t>New South Wales ;  Employees ;  &gt;&gt; Did not look for more work last year ;  &gt; Females ;</t>
  </si>
  <si>
    <t>New South Wales ;  Employees ;  &gt; Not available within four weeks ;  Persons ;</t>
  </si>
  <si>
    <t>New South Wales ;  Employees ;  &gt; Not available within four weeks ;  &gt; Males ;</t>
  </si>
  <si>
    <t>New South Wales ;  Employees ;  &gt; Not available within four weeks ;  &gt; Females ;</t>
  </si>
  <si>
    <t>New South Wales ;  Own account workers ;  Part-time workers who prefer more hours ;  Persons ;</t>
  </si>
  <si>
    <t>New South Wales ;  Own account workers ;  Part-time workers who prefer more hours ;  &gt; Males ;</t>
  </si>
  <si>
    <t>New South Wales ;  Own account workers ;  Part-time workers who prefer more hours ;  &gt; Females ;</t>
  </si>
  <si>
    <t>New South Wales ;  Own account workers ;  &gt; Available within four weeks ;  Persons ;</t>
  </si>
  <si>
    <t>New South Wales ;  Own account workers ;  &gt; Available within four weeks ;  &gt; Males ;</t>
  </si>
  <si>
    <t>New South Wales ;  Own account workers ;  &gt; Available within four weeks ;  &gt; Females ;</t>
  </si>
  <si>
    <t>New South Wales ;  Own account workers ;  &gt;&gt; Looked for more work last year ;  Persons ;</t>
  </si>
  <si>
    <t>New South Wales ;  Own account workers ;  &gt;&gt; Looked for more work last year ;  &gt; Males ;</t>
  </si>
  <si>
    <t>New South Wales ;  Own account workers ;  &gt;&gt; Looked for more work last year ;  &gt; Females ;</t>
  </si>
  <si>
    <t>New South Wales ;  Own account workers ;  &gt;&gt; Did not look for more work last year ;  Persons ;</t>
  </si>
  <si>
    <t>New South Wales ;  Own account workers ;  &gt;&gt; Did not look for more work last year ;  &gt; Males ;</t>
  </si>
  <si>
    <t>New South Wales ;  Own account workers ;  &gt;&gt; Did not look for more work last year ;  &gt; Females ;</t>
  </si>
  <si>
    <t>New South Wales ;  Own account workers ;  &gt; Not available within four weeks ;  Persons ;</t>
  </si>
  <si>
    <t>New South Wales ;  Own account workers ;  &gt; Not available within four weeks ;  &gt; Males ;</t>
  </si>
  <si>
    <t>New South Wales ;  Own account workers ;  &gt; Not available within four weeks ;  &gt; Females ;</t>
  </si>
  <si>
    <t>New South Wales ;  Preferred to work less than 30 hours ;  Part-time workers who prefer more hours ;  Persons ;</t>
  </si>
  <si>
    <t>New South Wales ;  Preferred to work less than 30 hours ;  Part-time workers who prefer more hours ;  &gt; Males ;</t>
  </si>
  <si>
    <t>New South Wales ;  Preferred to work less than 30 hours ;  Part-time workers who prefer more hours ;  &gt; Females ;</t>
  </si>
  <si>
    <t>New South Wales ;  Preferred to work less than 30 hours ;  &gt; Available within four weeks ;  Persons ;</t>
  </si>
  <si>
    <t>New South Wales ;  Preferred to work less than 30 hours ;  &gt; Available within four weeks ;  &gt; Males ;</t>
  </si>
  <si>
    <t>New South Wales ;  Preferred to work less than 30 hours ;  &gt; Available within four weeks ;  &gt; Females ;</t>
  </si>
  <si>
    <t>New South Wales ;  Preferred to work less than 30 hours ;  &gt;&gt; Looked for more work last year ;  Persons ;</t>
  </si>
  <si>
    <t>New South Wales ;  Preferred to work less than 30 hours ;  &gt;&gt; Looked for more work last year ;  &gt; Males ;</t>
  </si>
  <si>
    <t>New South Wales ;  Preferred to work less than 30 hours ;  &gt;&gt; Looked for more work last year ;  &gt; Females ;</t>
  </si>
  <si>
    <t>New South Wales ;  Preferred to work less than 30 hours ;  &gt;&gt; Did not look for more work last year ;  Persons ;</t>
  </si>
  <si>
    <t>New South Wales ;  Preferred to work less than 30 hours ;  &gt;&gt; Did not look for more work last year ;  &gt; Males ;</t>
  </si>
  <si>
    <t>New South Wales ;  Preferred to work less than 30 hours ;  &gt;&gt; Did not look for more work last year ;  &gt; Females ;</t>
  </si>
  <si>
    <t>New South Wales ;  Preferred to work less than 30 hours ;  &gt; Not available within four weeks ;  Persons ;</t>
  </si>
  <si>
    <t>New South Wales ;  Preferred to work less than 30 hours ;  &gt; Not available within four weeks ;  &gt; Males ;</t>
  </si>
  <si>
    <t>New South Wales ;  Preferred to work less than 30 hours ;  &gt; Not available within four weeks ;  &gt; Females ;</t>
  </si>
  <si>
    <t>New South Wales ;  Preferred to work 30 to 34 hours ;  Part-time workers who prefer more hours ;  Persons ;</t>
  </si>
  <si>
    <t>New South Wales ;  Preferred to work 30 to 34 hours ;  Part-time workers who prefer more hours ;  &gt; Males ;</t>
  </si>
  <si>
    <t>New South Wales ;  Preferred to work 30 to 34 hours ;  Part-time workers who prefer more hours ;  &gt; Females ;</t>
  </si>
  <si>
    <t>New South Wales ;  Preferred to work 30 to 34 hours ;  &gt; Available within four weeks ;  Persons ;</t>
  </si>
  <si>
    <t>New South Wales ;  Preferred to work 30 to 34 hours ;  &gt; Available within four weeks ;  &gt; Males ;</t>
  </si>
  <si>
    <t>New South Wales ;  Preferred to work 30 to 34 hours ;  &gt; Available within four weeks ;  &gt; Females ;</t>
  </si>
  <si>
    <t>New South Wales ;  Preferred to work 30 to 34 hours ;  &gt;&gt; Looked for more work last year ;  Persons ;</t>
  </si>
  <si>
    <t>New South Wales ;  Preferred to work 30 to 34 hours ;  &gt;&gt; Looked for more work last year ;  &gt; Males ;</t>
  </si>
  <si>
    <t>New South Wales ;  Preferred to work 30 to 34 hours ;  &gt;&gt; Looked for more work last year ;  &gt; Females ;</t>
  </si>
  <si>
    <t>New South Wales ;  Preferred to work 30 to 34 hours ;  &gt;&gt; Did not look for more work last year ;  Persons ;</t>
  </si>
  <si>
    <t>New South Wales ;  Preferred to work 30 to 34 hours ;  &gt;&gt; Did not look for more work last year ;  &gt; Males ;</t>
  </si>
  <si>
    <t>New South Wales ;  Preferred to work 30 to 34 hours ;  &gt;&gt; Did not look for more work last year ;  &gt; Females ;</t>
  </si>
  <si>
    <t>New South Wales ;  Preferred to work 30 to 34 hours ;  &gt; Not available within four weeks ;  Persons ;</t>
  </si>
  <si>
    <t>New South Wales ;  Preferred to work 30 to 34 hours ;  &gt; Not available within four weeks ;  &gt; Males ;</t>
  </si>
  <si>
    <t>New South Wales ;  Preferred to work 30 to 34 hours ;  &gt; Not available within four weeks ;  &gt; Females ;</t>
  </si>
  <si>
    <t>New South Wales ;  Preferred to work 35 to 39 hours ;  Part-time workers who prefer more hours ;  Persons ;</t>
  </si>
  <si>
    <t>New South Wales ;  Preferred to work 35 to 39 hours ;  Part-time workers who prefer more hours ;  &gt; Males ;</t>
  </si>
  <si>
    <t>New South Wales ;  Preferred to work 35 to 39 hours ;  Part-time workers who prefer more hours ;  &gt; Females ;</t>
  </si>
  <si>
    <t>New South Wales ;  Preferred to work 35 to 39 hours ;  &gt; Available within four weeks ;  Persons ;</t>
  </si>
  <si>
    <t>New South Wales ;  Preferred to work 35 to 39 hours ;  &gt; Available within four weeks ;  &gt; Males ;</t>
  </si>
  <si>
    <t>New South Wales ;  Preferred to work 35 to 39 hours ;  &gt; Available within four weeks ;  &gt; Females ;</t>
  </si>
  <si>
    <t>New South Wales ;  Preferred to work 35 to 39 hours ;  &gt;&gt; Looked for more work last year ;  Persons ;</t>
  </si>
  <si>
    <t>New South Wales ;  Preferred to work 35 to 39 hours ;  &gt;&gt; Looked for more work last year ;  &gt; Males ;</t>
  </si>
  <si>
    <t>New South Wales ;  Preferred to work 35 to 39 hours ;  &gt;&gt; Looked for more work last year ;  &gt; Females ;</t>
  </si>
  <si>
    <t>New South Wales ;  Preferred to work 35 to 39 hours ;  &gt;&gt; Did not look for more work last year ;  Persons ;</t>
  </si>
  <si>
    <t>New South Wales ;  Preferred to work 35 to 39 hours ;  &gt;&gt; Did not look for more work last year ;  &gt; Males ;</t>
  </si>
  <si>
    <t>New South Wales ;  Preferred to work 35 to 39 hours ;  &gt;&gt; Did not look for more work last year ;  &gt; Females ;</t>
  </si>
  <si>
    <t>New South Wales ;  Preferred to work 35 to 39 hours ;  &gt; Not available within four weeks ;  Persons ;</t>
  </si>
  <si>
    <t>New South Wales ;  Preferred to work 35 to 39 hours ;  &gt; Not available within four weeks ;  &gt; Males ;</t>
  </si>
  <si>
    <t>New South Wales ;  Preferred to work 35 to 39 hours ;  &gt; Not available within four weeks ;  &gt; Females ;</t>
  </si>
  <si>
    <t>New South Wales ;  Preferred to work 40 hours or more ;  Part-time workers who prefer more hours ;  Persons ;</t>
  </si>
  <si>
    <t>New South Wales ;  Preferred to work 40 hours or more ;  Part-time workers who prefer more hours ;  &gt; Males ;</t>
  </si>
  <si>
    <t>New South Wales ;  Preferred to work 40 hours or more ;  Part-time workers who prefer more hours ;  &gt; Females ;</t>
  </si>
  <si>
    <t>New South Wales ;  Preferred to work 40 hours or more ;  &gt; Available within four weeks ;  Persons ;</t>
  </si>
  <si>
    <t>New South Wales ;  Preferred to work 40 hours or more ;  &gt; Available within four weeks ;  &gt; Males ;</t>
  </si>
  <si>
    <t>New South Wales ;  Preferred to work 40 hours or more ;  &gt; Available within four weeks ;  &gt; Females ;</t>
  </si>
  <si>
    <t>New South Wales ;  Preferred to work 40 hours or more ;  &gt;&gt; Looked for more work last year ;  Persons ;</t>
  </si>
  <si>
    <t>New South Wales ;  Preferred to work 40 hours or more ;  &gt;&gt; Looked for more work last year ;  &gt; Males ;</t>
  </si>
  <si>
    <t>New South Wales ;  Preferred to work 40 hours or more ;  &gt;&gt; Looked for more work last year ;  &gt; Females ;</t>
  </si>
  <si>
    <t>New South Wales ;  Preferred to work 40 hours or more ;  &gt;&gt; Did not look for more work last year ;  Persons ;</t>
  </si>
  <si>
    <t>New South Wales ;  Preferred to work 40 hours or more ;  &gt;&gt; Did not look for more work last year ;  &gt; Males ;</t>
  </si>
  <si>
    <t>New South Wales ;  Preferred to work 40 hours or more ;  &gt;&gt; Did not look for more work last year ;  &gt; Females ;</t>
  </si>
  <si>
    <t>New South Wales ;  Preferred to work 40 hours or more ;  &gt; Not available within four weeks ;  Persons ;</t>
  </si>
  <si>
    <t>New South Wales ;  Preferred to work 40 hours or more ;  &gt; Not available within four weeks ;  &gt; Males ;</t>
  </si>
  <si>
    <t>New South Wales ;  Preferred to work 40 hours or more ;  &gt; Not available within four weeks ;  &gt; Females ;</t>
  </si>
  <si>
    <t>New South Wales ;  Preferred to work less than 10 extra hours ;  Part-time workers who prefer more hours ;  Persons ;</t>
  </si>
  <si>
    <t>New South Wales ;  Preferred to work less than 10 extra hours ;  Part-time workers who prefer more hours ;  &gt; Males ;</t>
  </si>
  <si>
    <t>New South Wales ;  Preferred to work less than 10 extra hours ;  Part-time workers who prefer more hours ;  &gt; Females ;</t>
  </si>
  <si>
    <t>New South Wales ;  Preferred to work less than 10 extra hours ;  &gt; Available within four weeks ;  Persons ;</t>
  </si>
  <si>
    <t>New South Wales ;  Preferred to work less than 10 extra hours ;  &gt; Available within four weeks ;  &gt; Males ;</t>
  </si>
  <si>
    <t>New South Wales ;  Preferred to work less than 10 extra hours ;  &gt; Available within four weeks ;  &gt; Females ;</t>
  </si>
  <si>
    <t>New South Wales ;  Preferred to work less than 10 extra hours ;  &gt;&gt; Looked for more work last year ;  Persons ;</t>
  </si>
  <si>
    <t>New South Wales ;  Preferred to work less than 10 extra hours ;  &gt;&gt; Looked for more work last year ;  &gt; Males ;</t>
  </si>
  <si>
    <t>New South Wales ;  Preferred to work less than 10 extra hours ;  &gt;&gt; Looked for more work last year ;  &gt; Females ;</t>
  </si>
  <si>
    <t>New South Wales ;  Preferred to work less than 10 extra hours ;  &gt;&gt; Did not look for more work last year ;  Persons ;</t>
  </si>
  <si>
    <t>New South Wales ;  Preferred to work less than 10 extra hours ;  &gt;&gt; Did not look for more work last year ;  &gt; Males ;</t>
  </si>
  <si>
    <t>New South Wales ;  Preferred to work less than 10 extra hours ;  &gt;&gt; Did not look for more work last year ;  &gt; Females ;</t>
  </si>
  <si>
    <t>New South Wales ;  Preferred to work less than 10 extra hours ;  &gt; Not available within four weeks ;  Persons ;</t>
  </si>
  <si>
    <t>New South Wales ;  Preferred to work less than 10 extra hours ;  &gt; Not available within four weeks ;  &gt; Males ;</t>
  </si>
  <si>
    <t>New South Wales ;  Preferred to work less than 10 extra hours ;  &gt; Not available within four weeks ;  &gt; Females ;</t>
  </si>
  <si>
    <t>New South Wales ;  Preferred to work 10 to 19 extra hours ;  Part-time workers who prefer more hours ;  Persons ;</t>
  </si>
  <si>
    <t>New South Wales ;  Preferred to work 10 to 19 extra hours ;  Part-time workers who prefer more hours ;  &gt; Males ;</t>
  </si>
  <si>
    <t>New South Wales ;  Preferred to work 10 to 19 extra hours ;  Part-time workers who prefer more hours ;  &gt; Females ;</t>
  </si>
  <si>
    <t>New South Wales ;  Preferred to work 10 to 19 extra hours ;  &gt; Available within four weeks ;  Persons ;</t>
  </si>
  <si>
    <t>New South Wales ;  Preferred to work 10 to 19 extra hours ;  &gt; Available within four weeks ;  &gt; Males ;</t>
  </si>
  <si>
    <t>New South Wales ;  Preferred to work 10 to 19 extra hours ;  &gt; Available within four weeks ;  &gt; Females ;</t>
  </si>
  <si>
    <t>New South Wales ;  Preferred to work 10 to 19 extra hours ;  &gt;&gt; Looked for more work last year ;  Persons ;</t>
  </si>
  <si>
    <t>New South Wales ;  Preferred to work 10 to 19 extra hours ;  &gt;&gt; Looked for more work last year ;  &gt; Males ;</t>
  </si>
  <si>
    <t>New South Wales ;  Preferred to work 10 to 19 extra hours ;  &gt;&gt; Looked for more work last year ;  &gt; Females ;</t>
  </si>
  <si>
    <t>New South Wales ;  Preferred to work 10 to 19 extra hours ;  &gt;&gt; Did not look for more work last year ;  Persons ;</t>
  </si>
  <si>
    <t>New South Wales ;  Preferred to work 10 to 19 extra hours ;  &gt;&gt; Did not look for more work last year ;  &gt; Males ;</t>
  </si>
  <si>
    <t>New South Wales ;  Preferred to work 10 to 19 extra hours ;  &gt;&gt; Did not look for more work last year ;  &gt; Females ;</t>
  </si>
  <si>
    <t>New South Wales ;  Preferred to work 10 to 19 extra hours ;  &gt; Not available within four weeks ;  Persons ;</t>
  </si>
  <si>
    <t>New South Wales ;  Preferred to work 10 to 19 extra hours ;  &gt; Not available within four weeks ;  &gt; Males ;</t>
  </si>
  <si>
    <t>New South Wales ;  Preferred to work 10 to 19 extra hours ;  &gt; Not available within four weeks ;  &gt; Females ;</t>
  </si>
  <si>
    <t>New South Wales ;  Preferred to work 20 to 29 extra hours ;  Part-time workers who prefer more hours ;  Persons ;</t>
  </si>
  <si>
    <t>New South Wales ;  Preferred to work 20 to 29 extra hours ;  Part-time workers who prefer more hours ;  &gt; Males ;</t>
  </si>
  <si>
    <t>New South Wales ;  Preferred to work 20 to 29 extra hours ;  Part-time workers who prefer more hours ;  &gt; Females ;</t>
  </si>
  <si>
    <t>New South Wales ;  Preferred to work 20 to 29 extra hours ;  &gt; Available within four weeks ;  Persons ;</t>
  </si>
  <si>
    <t>New South Wales ;  Preferred to work 20 to 29 extra hours ;  &gt; Available within four weeks ;  &gt; Males ;</t>
  </si>
  <si>
    <t>New South Wales ;  Preferred to work 20 to 29 extra hours ;  &gt; Available within four weeks ;  &gt; Females ;</t>
  </si>
  <si>
    <t>New South Wales ;  Preferred to work 20 to 29 extra hours ;  &gt;&gt; Looked for more work last year ;  Persons ;</t>
  </si>
  <si>
    <t>New South Wales ;  Preferred to work 20 to 29 extra hours ;  &gt;&gt; Looked for more work last year ;  &gt; Males ;</t>
  </si>
  <si>
    <t>New South Wales ;  Preferred to work 20 to 29 extra hours ;  &gt;&gt; Looked for more work last year ;  &gt; Females ;</t>
  </si>
  <si>
    <t>New South Wales ;  Preferred to work 20 to 29 extra hours ;  &gt;&gt; Did not look for more work last year ;  Persons ;</t>
  </si>
  <si>
    <t>New South Wales ;  Preferred to work 20 to 29 extra hours ;  &gt;&gt; Did not look for more work last year ;  &gt; Males ;</t>
  </si>
  <si>
    <t>New South Wales ;  Preferred to work 20 to 29 extra hours ;  &gt;&gt; Did not look for more work last year ;  &gt; Females ;</t>
  </si>
  <si>
    <t>New South Wales ;  Preferred to work 20 to 29 extra hours ;  &gt; Not available within four weeks ;  Persons ;</t>
  </si>
  <si>
    <t>New South Wales ;  Preferred to work 20 to 29 extra hours ;  &gt; Not available within four weeks ;  &gt; Males ;</t>
  </si>
  <si>
    <t>New South Wales ;  Preferred to work 20 to 29 extra hours ;  &gt; Not available within four weeks ;  &gt; Females ;</t>
  </si>
  <si>
    <t>New South Wales ;  Preferred to work 30 or more extra hours ;  Part-time workers who prefer more hours ;  Persons ;</t>
  </si>
  <si>
    <t>New South Wales ;  Preferred to work 30 or more extra hours ;  Part-time workers who prefer more hours ;  &gt; Males ;</t>
  </si>
  <si>
    <t>New South Wales ;  Preferred to work 30 or more extra hours ;  Part-time workers who prefer more hours ;  &gt; Females ;</t>
  </si>
  <si>
    <t>New South Wales ;  Preferred to work 30 or more extra hours ;  &gt; Available within four weeks ;  Persons ;</t>
  </si>
  <si>
    <t>New South Wales ;  Preferred to work 30 or more extra hours ;  &gt; Available within four weeks ;  &gt; Males ;</t>
  </si>
  <si>
    <t>New South Wales ;  Preferred to work 30 or more extra hours ;  &gt; Available within four weeks ;  &gt; Females ;</t>
  </si>
  <si>
    <t>New South Wales ;  Preferred to work 30 or more extra hours ;  &gt;&gt; Looked for more work last year ;  Persons ;</t>
  </si>
  <si>
    <t>New South Wales ;  Preferred to work 30 or more extra hours ;  &gt;&gt; Looked for more work last year ;  &gt; Males ;</t>
  </si>
  <si>
    <t>New South Wales ;  Preferred to work 30 or more extra hours ;  &gt;&gt; Looked for more work last year ;  &gt; Females ;</t>
  </si>
  <si>
    <t>New South Wales ;  Preferred to work 30 or more extra hours ;  &gt;&gt; Did not look for more work last year ;  Persons ;</t>
  </si>
  <si>
    <t>New South Wales ;  Preferred to work 30 or more extra hours ;  &gt;&gt; Did not look for more work last year ;  &gt; Males ;</t>
  </si>
  <si>
    <t>New South Wales ;  Preferred to work 30 or more extra hours ;  &gt;&gt; Did not look for more work last year ;  &gt; Females ;</t>
  </si>
  <si>
    <t>New South Wales ;  Preferred to work 30 or more extra hours ;  &gt; Not available within four weeks ;  Persons ;</t>
  </si>
  <si>
    <t>New South Wales ;  Preferred to work 30 or more extra hours ;  &gt; Not available within four weeks ;  &gt; Males ;</t>
  </si>
  <si>
    <t>New South Wales ;  Preferred to work 30 or more extra hours ;  &gt; Not available within four weeks ;  &gt; Females ;</t>
  </si>
  <si>
    <t>Victoria ;  Part-time workers who prefer more hours ;  Persons ;</t>
  </si>
  <si>
    <t>Victoria ;  Part-time workers who prefer more hours ;  &gt; Males ;</t>
  </si>
  <si>
    <t>Victoria ;  Part-time workers who prefer more hours ;  &gt; Females ;</t>
  </si>
  <si>
    <t>Victoria ;  &gt; Available within four weeks ;  Persons ;</t>
  </si>
  <si>
    <t>Victoria ;  &gt; Available within four weeks ;  &gt; Males ;</t>
  </si>
  <si>
    <t>Victoria ;  &gt; Available within four weeks ;  &gt; Females ;</t>
  </si>
  <si>
    <t>Victoria ;  &gt;&gt; Looked for more work last year ;  Persons ;</t>
  </si>
  <si>
    <t>Victoria ;  &gt;&gt; Looked for more work last year ;  &gt; Males ;</t>
  </si>
  <si>
    <t>Victoria ;  &gt;&gt; Looked for more work last year ;  &gt; Females ;</t>
  </si>
  <si>
    <t>Victoria ;  &gt;&gt; Did not look for more work last year ;  Persons ;</t>
  </si>
  <si>
    <t>Victoria ;  &gt;&gt; Did not look for more work last year ;  &gt; Males ;</t>
  </si>
  <si>
    <t>Victoria ;  &gt;&gt; Did not look for more work last year ;  &gt; Females ;</t>
  </si>
  <si>
    <t>Victoria ;  &gt; Not available within four weeks ;  Persons ;</t>
  </si>
  <si>
    <t>Victoria ;  &gt; Not available within four weeks ;  &gt; Males ;</t>
  </si>
  <si>
    <t>Victoria ;  &gt; Not available within four weeks ;  &gt; Females ;</t>
  </si>
  <si>
    <t>Victoria ;  Employees ;  Part-time workers who prefer more hours ;  Persons ;</t>
  </si>
  <si>
    <t>Victoria ;  Employees ;  Part-time workers who prefer more hours ;  &gt; Males ;</t>
  </si>
  <si>
    <t>Victoria ;  Employees ;  Part-time workers who prefer more hours ;  &gt; Females ;</t>
  </si>
  <si>
    <t>Victoria ;  Employees ;  &gt; Available within four weeks ;  Persons ;</t>
  </si>
  <si>
    <t>Victoria ;  Employees ;  &gt; Available within four weeks ;  &gt; Males ;</t>
  </si>
  <si>
    <t>Victoria ;  Employees ;  &gt; Available within four weeks ;  &gt; Females ;</t>
  </si>
  <si>
    <t>Victoria ;  Employees ;  &gt;&gt; Looked for more work last year ;  Persons ;</t>
  </si>
  <si>
    <t>Victoria ;  Employees ;  &gt;&gt; Looked for more work last year ;  &gt; Males ;</t>
  </si>
  <si>
    <t>Victoria ;  Employees ;  &gt;&gt; Looked for more work last year ;  &gt; Females ;</t>
  </si>
  <si>
    <t>Victoria ;  Employees ;  &gt;&gt; Did not look for more work last year ;  Persons ;</t>
  </si>
  <si>
    <t>Victoria ;  Employees ;  &gt;&gt; Did not look for more work last year ;  &gt; Males ;</t>
  </si>
  <si>
    <t>Victoria ;  Employees ;  &gt;&gt; Did not look for more work last year ;  &gt; Females ;</t>
  </si>
  <si>
    <t>Victoria ;  Employees ;  &gt; Not available within four weeks ;  Persons ;</t>
  </si>
  <si>
    <t>Victoria ;  Employees ;  &gt; Not available within four weeks ;  &gt; Males ;</t>
  </si>
  <si>
    <t>Victoria ;  Employees ;  &gt; Not available within four weeks ;  &gt; Females ;</t>
  </si>
  <si>
    <t>Victoria ;  Own account workers ;  Part-time workers who prefer more hours ;  Persons ;</t>
  </si>
  <si>
    <t>Victoria ;  Own account workers ;  Part-time workers who prefer more hours ;  &gt; Males ;</t>
  </si>
  <si>
    <t>Victoria ;  Own account workers ;  Part-time workers who prefer more hours ;  &gt; Females ;</t>
  </si>
  <si>
    <t>Victoria ;  Own account workers ;  &gt; Available within four weeks ;  Persons ;</t>
  </si>
  <si>
    <t>Victoria ;  Own account workers ;  &gt; Available within four weeks ;  &gt; Males ;</t>
  </si>
  <si>
    <t>Victoria ;  Own account workers ;  &gt; Available within four weeks ;  &gt; Females ;</t>
  </si>
  <si>
    <t>Victoria ;  Own account workers ;  &gt;&gt; Looked for more work last year ;  Persons ;</t>
  </si>
  <si>
    <t>Victoria ;  Own account workers ;  &gt;&gt; Looked for more work last year ;  &gt; Males ;</t>
  </si>
  <si>
    <t>Victoria ;  Own account workers ;  &gt;&gt; Looked for more work last year ;  &gt; Females ;</t>
  </si>
  <si>
    <t>Victoria ;  Own account workers ;  &gt;&gt; Did not look for more work last year ;  Persons ;</t>
  </si>
  <si>
    <t>Victoria ;  Own account workers ;  &gt;&gt; Did not look for more work last year ;  &gt; Males ;</t>
  </si>
  <si>
    <t>Victoria ;  Own account workers ;  &gt;&gt; Did not look for more work last year ;  &gt; Females ;</t>
  </si>
  <si>
    <t>Victoria ;  Own account workers ;  &gt; Not available within four weeks ;  Persons ;</t>
  </si>
  <si>
    <t>Victoria ;  Own account workers ;  &gt; Not available within four weeks ;  &gt; Males ;</t>
  </si>
  <si>
    <t>Victoria ;  Own account workers ;  &gt; Not available within four weeks ;  &gt; Females ;</t>
  </si>
  <si>
    <t>Victoria ;  Preferred to work less than 30 hours ;  Part-time workers who prefer more hours ;  Persons ;</t>
  </si>
  <si>
    <t>Victoria ;  Preferred to work less than 30 hours ;  Part-time workers who prefer more hours ;  &gt; Males ;</t>
  </si>
  <si>
    <t>Victoria ;  Preferred to work less than 30 hours ;  Part-time workers who prefer more hours ;  &gt; Females ;</t>
  </si>
  <si>
    <t>Victoria ;  Preferred to work less than 30 hours ;  &gt; Available within four weeks ;  Persons ;</t>
  </si>
  <si>
    <t>Victoria ;  Preferred to work less than 30 hours ;  &gt; Available within four weeks ;  &gt; Males ;</t>
  </si>
  <si>
    <t>Victoria ;  Preferred to work less than 30 hours ;  &gt; Available within four weeks ;  &gt; Females ;</t>
  </si>
  <si>
    <t>Victoria ;  Preferred to work less than 30 hours ;  &gt;&gt; Looked for more work last year ;  Persons ;</t>
  </si>
  <si>
    <t>Victoria ;  Preferred to work less than 30 hours ;  &gt;&gt; Looked for more work last year ;  &gt; Males ;</t>
  </si>
  <si>
    <t>Victoria ;  Preferred to work less than 30 hours ;  &gt;&gt; Looked for more work last year ;  &gt; Females ;</t>
  </si>
  <si>
    <t>Victoria ;  Preferred to work less than 30 hours ;  &gt;&gt; Did not look for more work last year ;  Persons ;</t>
  </si>
  <si>
    <t>Victoria ;  Preferred to work less than 30 hours ;  &gt;&gt; Did not look for more work last year ;  &gt; Males ;</t>
  </si>
  <si>
    <t>Victoria ;  Preferred to work less than 30 hours ;  &gt;&gt; Did not look for more work last year ;  &gt; Females ;</t>
  </si>
  <si>
    <t>Victoria ;  Preferred to work less than 30 hours ;  &gt; Not available within four weeks ;  Persons ;</t>
  </si>
  <si>
    <t>Victoria ;  Preferred to work less than 30 hours ;  &gt; Not available within four weeks ;  &gt; Males ;</t>
  </si>
  <si>
    <t>Victoria ;  Preferred to work less than 30 hours ;  &gt; Not available within four weeks ;  &gt; Females ;</t>
  </si>
  <si>
    <t>Victoria ;  Preferred to work 30 to 34 hours ;  Part-time workers who prefer more hours ;  Persons ;</t>
  </si>
  <si>
    <t>Victoria ;  Preferred to work 30 to 34 hours ;  Part-time workers who prefer more hours ;  &gt; Males ;</t>
  </si>
  <si>
    <t>Victoria ;  Preferred to work 30 to 34 hours ;  Part-time workers who prefer more hours ;  &gt; Females ;</t>
  </si>
  <si>
    <t>Victoria ;  Preferred to work 30 to 34 hours ;  &gt; Available within four weeks ;  Persons ;</t>
  </si>
  <si>
    <t>Victoria ;  Preferred to work 30 to 34 hours ;  &gt; Available within four weeks ;  &gt; Males ;</t>
  </si>
  <si>
    <t>Victoria ;  Preferred to work 30 to 34 hours ;  &gt; Available within four weeks ;  &gt; Females ;</t>
  </si>
  <si>
    <t>Victoria ;  Preferred to work 30 to 34 hours ;  &gt;&gt; Looked for more work last year ;  Persons ;</t>
  </si>
  <si>
    <t>Victoria ;  Preferred to work 30 to 34 hours ;  &gt;&gt; Looked for more work last year ;  &gt; Males ;</t>
  </si>
  <si>
    <t>Victoria ;  Preferred to work 30 to 34 hours ;  &gt;&gt; Looked for more work last year ;  &gt; Females ;</t>
  </si>
  <si>
    <t>Victoria ;  Preferred to work 30 to 34 hours ;  &gt;&gt; Did not look for more work last year ;  Persons ;</t>
  </si>
  <si>
    <t>Victoria ;  Preferred to work 30 to 34 hours ;  &gt;&gt; Did not look for more work last year ;  &gt; Males ;</t>
  </si>
  <si>
    <t>Victoria ;  Preferred to work 30 to 34 hours ;  &gt;&gt; Did not look for more work last year ;  &gt; Females ;</t>
  </si>
  <si>
    <t>Victoria ;  Preferred to work 30 to 34 hours ;  &gt; Not available within four weeks ;  Persons ;</t>
  </si>
  <si>
    <t>Victoria ;  Preferred to work 30 to 34 hours ;  &gt; Not available within four weeks ;  &gt; Males ;</t>
  </si>
  <si>
    <t>Victoria ;  Preferred to work 30 to 34 hours ;  &gt; Not available within four weeks ;  &gt; Females ;</t>
  </si>
  <si>
    <t>Victoria ;  Preferred to work 35 to 39 hours ;  Part-time workers who prefer more hours ;  Persons ;</t>
  </si>
  <si>
    <t>Victoria ;  Preferred to work 35 to 39 hours ;  Part-time workers who prefer more hours ;  &gt; Males ;</t>
  </si>
  <si>
    <t>Victoria ;  Preferred to work 35 to 39 hours ;  Part-time workers who prefer more hours ;  &gt; Females ;</t>
  </si>
  <si>
    <t>Victoria ;  Preferred to work 35 to 39 hours ;  &gt; Available within four weeks ;  Persons ;</t>
  </si>
  <si>
    <t>Victoria ;  Preferred to work 35 to 39 hours ;  &gt; Available within four weeks ;  &gt; Males ;</t>
  </si>
  <si>
    <t>Victoria ;  Preferred to work 35 to 39 hours ;  &gt; Available within four weeks ;  &gt; Females ;</t>
  </si>
  <si>
    <t>Victoria ;  Preferred to work 35 to 39 hours ;  &gt;&gt; Looked for more work last year ;  Persons ;</t>
  </si>
  <si>
    <t>Victoria ;  Preferred to work 35 to 39 hours ;  &gt;&gt; Looked for more work last year ;  &gt; Males ;</t>
  </si>
  <si>
    <t>Victoria ;  Preferred to work 35 to 39 hours ;  &gt;&gt; Looked for more work last year ;  &gt; Females ;</t>
  </si>
  <si>
    <t>Victoria ;  Preferred to work 35 to 39 hours ;  &gt;&gt; Did not look for more work last year ;  Persons ;</t>
  </si>
  <si>
    <t>Victoria ;  Preferred to work 35 to 39 hours ;  &gt;&gt; Did not look for more work last year ;  &gt; Males ;</t>
  </si>
  <si>
    <t>Victoria ;  Preferred to work 35 to 39 hours ;  &gt;&gt; Did not look for more work last year ;  &gt; Females ;</t>
  </si>
  <si>
    <t>Victoria ;  Preferred to work 35 to 39 hours ;  &gt; Not available within four weeks ;  Persons ;</t>
  </si>
  <si>
    <t>Victoria ;  Preferred to work 35 to 39 hours ;  &gt; Not available within four weeks ;  &gt; Males ;</t>
  </si>
  <si>
    <t>Victoria ;  Preferred to work 35 to 39 hours ;  &gt; Not available within four weeks ;  &gt; Females ;</t>
  </si>
  <si>
    <t>Victoria ;  Preferred to work 40 hours or more ;  Part-time workers who prefer more hours ;  Persons ;</t>
  </si>
  <si>
    <t>Victoria ;  Preferred to work 40 hours or more ;  Part-time workers who prefer more hours ;  &gt; Males ;</t>
  </si>
  <si>
    <t>Victoria ;  Preferred to work 40 hours or more ;  Part-time workers who prefer more hours ;  &gt; Females ;</t>
  </si>
  <si>
    <t>Victoria ;  Preferred to work 40 hours or more ;  &gt; Available within four weeks ;  Persons ;</t>
  </si>
  <si>
    <t>Victoria ;  Preferred to work 40 hours or more ;  &gt; Available within four weeks ;  &gt; Males ;</t>
  </si>
  <si>
    <t>A125251782T</t>
  </si>
  <si>
    <t>A125239902W</t>
  </si>
  <si>
    <t>A125237526T</t>
  </si>
  <si>
    <t>A125261286T</t>
  </si>
  <si>
    <t>A125249406W</t>
  </si>
  <si>
    <t>A125230382R</t>
  </si>
  <si>
    <t>A125254142X</t>
  </si>
  <si>
    <t>A125242262V</t>
  </si>
  <si>
    <t>A125235134V</t>
  </si>
  <si>
    <t>A125258894L</t>
  </si>
  <si>
    <t>A125247014X</t>
  </si>
  <si>
    <t>A125232758L</t>
  </si>
  <si>
    <t>A125256518W</t>
  </si>
  <si>
    <t>A125244638T</t>
  </si>
  <si>
    <t>A125228006V</t>
  </si>
  <si>
    <t>A125251766T</t>
  </si>
  <si>
    <t>A125239886J</t>
  </si>
  <si>
    <t>A125237510X</t>
  </si>
  <si>
    <t>A125261270X</t>
  </si>
  <si>
    <t>A125249390R</t>
  </si>
  <si>
    <t>A125230362F</t>
  </si>
  <si>
    <t>A125254122R</t>
  </si>
  <si>
    <t>A125242242K</t>
  </si>
  <si>
    <t>A125235114K</t>
  </si>
  <si>
    <t>A125258874C</t>
  </si>
  <si>
    <t>A125246994X</t>
  </si>
  <si>
    <t>A125232738C</t>
  </si>
  <si>
    <t>A125256498X</t>
  </si>
  <si>
    <t>A125244618J</t>
  </si>
  <si>
    <t>A125227986V</t>
  </si>
  <si>
    <t>A125251746J</t>
  </si>
  <si>
    <t>A125239866X</t>
  </si>
  <si>
    <t>A125237490A</t>
  </si>
  <si>
    <t>A125261250R</t>
  </si>
  <si>
    <t>A125249370F</t>
  </si>
  <si>
    <t>A125230386X</t>
  </si>
  <si>
    <t>A125254146J</t>
  </si>
  <si>
    <t>A125242266C</t>
  </si>
  <si>
    <t>A125235138C</t>
  </si>
  <si>
    <t>A125258898W</t>
  </si>
  <si>
    <t>A125247018J</t>
  </si>
  <si>
    <t>A125232762C</t>
  </si>
  <si>
    <t>A125256522L</t>
  </si>
  <si>
    <t>A125244642J</t>
  </si>
  <si>
    <t>A125228010K</t>
  </si>
  <si>
    <t>A125251770J</t>
  </si>
  <si>
    <t>A125239890X</t>
  </si>
  <si>
    <t>A125237514J</t>
  </si>
  <si>
    <t>A125261274J</t>
  </si>
  <si>
    <t>A125249394X</t>
  </si>
  <si>
    <t>A125230390R</t>
  </si>
  <si>
    <t>A125254150X</t>
  </si>
  <si>
    <t>A125242270V</t>
  </si>
  <si>
    <t>A125235142V</t>
  </si>
  <si>
    <t>A125258902A</t>
  </si>
  <si>
    <t>A125247022X</t>
  </si>
  <si>
    <t>A125232766L</t>
  </si>
  <si>
    <t>A125256526W</t>
  </si>
  <si>
    <t>A125244646T</t>
  </si>
  <si>
    <t>A125228014V</t>
  </si>
  <si>
    <t>A125251774T</t>
  </si>
  <si>
    <t>A125239894J</t>
  </si>
  <si>
    <t>A125237518T</t>
  </si>
  <si>
    <t>A125261278T</t>
  </si>
  <si>
    <t>A125249398J</t>
  </si>
  <si>
    <t>A125230366R</t>
  </si>
  <si>
    <t>A125254126X</t>
  </si>
  <si>
    <t>A125242246V</t>
  </si>
  <si>
    <t>A125235118V</t>
  </si>
  <si>
    <t>A125258878L</t>
  </si>
  <si>
    <t>A125246998J</t>
  </si>
  <si>
    <t>A125232742V</t>
  </si>
  <si>
    <t>A125256502C</t>
  </si>
  <si>
    <t>A125244622X</t>
  </si>
  <si>
    <t>A125227990K</t>
  </si>
  <si>
    <t>A125251750X</t>
  </si>
  <si>
    <t>A125239870R</t>
  </si>
  <si>
    <t>A125237494K</t>
  </si>
  <si>
    <t>A125261254X</t>
  </si>
  <si>
    <t>A125249374R</t>
  </si>
  <si>
    <t>A125230370F</t>
  </si>
  <si>
    <t>A125254130R</t>
  </si>
  <si>
    <t>A125242250K</t>
  </si>
  <si>
    <t>A125235122K</t>
  </si>
  <si>
    <t>A125258882C</t>
  </si>
  <si>
    <t>A125247002R</t>
  </si>
  <si>
    <t>A125232746C</t>
  </si>
  <si>
    <t>A125256506L</t>
  </si>
  <si>
    <t>A125244626J</t>
  </si>
  <si>
    <t>A125227994V</t>
  </si>
  <si>
    <t>A125251754J</t>
  </si>
  <si>
    <t>A125239874X</t>
  </si>
  <si>
    <t>A125237498V</t>
  </si>
  <si>
    <t>A125261258J</t>
  </si>
  <si>
    <t>A125249378X</t>
  </si>
  <si>
    <t>A125230374R</t>
  </si>
  <si>
    <t>A125254134X</t>
  </si>
  <si>
    <t>A125242254V</t>
  </si>
  <si>
    <t>A125235126V</t>
  </si>
  <si>
    <t>A125258886L</t>
  </si>
  <si>
    <t>A125247006X</t>
  </si>
  <si>
    <t>A125232750V</t>
  </si>
  <si>
    <t>A125256510C</t>
  </si>
  <si>
    <t>A125244630X</t>
  </si>
  <si>
    <t>A125227998C</t>
  </si>
  <si>
    <t>A125251758T</t>
  </si>
  <si>
    <t>A125239878J</t>
  </si>
  <si>
    <t>A125237502X</t>
  </si>
  <si>
    <t>A125261262X</t>
  </si>
  <si>
    <t>A125249382R</t>
  </si>
  <si>
    <t>A125230358R</t>
  </si>
  <si>
    <t>A125254118X</t>
  </si>
  <si>
    <t>A125242238V</t>
  </si>
  <si>
    <t>A125235110A</t>
  </si>
  <si>
    <t>A125258870V</t>
  </si>
  <si>
    <t>A125246990R</t>
  </si>
  <si>
    <t>A125232734V</t>
  </si>
  <si>
    <t>A125256494R</t>
  </si>
  <si>
    <t>A125244614X</t>
  </si>
  <si>
    <t>A125227982K</t>
  </si>
  <si>
    <t>A125251742X</t>
  </si>
  <si>
    <t>A125239862R</t>
  </si>
  <si>
    <t>A125237486K</t>
  </si>
  <si>
    <t>A125261246X</t>
  </si>
  <si>
    <t>A125249366R</t>
  </si>
  <si>
    <t>A125230394X</t>
  </si>
  <si>
    <t>A125254154J</t>
  </si>
  <si>
    <t>A125242274C</t>
  </si>
  <si>
    <t>A125235146C</t>
  </si>
  <si>
    <t>A125258906K</t>
  </si>
  <si>
    <t>A125247026J</t>
  </si>
  <si>
    <t>A125232770C</t>
  </si>
  <si>
    <t>A125256530L</t>
  </si>
  <si>
    <t>A125244650J</t>
  </si>
  <si>
    <t>A125228018C</t>
  </si>
  <si>
    <t>A125251778A</t>
  </si>
  <si>
    <t>A125239898T</t>
  </si>
  <si>
    <t>A125237522J</t>
  </si>
  <si>
    <t>A125261282J</t>
  </si>
  <si>
    <t>A125249402L</t>
  </si>
  <si>
    <t>A125230378X</t>
  </si>
  <si>
    <t>A125254138J</t>
  </si>
  <si>
    <t>A125242258C</t>
  </si>
  <si>
    <t>A125235130K</t>
  </si>
  <si>
    <t>A125258890C</t>
  </si>
  <si>
    <t>A125247010R</t>
  </si>
  <si>
    <t>A125232754C</t>
  </si>
  <si>
    <t>A125256514L</t>
  </si>
  <si>
    <t>A125244634J</t>
  </si>
  <si>
    <t>A125228002K</t>
  </si>
  <si>
    <t>A125251762J</t>
  </si>
  <si>
    <t>A125239882X</t>
  </si>
  <si>
    <t>A125237506J</t>
  </si>
  <si>
    <t>A125261266J</t>
  </si>
  <si>
    <t>A125249386X</t>
  </si>
  <si>
    <t>A125230222C</t>
  </si>
  <si>
    <t>A125253982W</t>
  </si>
  <si>
    <t>A125242102J</t>
  </si>
  <si>
    <t>A125234974T</t>
  </si>
  <si>
    <t>A125258734A</t>
  </si>
  <si>
    <t>A125246854W</t>
  </si>
  <si>
    <t>A125232598L</t>
  </si>
  <si>
    <t>A125256358W</t>
  </si>
  <si>
    <t>A125244478T</t>
  </si>
  <si>
    <t>A125227846T</t>
  </si>
  <si>
    <t>A125251606F</t>
  </si>
  <si>
    <t>A125239726W</t>
  </si>
  <si>
    <t>A125237350X</t>
  </si>
  <si>
    <t>A125261110L</t>
  </si>
  <si>
    <t>A125249230C</t>
  </si>
  <si>
    <t>A125230206C</t>
  </si>
  <si>
    <t>A125253966W</t>
  </si>
  <si>
    <t>A125242086V</t>
  </si>
  <si>
    <t>A125234958T</t>
  </si>
  <si>
    <t>A125258718A</t>
  </si>
  <si>
    <t>A125246838W</t>
  </si>
  <si>
    <t>A125232582V</t>
  </si>
  <si>
    <t>A125256342C</t>
  </si>
  <si>
    <t>A125244462X</t>
  </si>
  <si>
    <t>A125227830X</t>
  </si>
  <si>
    <t>A125251590X</t>
  </si>
  <si>
    <t>A125239710C</t>
  </si>
  <si>
    <t>A125237334X</t>
  </si>
  <si>
    <t>A125261094X</t>
  </si>
  <si>
    <t>A125249214C</t>
  </si>
  <si>
    <t>A125230186F</t>
  </si>
  <si>
    <t>A125253946L</t>
  </si>
  <si>
    <t>A125242066K</t>
  </si>
  <si>
    <t>A125234938J</t>
  </si>
  <si>
    <t>A125258698C</t>
  </si>
  <si>
    <t>A125246818L</t>
  </si>
  <si>
    <t>A125232562K</t>
  </si>
  <si>
    <t>A125256322V</t>
  </si>
  <si>
    <t>A125244442R</t>
  </si>
  <si>
    <t>A125227810R</t>
  </si>
  <si>
    <t>A125251570R</t>
  </si>
  <si>
    <t>A125239690F</t>
  </si>
  <si>
    <t>A125237314R</t>
  </si>
  <si>
    <t>A125261074R</t>
  </si>
  <si>
    <t>A125249194F</t>
  </si>
  <si>
    <t>A125230210V</t>
  </si>
  <si>
    <t>A125253970L</t>
  </si>
  <si>
    <t>A125242090K</t>
  </si>
  <si>
    <t>A125234962J</t>
  </si>
  <si>
    <t>A125258722T</t>
  </si>
  <si>
    <t>A125246842L</t>
  </si>
  <si>
    <t>A125232586C</t>
  </si>
  <si>
    <t>A125256346L</t>
  </si>
  <si>
    <t>A125244466J</t>
  </si>
  <si>
    <t>A125227834J</t>
  </si>
  <si>
    <t>A125251594J</t>
  </si>
  <si>
    <t>A125239714L</t>
  </si>
  <si>
    <t>A125237338J</t>
  </si>
  <si>
    <t>A125261098J</t>
  </si>
  <si>
    <t>A125249218L</t>
  </si>
  <si>
    <t>A125230214C</t>
  </si>
  <si>
    <t>A125253974W</t>
  </si>
  <si>
    <t>A125242094V</t>
  </si>
  <si>
    <t>A125234966T</t>
  </si>
  <si>
    <t>A125258726A</t>
  </si>
  <si>
    <t>A125246846W</t>
  </si>
  <si>
    <t>A125232590V</t>
  </si>
  <si>
    <t>A125256350C</t>
  </si>
  <si>
    <t>A125244470X</t>
  </si>
  <si>
    <t>A125227838T</t>
  </si>
  <si>
    <t>A125251598T</t>
  </si>
  <si>
    <t>A125239718W</t>
  </si>
  <si>
    <t>A125237342X</t>
  </si>
  <si>
    <t>A125261102L</t>
  </si>
  <si>
    <t>A125249222C</t>
  </si>
  <si>
    <t>A125230190W</t>
  </si>
  <si>
    <t>A125253950C</t>
  </si>
  <si>
    <t>A125242070A</t>
  </si>
  <si>
    <t>A125234942X</t>
  </si>
  <si>
    <t>A125258702J</t>
  </si>
  <si>
    <t>A125246822C</t>
  </si>
  <si>
    <t>A125232566V</t>
  </si>
  <si>
    <t>A125256326C</t>
  </si>
  <si>
    <t>A125244446X</t>
  </si>
  <si>
    <t>A125227814X</t>
  </si>
  <si>
    <t>A125251574X</t>
  </si>
  <si>
    <t>A125239694R</t>
  </si>
  <si>
    <t>A125237318X</t>
  </si>
  <si>
    <t>A125261078X</t>
  </si>
  <si>
    <t>A125249198R</t>
  </si>
  <si>
    <t>A125230194F</t>
  </si>
  <si>
    <t>A125253954L</t>
  </si>
  <si>
    <t>A125242074K</t>
  </si>
  <si>
    <t>A125234946J</t>
  </si>
  <si>
    <t>A125258706T</t>
  </si>
  <si>
    <t>Victoria ;  Preferred to work 40 hours or more ;  &gt; Available within four weeks ;  &gt; Females ;</t>
  </si>
  <si>
    <t>Victoria ;  Preferred to work 40 hours or more ;  &gt;&gt; Looked for more work last year ;  Persons ;</t>
  </si>
  <si>
    <t>Victoria ;  Preferred to work 40 hours or more ;  &gt;&gt; Looked for more work last year ;  &gt; Males ;</t>
  </si>
  <si>
    <t>Victoria ;  Preferred to work 40 hours or more ;  &gt;&gt; Looked for more work last year ;  &gt; Females ;</t>
  </si>
  <si>
    <t>Victoria ;  Preferred to work 40 hours or more ;  &gt;&gt; Did not look for more work last year ;  Persons ;</t>
  </si>
  <si>
    <t>Victoria ;  Preferred to work 40 hours or more ;  &gt;&gt; Did not look for more work last year ;  &gt; Males ;</t>
  </si>
  <si>
    <t>Victoria ;  Preferred to work 40 hours or more ;  &gt;&gt; Did not look for more work last year ;  &gt; Females ;</t>
  </si>
  <si>
    <t>Victoria ;  Preferred to work 40 hours or more ;  &gt; Not available within four weeks ;  Persons ;</t>
  </si>
  <si>
    <t>Victoria ;  Preferred to work 40 hours or more ;  &gt; Not available within four weeks ;  &gt; Males ;</t>
  </si>
  <si>
    <t>Victoria ;  Preferred to work 40 hours or more ;  &gt; Not available within four weeks ;  &gt; Females ;</t>
  </si>
  <si>
    <t>Victoria ;  Preferred to work less than 10 extra hours ;  Part-time workers who prefer more hours ;  Persons ;</t>
  </si>
  <si>
    <t>Victoria ;  Preferred to work less than 10 extra hours ;  Part-time workers who prefer more hours ;  &gt; Males ;</t>
  </si>
  <si>
    <t>Victoria ;  Preferred to work less than 10 extra hours ;  Part-time workers who prefer more hours ;  &gt; Females ;</t>
  </si>
  <si>
    <t>Victoria ;  Preferred to work less than 10 extra hours ;  &gt; Available within four weeks ;  Persons ;</t>
  </si>
  <si>
    <t>Victoria ;  Preferred to work less than 10 extra hours ;  &gt; Available within four weeks ;  &gt; Males ;</t>
  </si>
  <si>
    <t>Victoria ;  Preferred to work less than 10 extra hours ;  &gt; Available within four weeks ;  &gt; Females ;</t>
  </si>
  <si>
    <t>Victoria ;  Preferred to work less than 10 extra hours ;  &gt;&gt; Looked for more work last year ;  Persons ;</t>
  </si>
  <si>
    <t>Victoria ;  Preferred to work less than 10 extra hours ;  &gt;&gt; Looked for more work last year ;  &gt; Males ;</t>
  </si>
  <si>
    <t>Victoria ;  Preferred to work less than 10 extra hours ;  &gt;&gt; Looked for more work last year ;  &gt; Females ;</t>
  </si>
  <si>
    <t>Victoria ;  Preferred to work less than 10 extra hours ;  &gt;&gt; Did not look for more work last year ;  Persons ;</t>
  </si>
  <si>
    <t>Victoria ;  Preferred to work less than 10 extra hours ;  &gt;&gt; Did not look for more work last year ;  &gt; Males ;</t>
  </si>
  <si>
    <t>Victoria ;  Preferred to work less than 10 extra hours ;  &gt;&gt; Did not look for more work last year ;  &gt; Females ;</t>
  </si>
  <si>
    <t>Victoria ;  Preferred to work less than 10 extra hours ;  &gt; Not available within four weeks ;  Persons ;</t>
  </si>
  <si>
    <t>Victoria ;  Preferred to work less than 10 extra hours ;  &gt; Not available within four weeks ;  &gt; Males ;</t>
  </si>
  <si>
    <t>Victoria ;  Preferred to work less than 10 extra hours ;  &gt; Not available within four weeks ;  &gt; Females ;</t>
  </si>
  <si>
    <t>Victoria ;  Preferred to work 10 to 19 extra hours ;  Part-time workers who prefer more hours ;  Persons ;</t>
  </si>
  <si>
    <t>Victoria ;  Preferred to work 10 to 19 extra hours ;  Part-time workers who prefer more hours ;  &gt; Males ;</t>
  </si>
  <si>
    <t>Victoria ;  Preferred to work 10 to 19 extra hours ;  Part-time workers who prefer more hours ;  &gt; Females ;</t>
  </si>
  <si>
    <t>Victoria ;  Preferred to work 10 to 19 extra hours ;  &gt; Available within four weeks ;  Persons ;</t>
  </si>
  <si>
    <t>Victoria ;  Preferred to work 10 to 19 extra hours ;  &gt; Available within four weeks ;  &gt; Males ;</t>
  </si>
  <si>
    <t>Victoria ;  Preferred to work 10 to 19 extra hours ;  &gt; Available within four weeks ;  &gt; Females ;</t>
  </si>
  <si>
    <t>Victoria ;  Preferred to work 10 to 19 extra hours ;  &gt;&gt; Looked for more work last year ;  Persons ;</t>
  </si>
  <si>
    <t>Victoria ;  Preferred to work 10 to 19 extra hours ;  &gt;&gt; Looked for more work last year ;  &gt; Males ;</t>
  </si>
  <si>
    <t>Victoria ;  Preferred to work 10 to 19 extra hours ;  &gt;&gt; Looked for more work last year ;  &gt; Females ;</t>
  </si>
  <si>
    <t>Victoria ;  Preferred to work 10 to 19 extra hours ;  &gt;&gt; Did not look for more work last year ;  Persons ;</t>
  </si>
  <si>
    <t>Victoria ;  Preferred to work 10 to 19 extra hours ;  &gt;&gt; Did not look for more work last year ;  &gt; Males ;</t>
  </si>
  <si>
    <t>Victoria ;  Preferred to work 10 to 19 extra hours ;  &gt;&gt; Did not look for more work last year ;  &gt; Females ;</t>
  </si>
  <si>
    <t>Victoria ;  Preferred to work 10 to 19 extra hours ;  &gt; Not available within four weeks ;  Persons ;</t>
  </si>
  <si>
    <t>Victoria ;  Preferred to work 10 to 19 extra hours ;  &gt; Not available within four weeks ;  &gt; Males ;</t>
  </si>
  <si>
    <t>Victoria ;  Preferred to work 10 to 19 extra hours ;  &gt; Not available within four weeks ;  &gt; Females ;</t>
  </si>
  <si>
    <t>Victoria ;  Preferred to work 20 to 29 extra hours ;  Part-time workers who prefer more hours ;  Persons ;</t>
  </si>
  <si>
    <t>Victoria ;  Preferred to work 20 to 29 extra hours ;  Part-time workers who prefer more hours ;  &gt; Males ;</t>
  </si>
  <si>
    <t>Victoria ;  Preferred to work 20 to 29 extra hours ;  Part-time workers who prefer more hours ;  &gt; Females ;</t>
  </si>
  <si>
    <t>Victoria ;  Preferred to work 20 to 29 extra hours ;  &gt; Available within four weeks ;  Persons ;</t>
  </si>
  <si>
    <t>Victoria ;  Preferred to work 20 to 29 extra hours ;  &gt; Available within four weeks ;  &gt; Males ;</t>
  </si>
  <si>
    <t>Victoria ;  Preferred to work 20 to 29 extra hours ;  &gt; Available within four weeks ;  &gt; Females ;</t>
  </si>
  <si>
    <t>Victoria ;  Preferred to work 20 to 29 extra hours ;  &gt;&gt; Looked for more work last year ;  Persons ;</t>
  </si>
  <si>
    <t>Victoria ;  Preferred to work 20 to 29 extra hours ;  &gt;&gt; Looked for more work last year ;  &gt; Males ;</t>
  </si>
  <si>
    <t>Victoria ;  Preferred to work 20 to 29 extra hours ;  &gt;&gt; Looked for more work last year ;  &gt; Females ;</t>
  </si>
  <si>
    <t>Victoria ;  Preferred to work 20 to 29 extra hours ;  &gt;&gt; Did not look for more work last year ;  Persons ;</t>
  </si>
  <si>
    <t>Victoria ;  Preferred to work 20 to 29 extra hours ;  &gt;&gt; Did not look for more work last year ;  &gt; Males ;</t>
  </si>
  <si>
    <t>Victoria ;  Preferred to work 20 to 29 extra hours ;  &gt;&gt; Did not look for more work last year ;  &gt; Females ;</t>
  </si>
  <si>
    <t>Victoria ;  Preferred to work 20 to 29 extra hours ;  &gt; Not available within four weeks ;  Persons ;</t>
  </si>
  <si>
    <t>Victoria ;  Preferred to work 20 to 29 extra hours ;  &gt; Not available within four weeks ;  &gt; Males ;</t>
  </si>
  <si>
    <t>Victoria ;  Preferred to work 20 to 29 extra hours ;  &gt; Not available within four weeks ;  &gt; Females ;</t>
  </si>
  <si>
    <t>Victoria ;  Preferred to work 30 or more extra hours ;  Part-time workers who prefer more hours ;  Persons ;</t>
  </si>
  <si>
    <t>Victoria ;  Preferred to work 30 or more extra hours ;  Part-time workers who prefer more hours ;  &gt; Males ;</t>
  </si>
  <si>
    <t>Victoria ;  Preferred to work 30 or more extra hours ;  Part-time workers who prefer more hours ;  &gt; Females ;</t>
  </si>
  <si>
    <t>Victoria ;  Preferred to work 30 or more extra hours ;  &gt; Available within four weeks ;  Persons ;</t>
  </si>
  <si>
    <t>Victoria ;  Preferred to work 30 or more extra hours ;  &gt; Available within four weeks ;  &gt; Males ;</t>
  </si>
  <si>
    <t>Victoria ;  Preferred to work 30 or more extra hours ;  &gt; Available within four weeks ;  &gt; Females ;</t>
  </si>
  <si>
    <t>Victoria ;  Preferred to work 30 or more extra hours ;  &gt;&gt; Looked for more work last year ;  Persons ;</t>
  </si>
  <si>
    <t>Victoria ;  Preferred to work 30 or more extra hours ;  &gt;&gt; Looked for more work last year ;  &gt; Males ;</t>
  </si>
  <si>
    <t>Victoria ;  Preferred to work 30 or more extra hours ;  &gt;&gt; Looked for more work last year ;  &gt; Females ;</t>
  </si>
  <si>
    <t>Victoria ;  Preferred to work 30 or more extra hours ;  &gt;&gt; Did not look for more work last year ;  Persons ;</t>
  </si>
  <si>
    <t>Victoria ;  Preferred to work 30 or more extra hours ;  &gt;&gt; Did not look for more work last year ;  &gt; Males ;</t>
  </si>
  <si>
    <t>Victoria ;  Preferred to work 30 or more extra hours ;  &gt;&gt; Did not look for more work last year ;  &gt; Females ;</t>
  </si>
  <si>
    <t>Victoria ;  Preferred to work 30 or more extra hours ;  &gt; Not available within four weeks ;  Persons ;</t>
  </si>
  <si>
    <t>Victoria ;  Preferred to work 30 or more extra hours ;  &gt; Not available within four weeks ;  &gt; Males ;</t>
  </si>
  <si>
    <t>Victoria ;  Preferred to work 30 or more extra hours ;  &gt; Not available within four weeks ;  &gt; Females ;</t>
  </si>
  <si>
    <t>Queensland ;  Part-time workers who prefer more hours ;  Persons ;</t>
  </si>
  <si>
    <t>Queensland ;  Part-time workers who prefer more hours ;  &gt; Males ;</t>
  </si>
  <si>
    <t>Queensland ;  Part-time workers who prefer more hours ;  &gt; Females ;</t>
  </si>
  <si>
    <t>Queensland ;  &gt; Available within four weeks ;  Persons ;</t>
  </si>
  <si>
    <t>Queensland ;  &gt; Available within four weeks ;  &gt; Males ;</t>
  </si>
  <si>
    <t>Queensland ;  &gt; Available within four weeks ;  &gt; Females ;</t>
  </si>
  <si>
    <t>Queensland ;  &gt;&gt; Looked for more work last year ;  Persons ;</t>
  </si>
  <si>
    <t>Queensland ;  &gt;&gt; Looked for more work last year ;  &gt; Males ;</t>
  </si>
  <si>
    <t>Queensland ;  &gt;&gt; Looked for more work last year ;  &gt; Females ;</t>
  </si>
  <si>
    <t>Queensland ;  &gt;&gt; Did not look for more work last year ;  Persons ;</t>
  </si>
  <si>
    <t>Queensland ;  &gt;&gt; Did not look for more work last year ;  &gt; Males ;</t>
  </si>
  <si>
    <t>Queensland ;  &gt;&gt; Did not look for more work last year ;  &gt; Females ;</t>
  </si>
  <si>
    <t>Queensland ;  &gt; Not available within four weeks ;  Persons ;</t>
  </si>
  <si>
    <t>Queensland ;  &gt; Not available within four weeks ;  &gt; Males ;</t>
  </si>
  <si>
    <t>Queensland ;  &gt; Not available within four weeks ;  &gt; Females ;</t>
  </si>
  <si>
    <t>Queensland ;  Employees ;  Part-time workers who prefer more hours ;  Persons ;</t>
  </si>
  <si>
    <t>Queensland ;  Employees ;  Part-time workers who prefer more hours ;  &gt; Males ;</t>
  </si>
  <si>
    <t>Queensland ;  Employees ;  Part-time workers who prefer more hours ;  &gt; Females ;</t>
  </si>
  <si>
    <t>Queensland ;  Employees ;  &gt; Available within four weeks ;  Persons ;</t>
  </si>
  <si>
    <t>Queensland ;  Employees ;  &gt; Available within four weeks ;  &gt; Males ;</t>
  </si>
  <si>
    <t>Queensland ;  Employees ;  &gt; Available within four weeks ;  &gt; Females ;</t>
  </si>
  <si>
    <t>Queensland ;  Employees ;  &gt;&gt; Looked for more work last year ;  Persons ;</t>
  </si>
  <si>
    <t>Queensland ;  Employees ;  &gt;&gt; Looked for more work last year ;  &gt; Males ;</t>
  </si>
  <si>
    <t>Queensland ;  Employees ;  &gt;&gt; Looked for more work last year ;  &gt; Females ;</t>
  </si>
  <si>
    <t>Queensland ;  Employees ;  &gt;&gt; Did not look for more work last year ;  Persons ;</t>
  </si>
  <si>
    <t>Queensland ;  Employees ;  &gt;&gt; Did not look for more work last year ;  &gt; Males ;</t>
  </si>
  <si>
    <t>Queensland ;  Employees ;  &gt;&gt; Did not look for more work last year ;  &gt; Females ;</t>
  </si>
  <si>
    <t>Queensland ;  Employees ;  &gt; Not available within four weeks ;  Persons ;</t>
  </si>
  <si>
    <t>Queensland ;  Employees ;  &gt; Not available within four weeks ;  &gt; Males ;</t>
  </si>
  <si>
    <t>Queensland ;  Employees ;  &gt; Not available within four weeks ;  &gt; Females ;</t>
  </si>
  <si>
    <t>Queensland ;  Own account workers ;  Part-time workers who prefer more hours ;  Persons ;</t>
  </si>
  <si>
    <t>Queensland ;  Own account workers ;  Part-time workers who prefer more hours ;  &gt; Males ;</t>
  </si>
  <si>
    <t>Queensland ;  Own account workers ;  Part-time workers who prefer more hours ;  &gt; Females ;</t>
  </si>
  <si>
    <t>Queensland ;  Own account workers ;  &gt; Available within four weeks ;  Persons ;</t>
  </si>
  <si>
    <t>Queensland ;  Own account workers ;  &gt; Available within four weeks ;  &gt; Males ;</t>
  </si>
  <si>
    <t>Queensland ;  Own account workers ;  &gt; Available within four weeks ;  &gt; Females ;</t>
  </si>
  <si>
    <t>Queensland ;  Own account workers ;  &gt;&gt; Looked for more work last year ;  Persons ;</t>
  </si>
  <si>
    <t>Queensland ;  Own account workers ;  &gt;&gt; Looked for more work last year ;  &gt; Males ;</t>
  </si>
  <si>
    <t>Queensland ;  Own account workers ;  &gt;&gt; Looked for more work last year ;  &gt; Females ;</t>
  </si>
  <si>
    <t>Queensland ;  Own account workers ;  &gt;&gt; Did not look for more work last year ;  Persons ;</t>
  </si>
  <si>
    <t>Queensland ;  Own account workers ;  &gt;&gt; Did not look for more work last year ;  &gt; Males ;</t>
  </si>
  <si>
    <t>Queensland ;  Own account workers ;  &gt;&gt; Did not look for more work last year ;  &gt; Females ;</t>
  </si>
  <si>
    <t>Queensland ;  Own account workers ;  &gt; Not available within four weeks ;  Persons ;</t>
  </si>
  <si>
    <t>Queensland ;  Own account workers ;  &gt; Not available within four weeks ;  &gt; Males ;</t>
  </si>
  <si>
    <t>Queensland ;  Own account workers ;  &gt; Not available within four weeks ;  &gt; Females ;</t>
  </si>
  <si>
    <t>Queensland ;  Preferred to work less than 30 hours ;  Part-time workers who prefer more hours ;  Persons ;</t>
  </si>
  <si>
    <t>Queensland ;  Preferred to work less than 30 hours ;  Part-time workers who prefer more hours ;  &gt; Males ;</t>
  </si>
  <si>
    <t>Queensland ;  Preferred to work less than 30 hours ;  Part-time workers who prefer more hours ;  &gt; Females ;</t>
  </si>
  <si>
    <t>Queensland ;  Preferred to work less than 30 hours ;  &gt; Available within four weeks ;  Persons ;</t>
  </si>
  <si>
    <t>Queensland ;  Preferred to work less than 30 hours ;  &gt; Available within four weeks ;  &gt; Males ;</t>
  </si>
  <si>
    <t>Queensland ;  Preferred to work less than 30 hours ;  &gt; Available within four weeks ;  &gt; Females ;</t>
  </si>
  <si>
    <t>Queensland ;  Preferred to work less than 30 hours ;  &gt;&gt; Looked for more work last year ;  Persons ;</t>
  </si>
  <si>
    <t>Queensland ;  Preferred to work less than 30 hours ;  &gt;&gt; Looked for more work last year ;  &gt; Males ;</t>
  </si>
  <si>
    <t>Queensland ;  Preferred to work less than 30 hours ;  &gt;&gt; Looked for more work last year ;  &gt; Females ;</t>
  </si>
  <si>
    <t>Queensland ;  Preferred to work less than 30 hours ;  &gt;&gt; Did not look for more work last year ;  Persons ;</t>
  </si>
  <si>
    <t>Queensland ;  Preferred to work less than 30 hours ;  &gt;&gt; Did not look for more work last year ;  &gt; Males ;</t>
  </si>
  <si>
    <t>Queensland ;  Preferred to work less than 30 hours ;  &gt;&gt; Did not look for more work last year ;  &gt; Females ;</t>
  </si>
  <si>
    <t>Queensland ;  Preferred to work less than 30 hours ;  &gt; Not available within four weeks ;  Persons ;</t>
  </si>
  <si>
    <t>Queensland ;  Preferred to work less than 30 hours ;  &gt; Not available within four weeks ;  &gt; Males ;</t>
  </si>
  <si>
    <t>Queensland ;  Preferred to work less than 30 hours ;  &gt; Not available within four weeks ;  &gt; Females ;</t>
  </si>
  <si>
    <t>Queensland ;  Preferred to work 30 to 34 hours ;  Part-time workers who prefer more hours ;  Persons ;</t>
  </si>
  <si>
    <t>Queensland ;  Preferred to work 30 to 34 hours ;  Part-time workers who prefer more hours ;  &gt; Males ;</t>
  </si>
  <si>
    <t>Queensland ;  Preferred to work 30 to 34 hours ;  Part-time workers who prefer more hours ;  &gt; Females ;</t>
  </si>
  <si>
    <t>Queensland ;  Preferred to work 30 to 34 hours ;  &gt; Available within four weeks ;  Persons ;</t>
  </si>
  <si>
    <t>Queensland ;  Preferred to work 30 to 34 hours ;  &gt; Available within four weeks ;  &gt; Males ;</t>
  </si>
  <si>
    <t>Queensland ;  Preferred to work 30 to 34 hours ;  &gt; Available within four weeks ;  &gt; Females ;</t>
  </si>
  <si>
    <t>Queensland ;  Preferred to work 30 to 34 hours ;  &gt;&gt; Looked for more work last year ;  Persons ;</t>
  </si>
  <si>
    <t>Queensland ;  Preferred to work 30 to 34 hours ;  &gt;&gt; Looked for more work last year ;  &gt; Males ;</t>
  </si>
  <si>
    <t>Queensland ;  Preferred to work 30 to 34 hours ;  &gt;&gt; Looked for more work last year ;  &gt; Females ;</t>
  </si>
  <si>
    <t>Queensland ;  Preferred to work 30 to 34 hours ;  &gt;&gt; Did not look for more work last year ;  Persons ;</t>
  </si>
  <si>
    <t>Queensland ;  Preferred to work 30 to 34 hours ;  &gt;&gt; Did not look for more work last year ;  &gt; Males ;</t>
  </si>
  <si>
    <t>Queensland ;  Preferred to work 30 to 34 hours ;  &gt;&gt; Did not look for more work last year ;  &gt; Females ;</t>
  </si>
  <si>
    <t>Queensland ;  Preferred to work 30 to 34 hours ;  &gt; Not available within four weeks ;  Persons ;</t>
  </si>
  <si>
    <t>Queensland ;  Preferred to work 30 to 34 hours ;  &gt; Not available within four weeks ;  &gt; Males ;</t>
  </si>
  <si>
    <t>Queensland ;  Preferred to work 30 to 34 hours ;  &gt; Not available within four weeks ;  &gt; Females ;</t>
  </si>
  <si>
    <t>Queensland ;  Preferred to work 35 to 39 hours ;  Part-time workers who prefer more hours ;  Persons ;</t>
  </si>
  <si>
    <t>Queensland ;  Preferred to work 35 to 39 hours ;  Part-time workers who prefer more hours ;  &gt; Males ;</t>
  </si>
  <si>
    <t>Queensland ;  Preferred to work 35 to 39 hours ;  Part-time workers who prefer more hours ;  &gt; Females ;</t>
  </si>
  <si>
    <t>Queensland ;  Preferred to work 35 to 39 hours ;  &gt; Available within four weeks ;  Persons ;</t>
  </si>
  <si>
    <t>Queensland ;  Preferred to work 35 to 39 hours ;  &gt; Available within four weeks ;  &gt; Males ;</t>
  </si>
  <si>
    <t>Queensland ;  Preferred to work 35 to 39 hours ;  &gt; Available within four weeks ;  &gt; Females ;</t>
  </si>
  <si>
    <t>Queensland ;  Preferred to work 35 to 39 hours ;  &gt;&gt; Looked for more work last year ;  Persons ;</t>
  </si>
  <si>
    <t>Queensland ;  Preferred to work 35 to 39 hours ;  &gt;&gt; Looked for more work last year ;  &gt; Males ;</t>
  </si>
  <si>
    <t>Queensland ;  Preferred to work 35 to 39 hours ;  &gt;&gt; Looked for more work last year ;  &gt; Females ;</t>
  </si>
  <si>
    <t>Queensland ;  Preferred to work 35 to 39 hours ;  &gt;&gt; Did not look for more work last year ;  Persons ;</t>
  </si>
  <si>
    <t>Queensland ;  Preferred to work 35 to 39 hours ;  &gt;&gt; Did not look for more work last year ;  &gt; Males ;</t>
  </si>
  <si>
    <t>Queensland ;  Preferred to work 35 to 39 hours ;  &gt;&gt; Did not look for more work last year ;  &gt; Females ;</t>
  </si>
  <si>
    <t>Queensland ;  Preferred to work 35 to 39 hours ;  &gt; Not available within four weeks ;  Persons ;</t>
  </si>
  <si>
    <t>Queensland ;  Preferred to work 35 to 39 hours ;  &gt; Not available within four weeks ;  &gt; Males ;</t>
  </si>
  <si>
    <t>Queensland ;  Preferred to work 35 to 39 hours ;  &gt; Not available within four weeks ;  &gt; Females ;</t>
  </si>
  <si>
    <t>Queensland ;  Preferred to work 40 hours or more ;  Part-time workers who prefer more hours ;  Persons ;</t>
  </si>
  <si>
    <t>Queensland ;  Preferred to work 40 hours or more ;  Part-time workers who prefer more hours ;  &gt; Males ;</t>
  </si>
  <si>
    <t>Queensland ;  Preferred to work 40 hours or more ;  Part-time workers who prefer more hours ;  &gt; Females ;</t>
  </si>
  <si>
    <t>Queensland ;  Preferred to work 40 hours or more ;  &gt; Available within four weeks ;  Persons ;</t>
  </si>
  <si>
    <t>Queensland ;  Preferred to work 40 hours or more ;  &gt; Available within four weeks ;  &gt; Males ;</t>
  </si>
  <si>
    <t>Queensland ;  Preferred to work 40 hours or more ;  &gt; Available within four weeks ;  &gt; Females ;</t>
  </si>
  <si>
    <t>Queensland ;  Preferred to work 40 hours or more ;  &gt;&gt; Looked for more work last year ;  Persons ;</t>
  </si>
  <si>
    <t>Queensland ;  Preferred to work 40 hours or more ;  &gt;&gt; Looked for more work last year ;  &gt; Males ;</t>
  </si>
  <si>
    <t>Queensland ;  Preferred to work 40 hours or more ;  &gt;&gt; Looked for more work last year ;  &gt; Females ;</t>
  </si>
  <si>
    <t>Queensland ;  Preferred to work 40 hours or more ;  &gt;&gt; Did not look for more work last year ;  Persons ;</t>
  </si>
  <si>
    <t>Queensland ;  Preferred to work 40 hours or more ;  &gt;&gt; Did not look for more work last year ;  &gt; Males ;</t>
  </si>
  <si>
    <t>Queensland ;  Preferred to work 40 hours or more ;  &gt;&gt; Did not look for more work last year ;  &gt; Females ;</t>
  </si>
  <si>
    <t>Queensland ;  Preferred to work 40 hours or more ;  &gt; Not available within four weeks ;  Persons ;</t>
  </si>
  <si>
    <t>Queensland ;  Preferred to work 40 hours or more ;  &gt; Not available within four weeks ;  &gt; Males ;</t>
  </si>
  <si>
    <t>Queensland ;  Preferred to work 40 hours or more ;  &gt; Not available within four weeks ;  &gt; Females ;</t>
  </si>
  <si>
    <t>Queensland ;  Preferred to work less than 10 extra hours ;  Part-time workers who prefer more hours ;  Persons ;</t>
  </si>
  <si>
    <t>Queensland ;  Preferred to work less than 10 extra hours ;  Part-time workers who prefer more hours ;  &gt; Males ;</t>
  </si>
  <si>
    <t>Queensland ;  Preferred to work less than 10 extra hours ;  Part-time workers who prefer more hours ;  &gt; Females ;</t>
  </si>
  <si>
    <t>Queensland ;  Preferred to work less than 10 extra hours ;  &gt; Available within four weeks ;  Persons ;</t>
  </si>
  <si>
    <t>Queensland ;  Preferred to work less than 10 extra hours ;  &gt; Available within four weeks ;  &gt; Males ;</t>
  </si>
  <si>
    <t>Queensland ;  Preferred to work less than 10 extra hours ;  &gt; Available within four weeks ;  &gt; Females ;</t>
  </si>
  <si>
    <t>Queensland ;  Preferred to work less than 10 extra hours ;  &gt;&gt; Looked for more work last year ;  Persons ;</t>
  </si>
  <si>
    <t>Queensland ;  Preferred to work less than 10 extra hours ;  &gt;&gt; Looked for more work last year ;  &gt; Males ;</t>
  </si>
  <si>
    <t>Queensland ;  Preferred to work less than 10 extra hours ;  &gt;&gt; Looked for more work last year ;  &gt; Females ;</t>
  </si>
  <si>
    <t>Queensland ;  Preferred to work less than 10 extra hours ;  &gt;&gt; Did not look for more work last year ;  Persons ;</t>
  </si>
  <si>
    <t>Queensland ;  Preferred to work less than 10 extra hours ;  &gt;&gt; Did not look for more work last year ;  &gt; Males ;</t>
  </si>
  <si>
    <t>Queensland ;  Preferred to work less than 10 extra hours ;  &gt;&gt; Did not look for more work last year ;  &gt; Females ;</t>
  </si>
  <si>
    <t>Queensland ;  Preferred to work less than 10 extra hours ;  &gt; Not available within four weeks ;  Persons ;</t>
  </si>
  <si>
    <t>Queensland ;  Preferred to work less than 10 extra hours ;  &gt; Not available within four weeks ;  &gt; Males ;</t>
  </si>
  <si>
    <t>Queensland ;  Preferred to work less than 10 extra hours ;  &gt; Not available within four weeks ;  &gt; Females ;</t>
  </si>
  <si>
    <t>Queensland ;  Preferred to work 10 to 19 extra hours ;  Part-time workers who prefer more hours ;  Persons ;</t>
  </si>
  <si>
    <t>Queensland ;  Preferred to work 10 to 19 extra hours ;  Part-time workers who prefer more hours ;  &gt; Males ;</t>
  </si>
  <si>
    <t>Queensland ;  Preferred to work 10 to 19 extra hours ;  Part-time workers who prefer more hours ;  &gt; Females ;</t>
  </si>
  <si>
    <t>Queensland ;  Preferred to work 10 to 19 extra hours ;  &gt; Available within four weeks ;  Persons ;</t>
  </si>
  <si>
    <t>Queensland ;  Preferred to work 10 to 19 extra hours ;  &gt; Available within four weeks ;  &gt; Males ;</t>
  </si>
  <si>
    <t>Queensland ;  Preferred to work 10 to 19 extra hours ;  &gt; Available within four weeks ;  &gt; Females ;</t>
  </si>
  <si>
    <t>Queensland ;  Preferred to work 10 to 19 extra hours ;  &gt;&gt; Looked for more work last year ;  Persons ;</t>
  </si>
  <si>
    <t>Queensland ;  Preferred to work 10 to 19 extra hours ;  &gt;&gt; Looked for more work last year ;  &gt; Males ;</t>
  </si>
  <si>
    <t>Queensland ;  Preferred to work 10 to 19 extra hours ;  &gt;&gt; Looked for more work last year ;  &gt; Females ;</t>
  </si>
  <si>
    <t>Queensland ;  Preferred to work 10 to 19 extra hours ;  &gt;&gt; Did not look for more work last year ;  Persons ;</t>
  </si>
  <si>
    <t>Queensland ;  Preferred to work 10 to 19 extra hours ;  &gt;&gt; Did not look for more work last year ;  &gt; Males ;</t>
  </si>
  <si>
    <t>Queensland ;  Preferred to work 10 to 19 extra hours ;  &gt;&gt; Did not look for more work last year ;  &gt; Females ;</t>
  </si>
  <si>
    <t>Queensland ;  Preferred to work 10 to 19 extra hours ;  &gt; Not available within four weeks ;  Persons ;</t>
  </si>
  <si>
    <t>Queensland ;  Preferred to work 10 to 19 extra hours ;  &gt; Not available within four weeks ;  &gt; Males ;</t>
  </si>
  <si>
    <t>Queensland ;  Preferred to work 10 to 19 extra hours ;  &gt; Not available within four weeks ;  &gt; Females ;</t>
  </si>
  <si>
    <t>Queensland ;  Preferred to work 20 to 29 extra hours ;  Part-time workers who prefer more hours ;  Persons ;</t>
  </si>
  <si>
    <t>Queensland ;  Preferred to work 20 to 29 extra hours ;  Part-time workers who prefer more hours ;  &gt; Males ;</t>
  </si>
  <si>
    <t>Queensland ;  Preferred to work 20 to 29 extra hours ;  Part-time workers who prefer more hours ;  &gt; Females ;</t>
  </si>
  <si>
    <t>Queensland ;  Preferred to work 20 to 29 extra hours ;  &gt; Available within four weeks ;  Persons ;</t>
  </si>
  <si>
    <t>Queensland ;  Preferred to work 20 to 29 extra hours ;  &gt; Available within four weeks ;  &gt; Males ;</t>
  </si>
  <si>
    <t>Queensland ;  Preferred to work 20 to 29 extra hours ;  &gt; Available within four weeks ;  &gt; Females ;</t>
  </si>
  <si>
    <t>Queensland ;  Preferred to work 20 to 29 extra hours ;  &gt;&gt; Looked for more work last year ;  Persons ;</t>
  </si>
  <si>
    <t>Queensland ;  Preferred to work 20 to 29 extra hours ;  &gt;&gt; Looked for more work last year ;  &gt; Males ;</t>
  </si>
  <si>
    <t>Queensland ;  Preferred to work 20 to 29 extra hours ;  &gt;&gt; Looked for more work last year ;  &gt; Females ;</t>
  </si>
  <si>
    <t>Queensland ;  Preferred to work 20 to 29 extra hours ;  &gt;&gt; Did not look for more work last year ;  Persons ;</t>
  </si>
  <si>
    <t>Queensland ;  Preferred to work 20 to 29 extra hours ;  &gt;&gt; Did not look for more work last year ;  &gt; Males ;</t>
  </si>
  <si>
    <t>Queensland ;  Preferred to work 20 to 29 extra hours ;  &gt;&gt; Did not look for more work last year ;  &gt; Females ;</t>
  </si>
  <si>
    <t>Queensland ;  Preferred to work 20 to 29 extra hours ;  &gt; Not available within four weeks ;  Persons ;</t>
  </si>
  <si>
    <t>Queensland ;  Preferred to work 20 to 29 extra hours ;  &gt; Not available within four weeks ;  &gt; Males ;</t>
  </si>
  <si>
    <t>Queensland ;  Preferred to work 20 to 29 extra hours ;  &gt; Not available within four weeks ;  &gt; Females ;</t>
  </si>
  <si>
    <t>Queensland ;  Preferred to work 30 or more extra hours ;  Part-time workers who prefer more hours ;  Persons ;</t>
  </si>
  <si>
    <t>Queensland ;  Preferred to work 30 or more extra hours ;  Part-time workers who prefer more hours ;  &gt; Males ;</t>
  </si>
  <si>
    <t>Queensland ;  Preferred to work 30 or more extra hours ;  Part-time workers who prefer more hours ;  &gt; Females ;</t>
  </si>
  <si>
    <t>Queensland ;  Preferred to work 30 or more extra hours ;  &gt; Available within four weeks ;  Persons ;</t>
  </si>
  <si>
    <t>Queensland ;  Preferred to work 30 or more extra hours ;  &gt; Available within four weeks ;  &gt; Males ;</t>
  </si>
  <si>
    <t>Queensland ;  Preferred to work 30 or more extra hours ;  &gt; Available within four weeks ;  &gt; Females ;</t>
  </si>
  <si>
    <t>Queensland ;  Preferred to work 30 or more extra hours ;  &gt;&gt; Looked for more work last year ;  Persons ;</t>
  </si>
  <si>
    <t>Queensland ;  Preferred to work 30 or more extra hours ;  &gt;&gt; Looked for more work last year ;  &gt; Males ;</t>
  </si>
  <si>
    <t>Queensland ;  Preferred to work 30 or more extra hours ;  &gt;&gt; Looked for more work last year ;  &gt; Females ;</t>
  </si>
  <si>
    <t>Queensland ;  Preferred to work 30 or more extra hours ;  &gt;&gt; Did not look for more work last year ;  Persons ;</t>
  </si>
  <si>
    <t>Queensland ;  Preferred to work 30 or more extra hours ;  &gt;&gt; Did not look for more work last year ;  &gt; Males ;</t>
  </si>
  <si>
    <t>Queensland ;  Preferred to work 30 or more extra hours ;  &gt;&gt; Did not look for more work last year ;  &gt; Females ;</t>
  </si>
  <si>
    <t>Queensland ;  Preferred to work 30 or more extra hours ;  &gt; Not available within four weeks ;  Persons ;</t>
  </si>
  <si>
    <t>Queensland ;  Preferred to work 30 or more extra hours ;  &gt; Not available within four weeks ;  &gt; Males ;</t>
  </si>
  <si>
    <t>Queensland ;  Preferred to work 30 or more extra hours ;  &gt; Not available within four weeks ;  &gt; Females ;</t>
  </si>
  <si>
    <t>South Australia ;  Part-time workers who prefer more hours ;  Persons ;</t>
  </si>
  <si>
    <t>South Australia ;  Part-time workers who prefer more hours ;  &gt; Males ;</t>
  </si>
  <si>
    <t>South Australia ;  Part-time workers who prefer more hours ;  &gt; Females ;</t>
  </si>
  <si>
    <t>South Australia ;  &gt; Available within four weeks ;  Persons ;</t>
  </si>
  <si>
    <t>South Australia ;  &gt; Available within four weeks ;  &gt; Males ;</t>
  </si>
  <si>
    <t>South Australia ;  &gt; Available within four weeks ;  &gt; Females ;</t>
  </si>
  <si>
    <t>South Australia ;  &gt;&gt; Looked for more work last year ;  Persons ;</t>
  </si>
  <si>
    <t>South Australia ;  &gt;&gt; Looked for more work last year ;  &gt; Males ;</t>
  </si>
  <si>
    <t>South Australia ;  &gt;&gt; Looked for more work last year ;  &gt; Females ;</t>
  </si>
  <si>
    <t>South Australia ;  &gt;&gt; Did not look for more work last year ;  Persons ;</t>
  </si>
  <si>
    <t>South Australia ;  &gt;&gt; Did not look for more work last year ;  &gt; Males ;</t>
  </si>
  <si>
    <t>South Australia ;  &gt;&gt; Did not look for more work last year ;  &gt; Females ;</t>
  </si>
  <si>
    <t>South Australia ;  &gt; Not available within four weeks ;  Persons ;</t>
  </si>
  <si>
    <t>South Australia ;  &gt; Not available within four weeks ;  &gt; Males ;</t>
  </si>
  <si>
    <t>South Australia ;  &gt; Not available within four weeks ;  &gt; Females ;</t>
  </si>
  <si>
    <t>A125246826L</t>
  </si>
  <si>
    <t>A125232570K</t>
  </si>
  <si>
    <t>A125256330V</t>
  </si>
  <si>
    <t>A125244450R</t>
  </si>
  <si>
    <t>A125227818J</t>
  </si>
  <si>
    <t>A125251578J</t>
  </si>
  <si>
    <t>A125239698X</t>
  </si>
  <si>
    <t>A125237322R</t>
  </si>
  <si>
    <t>A125261082R</t>
  </si>
  <si>
    <t>A125249202V</t>
  </si>
  <si>
    <t>A125230198R</t>
  </si>
  <si>
    <t>A125253958W</t>
  </si>
  <si>
    <t>A125242078V</t>
  </si>
  <si>
    <t>A125234950X</t>
  </si>
  <si>
    <t>A125258710J</t>
  </si>
  <si>
    <t>A125246830C</t>
  </si>
  <si>
    <t>A125232574V</t>
  </si>
  <si>
    <t>A125256334C</t>
  </si>
  <si>
    <t>A125244454X</t>
  </si>
  <si>
    <t>A125227822X</t>
  </si>
  <si>
    <t>A125251582X</t>
  </si>
  <si>
    <t>A125239702C</t>
  </si>
  <si>
    <t>A125237326X</t>
  </si>
  <si>
    <t>A125261086X</t>
  </si>
  <si>
    <t>A125249206C</t>
  </si>
  <si>
    <t>A125230182W</t>
  </si>
  <si>
    <t>A125253942C</t>
  </si>
  <si>
    <t>A125242062A</t>
  </si>
  <si>
    <t>A125234934X</t>
  </si>
  <si>
    <t>A125258694V</t>
  </si>
  <si>
    <t>A125246814C</t>
  </si>
  <si>
    <t>A125232558V</t>
  </si>
  <si>
    <t>A125256318C</t>
  </si>
  <si>
    <t>A125244438X</t>
  </si>
  <si>
    <t>A125227806X</t>
  </si>
  <si>
    <t>A125251566X</t>
  </si>
  <si>
    <t>A125239686R</t>
  </si>
  <si>
    <t>A125237310F</t>
  </si>
  <si>
    <t>A125261070F</t>
  </si>
  <si>
    <t>A125249190W</t>
  </si>
  <si>
    <t>A125230218L</t>
  </si>
  <si>
    <t>A125253978F</t>
  </si>
  <si>
    <t>A125242098C</t>
  </si>
  <si>
    <t>A125234970J</t>
  </si>
  <si>
    <t>A125258730T</t>
  </si>
  <si>
    <t>A125246850L</t>
  </si>
  <si>
    <t>A125232594C</t>
  </si>
  <si>
    <t>A125256354L</t>
  </si>
  <si>
    <t>A125244474J</t>
  </si>
  <si>
    <t>A125227842J</t>
  </si>
  <si>
    <t>A125251602W</t>
  </si>
  <si>
    <t>A125239722L</t>
  </si>
  <si>
    <t>A125237346J</t>
  </si>
  <si>
    <t>A125261106W</t>
  </si>
  <si>
    <t>A125249226L</t>
  </si>
  <si>
    <t>A125230202V</t>
  </si>
  <si>
    <t>A125253962L</t>
  </si>
  <si>
    <t>A125242082K</t>
  </si>
  <si>
    <t>A125234954J</t>
  </si>
  <si>
    <t>A125258714T</t>
  </si>
  <si>
    <t>A125246834L</t>
  </si>
  <si>
    <t>A125232578C</t>
  </si>
  <si>
    <t>A125256338L</t>
  </si>
  <si>
    <t>A125244458J</t>
  </si>
  <si>
    <t>A125227826J</t>
  </si>
  <si>
    <t>A125251586J</t>
  </si>
  <si>
    <t>A125239706L</t>
  </si>
  <si>
    <t>A125237330R</t>
  </si>
  <si>
    <t>A125261090R</t>
  </si>
  <si>
    <t>A125249210V</t>
  </si>
  <si>
    <t>A125230442F</t>
  </si>
  <si>
    <t>A125254202R</t>
  </si>
  <si>
    <t>A125242322K</t>
  </si>
  <si>
    <t>A125235194W</t>
  </si>
  <si>
    <t>A125258954C</t>
  </si>
  <si>
    <t>A125247074A</t>
  </si>
  <si>
    <t>A125232818C</t>
  </si>
  <si>
    <t>A125256578X</t>
  </si>
  <si>
    <t>A125244698V</t>
  </si>
  <si>
    <t>A125228066W</t>
  </si>
  <si>
    <t>A125251826J</t>
  </si>
  <si>
    <t>A125239946X</t>
  </si>
  <si>
    <t>A125237570A</t>
  </si>
  <si>
    <t>A125261330R</t>
  </si>
  <si>
    <t>A125249450F</t>
  </si>
  <si>
    <t>A125230426F</t>
  </si>
  <si>
    <t>A125254186A</t>
  </si>
  <si>
    <t>A125242306K</t>
  </si>
  <si>
    <t>A125235178W</t>
  </si>
  <si>
    <t>A125258938C</t>
  </si>
  <si>
    <t>A125247058A</t>
  </si>
  <si>
    <t>A125232802K</t>
  </si>
  <si>
    <t>A125256562F</t>
  </si>
  <si>
    <t>A125244682A</t>
  </si>
  <si>
    <t>A125228050C</t>
  </si>
  <si>
    <t>A125251810R</t>
  </si>
  <si>
    <t>A125239930F</t>
  </si>
  <si>
    <t>A125237554A</t>
  </si>
  <si>
    <t>A125261314R</t>
  </si>
  <si>
    <t>A125249434F</t>
  </si>
  <si>
    <t>A125230406W</t>
  </si>
  <si>
    <t>A125254166T</t>
  </si>
  <si>
    <t>A125242286L</t>
  </si>
  <si>
    <t>A125235158L</t>
  </si>
  <si>
    <t>A125258918V</t>
  </si>
  <si>
    <t>A125247038T</t>
  </si>
  <si>
    <t>A125232782L</t>
  </si>
  <si>
    <t>A125256542W</t>
  </si>
  <si>
    <t>A125244662T</t>
  </si>
  <si>
    <t>A125228030V</t>
  </si>
  <si>
    <t>A125251790T</t>
  </si>
  <si>
    <t>A125239910W</t>
  </si>
  <si>
    <t>A125237534T</t>
  </si>
  <si>
    <t>A125261294T</t>
  </si>
  <si>
    <t>A125249414W</t>
  </si>
  <si>
    <t>A125230430W</t>
  </si>
  <si>
    <t>A125254190T</t>
  </si>
  <si>
    <t>A125242310A</t>
  </si>
  <si>
    <t>A125235182L</t>
  </si>
  <si>
    <t>A125258942V</t>
  </si>
  <si>
    <t>A125247062T</t>
  </si>
  <si>
    <t>A125232806V</t>
  </si>
  <si>
    <t>A125256566R</t>
  </si>
  <si>
    <t>A125244686K</t>
  </si>
  <si>
    <t>A125228054L</t>
  </si>
  <si>
    <t>A125251814X</t>
  </si>
  <si>
    <t>A125239934R</t>
  </si>
  <si>
    <t>A125237558K</t>
  </si>
  <si>
    <t>A125261318X</t>
  </si>
  <si>
    <t>A125249438R</t>
  </si>
  <si>
    <t>A125230434F</t>
  </si>
  <si>
    <t>A125254194A</t>
  </si>
  <si>
    <t>A125242314K</t>
  </si>
  <si>
    <t>A125235186W</t>
  </si>
  <si>
    <t>A125258946C</t>
  </si>
  <si>
    <t>A125247066A</t>
  </si>
  <si>
    <t>A125232810K</t>
  </si>
  <si>
    <t>A125256570F</t>
  </si>
  <si>
    <t>A125244690A</t>
  </si>
  <si>
    <t>A125228058W</t>
  </si>
  <si>
    <t>A125251818J</t>
  </si>
  <si>
    <t>A125239938X</t>
  </si>
  <si>
    <t>A125237562A</t>
  </si>
  <si>
    <t>A125261322R</t>
  </si>
  <si>
    <t>A125249442F</t>
  </si>
  <si>
    <t>A125230410L</t>
  </si>
  <si>
    <t>A125254170J</t>
  </si>
  <si>
    <t>A125242290C</t>
  </si>
  <si>
    <t>A125235162C</t>
  </si>
  <si>
    <t>A125258922K</t>
  </si>
  <si>
    <t>A125247042J</t>
  </si>
  <si>
    <t>A125232786W</t>
  </si>
  <si>
    <t>A125256546F</t>
  </si>
  <si>
    <t>A125244666A</t>
  </si>
  <si>
    <t>A125228034C</t>
  </si>
  <si>
    <t>A125251794A</t>
  </si>
  <si>
    <t>A125239914F</t>
  </si>
  <si>
    <t>A125237538A</t>
  </si>
  <si>
    <t>A125261298A</t>
  </si>
  <si>
    <t>A125249418F</t>
  </si>
  <si>
    <t>A125230414W</t>
  </si>
  <si>
    <t>A125254174T</t>
  </si>
  <si>
    <t>A125242294L</t>
  </si>
  <si>
    <t>A125235166L</t>
  </si>
  <si>
    <t>A125258926V</t>
  </si>
  <si>
    <t>A125247046T</t>
  </si>
  <si>
    <t>A125232790L</t>
  </si>
  <si>
    <t>A125256550W</t>
  </si>
  <si>
    <t>A125244670T</t>
  </si>
  <si>
    <t>A125228038L</t>
  </si>
  <si>
    <t>A125251798K</t>
  </si>
  <si>
    <t>A125239918R</t>
  </si>
  <si>
    <t>A125237542T</t>
  </si>
  <si>
    <t>A125261302F</t>
  </si>
  <si>
    <t>A125249422W</t>
  </si>
  <si>
    <t>A125230418F</t>
  </si>
  <si>
    <t>A125254178A</t>
  </si>
  <si>
    <t>A125242298W</t>
  </si>
  <si>
    <t>A125235170C</t>
  </si>
  <si>
    <t>A125258930K</t>
  </si>
  <si>
    <t>A125247050J</t>
  </si>
  <si>
    <t>A125232794W</t>
  </si>
  <si>
    <t>A125256554F</t>
  </si>
  <si>
    <t>A125244674A</t>
  </si>
  <si>
    <t>A125228042C</t>
  </si>
  <si>
    <t>A125251802R</t>
  </si>
  <si>
    <t>A125239922F</t>
  </si>
  <si>
    <t>A125237546A</t>
  </si>
  <si>
    <t>A125261306R</t>
  </si>
  <si>
    <t>A125249426F</t>
  </si>
  <si>
    <t>A125230402L</t>
  </si>
  <si>
    <t>A125254162J</t>
  </si>
  <si>
    <t>A125242282C</t>
  </si>
  <si>
    <t>A125235154C</t>
  </si>
  <si>
    <t>A125258914K</t>
  </si>
  <si>
    <t>A125247034J</t>
  </si>
  <si>
    <t>A125232778W</t>
  </si>
  <si>
    <t>A125256538F</t>
  </si>
  <si>
    <t>A125244658A</t>
  </si>
  <si>
    <t>A125228026C</t>
  </si>
  <si>
    <t>A125251786A</t>
  </si>
  <si>
    <t>A125239906F</t>
  </si>
  <si>
    <t>A125237530J</t>
  </si>
  <si>
    <t>A125261290J</t>
  </si>
  <si>
    <t>A125249410L</t>
  </si>
  <si>
    <t>A125230438R</t>
  </si>
  <si>
    <t>A125254198K</t>
  </si>
  <si>
    <t>A125242318V</t>
  </si>
  <si>
    <t>A125235190L</t>
  </si>
  <si>
    <t>A125258950V</t>
  </si>
  <si>
    <t>A125247070T</t>
  </si>
  <si>
    <t>A125232814V</t>
  </si>
  <si>
    <t>A125256574R</t>
  </si>
  <si>
    <t>A125244694K</t>
  </si>
  <si>
    <t>A125228062L</t>
  </si>
  <si>
    <t>A125251822X</t>
  </si>
  <si>
    <t>A125239942R</t>
  </si>
  <si>
    <t>A125237566K</t>
  </si>
  <si>
    <t>A125261326X</t>
  </si>
  <si>
    <t>A125249446R</t>
  </si>
  <si>
    <t>A125230422W</t>
  </si>
  <si>
    <t>A125254182T</t>
  </si>
  <si>
    <t>A125242302A</t>
  </si>
  <si>
    <t>A125235174L</t>
  </si>
  <si>
    <t>A125258934V</t>
  </si>
  <si>
    <t>A125247054T</t>
  </si>
  <si>
    <t>A125232798F</t>
  </si>
  <si>
    <t>A125256558R</t>
  </si>
  <si>
    <t>A125244678K</t>
  </si>
  <si>
    <t>A125228046L</t>
  </si>
  <si>
    <t>A125251806X</t>
  </si>
  <si>
    <t>A125239926R</t>
  </si>
  <si>
    <t>A125237550T</t>
  </si>
  <si>
    <t>A125261310F</t>
  </si>
  <si>
    <t>A125249430W</t>
  </si>
  <si>
    <t>A125230486J</t>
  </si>
  <si>
    <t>A125254246T</t>
  </si>
  <si>
    <t>A125242366L</t>
  </si>
  <si>
    <t>A125235238L</t>
  </si>
  <si>
    <t>A125258998F</t>
  </si>
  <si>
    <t>A125247118T</t>
  </si>
  <si>
    <t>A125232862L</t>
  </si>
  <si>
    <t>A125256622W</t>
  </si>
  <si>
    <t>A125244742T</t>
  </si>
  <si>
    <t>A125228110V</t>
  </si>
  <si>
    <t>A125251870T</t>
  </si>
  <si>
    <t>A125239990J</t>
  </si>
  <si>
    <t>A125237614T</t>
  </si>
  <si>
    <t>A125261374T</t>
  </si>
  <si>
    <t>A125249494J</t>
  </si>
  <si>
    <t>South Australia ;  Employees ;  Part-time workers who prefer more hours ;  Persons ;</t>
  </si>
  <si>
    <t>South Australia ;  Employees ;  Part-time workers who prefer more hours ;  &gt; Males ;</t>
  </si>
  <si>
    <t>South Australia ;  Employees ;  Part-time workers who prefer more hours ;  &gt; Females ;</t>
  </si>
  <si>
    <t>South Australia ;  Employees ;  &gt; Available within four weeks ;  Persons ;</t>
  </si>
  <si>
    <t>South Australia ;  Employees ;  &gt; Available within four weeks ;  &gt; Males ;</t>
  </si>
  <si>
    <t>South Australia ;  Employees ;  &gt; Available within four weeks ;  &gt; Females ;</t>
  </si>
  <si>
    <t>South Australia ;  Employees ;  &gt;&gt; Looked for more work last year ;  Persons ;</t>
  </si>
  <si>
    <t>South Australia ;  Employees ;  &gt;&gt; Looked for more work last year ;  &gt; Males ;</t>
  </si>
  <si>
    <t>South Australia ;  Employees ;  &gt;&gt; Looked for more work last year ;  &gt; Females ;</t>
  </si>
  <si>
    <t>South Australia ;  Employees ;  &gt;&gt; Did not look for more work last year ;  Persons ;</t>
  </si>
  <si>
    <t>South Australia ;  Employees ;  &gt;&gt; Did not look for more work last year ;  &gt; Males ;</t>
  </si>
  <si>
    <t>South Australia ;  Employees ;  &gt;&gt; Did not look for more work last year ;  &gt; Females ;</t>
  </si>
  <si>
    <t>South Australia ;  Employees ;  &gt; Not available within four weeks ;  Persons ;</t>
  </si>
  <si>
    <t>South Australia ;  Employees ;  &gt; Not available within four weeks ;  &gt; Males ;</t>
  </si>
  <si>
    <t>South Australia ;  Employees ;  &gt; Not available within four weeks ;  &gt; Females ;</t>
  </si>
  <si>
    <t>South Australia ;  Own account workers ;  Part-time workers who prefer more hours ;  Persons ;</t>
  </si>
  <si>
    <t>South Australia ;  Own account workers ;  Part-time workers who prefer more hours ;  &gt; Males ;</t>
  </si>
  <si>
    <t>South Australia ;  Own account workers ;  Part-time workers who prefer more hours ;  &gt; Females ;</t>
  </si>
  <si>
    <t>South Australia ;  Own account workers ;  &gt; Available within four weeks ;  Persons ;</t>
  </si>
  <si>
    <t>South Australia ;  Own account workers ;  &gt; Available within four weeks ;  &gt; Males ;</t>
  </si>
  <si>
    <t>South Australia ;  Own account workers ;  &gt; Available within four weeks ;  &gt; Females ;</t>
  </si>
  <si>
    <t>South Australia ;  Own account workers ;  &gt;&gt; Looked for more work last year ;  Persons ;</t>
  </si>
  <si>
    <t>South Australia ;  Own account workers ;  &gt;&gt; Looked for more work last year ;  &gt; Males ;</t>
  </si>
  <si>
    <t>South Australia ;  Own account workers ;  &gt;&gt; Looked for more work last year ;  &gt; Females ;</t>
  </si>
  <si>
    <t>South Australia ;  Own account workers ;  &gt;&gt; Did not look for more work last year ;  Persons ;</t>
  </si>
  <si>
    <t>South Australia ;  Own account workers ;  &gt;&gt; Did not look for more work last year ;  &gt; Males ;</t>
  </si>
  <si>
    <t>South Australia ;  Own account workers ;  &gt;&gt; Did not look for more work last year ;  &gt; Females ;</t>
  </si>
  <si>
    <t>South Australia ;  Own account workers ;  &gt; Not available within four weeks ;  Persons ;</t>
  </si>
  <si>
    <t>South Australia ;  Own account workers ;  &gt; Not available within four weeks ;  &gt; Males ;</t>
  </si>
  <si>
    <t>South Australia ;  Own account workers ;  &gt; Not available within four weeks ;  &gt; Females ;</t>
  </si>
  <si>
    <t>South Australia ;  Preferred to work less than 30 hours ;  Part-time workers who prefer more hours ;  Persons ;</t>
  </si>
  <si>
    <t>South Australia ;  Preferred to work less than 30 hours ;  Part-time workers who prefer more hours ;  &gt; Males ;</t>
  </si>
  <si>
    <t>South Australia ;  Preferred to work less than 30 hours ;  Part-time workers who prefer more hours ;  &gt; Females ;</t>
  </si>
  <si>
    <t>South Australia ;  Preferred to work less than 30 hours ;  &gt; Available within four weeks ;  Persons ;</t>
  </si>
  <si>
    <t>South Australia ;  Preferred to work less than 30 hours ;  &gt; Available within four weeks ;  &gt; Males ;</t>
  </si>
  <si>
    <t>South Australia ;  Preferred to work less than 30 hours ;  &gt; Available within four weeks ;  &gt; Females ;</t>
  </si>
  <si>
    <t>South Australia ;  Preferred to work less than 30 hours ;  &gt;&gt; Looked for more work last year ;  Persons ;</t>
  </si>
  <si>
    <t>South Australia ;  Preferred to work less than 30 hours ;  &gt;&gt; Looked for more work last year ;  &gt; Males ;</t>
  </si>
  <si>
    <t>South Australia ;  Preferred to work less than 30 hours ;  &gt;&gt; Looked for more work last year ;  &gt; Females ;</t>
  </si>
  <si>
    <t>South Australia ;  Preferred to work less than 30 hours ;  &gt;&gt; Did not look for more work last year ;  Persons ;</t>
  </si>
  <si>
    <t>South Australia ;  Preferred to work less than 30 hours ;  &gt;&gt; Did not look for more work last year ;  &gt; Males ;</t>
  </si>
  <si>
    <t>South Australia ;  Preferred to work less than 30 hours ;  &gt;&gt; Did not look for more work last year ;  &gt; Females ;</t>
  </si>
  <si>
    <t>South Australia ;  Preferred to work less than 30 hours ;  &gt; Not available within four weeks ;  Persons ;</t>
  </si>
  <si>
    <t>South Australia ;  Preferred to work less than 30 hours ;  &gt; Not available within four weeks ;  &gt; Males ;</t>
  </si>
  <si>
    <t>South Australia ;  Preferred to work less than 30 hours ;  &gt; Not available within four weeks ;  &gt; Females ;</t>
  </si>
  <si>
    <t>South Australia ;  Preferred to work 30 to 34 hours ;  Part-time workers who prefer more hours ;  Persons ;</t>
  </si>
  <si>
    <t>South Australia ;  Preferred to work 30 to 34 hours ;  Part-time workers who prefer more hours ;  &gt; Males ;</t>
  </si>
  <si>
    <t>South Australia ;  Preferred to work 30 to 34 hours ;  Part-time workers who prefer more hours ;  &gt; Females ;</t>
  </si>
  <si>
    <t>South Australia ;  Preferred to work 30 to 34 hours ;  &gt; Available within four weeks ;  Persons ;</t>
  </si>
  <si>
    <t>South Australia ;  Preferred to work 30 to 34 hours ;  &gt; Available within four weeks ;  &gt; Males ;</t>
  </si>
  <si>
    <t>South Australia ;  Preferred to work 30 to 34 hours ;  &gt; Available within four weeks ;  &gt; Females ;</t>
  </si>
  <si>
    <t>South Australia ;  Preferred to work 30 to 34 hours ;  &gt;&gt; Looked for more work last year ;  Persons ;</t>
  </si>
  <si>
    <t>South Australia ;  Preferred to work 30 to 34 hours ;  &gt;&gt; Looked for more work last year ;  &gt; Males ;</t>
  </si>
  <si>
    <t>South Australia ;  Preferred to work 30 to 34 hours ;  &gt;&gt; Looked for more work last year ;  &gt; Females ;</t>
  </si>
  <si>
    <t>South Australia ;  Preferred to work 30 to 34 hours ;  &gt;&gt; Did not look for more work last year ;  Persons ;</t>
  </si>
  <si>
    <t>South Australia ;  Preferred to work 30 to 34 hours ;  &gt;&gt; Did not look for more work last year ;  &gt; Males ;</t>
  </si>
  <si>
    <t>South Australia ;  Preferred to work 30 to 34 hours ;  &gt;&gt; Did not look for more work last year ;  &gt; Females ;</t>
  </si>
  <si>
    <t>South Australia ;  Preferred to work 30 to 34 hours ;  &gt; Not available within four weeks ;  Persons ;</t>
  </si>
  <si>
    <t>South Australia ;  Preferred to work 30 to 34 hours ;  &gt; Not available within four weeks ;  &gt; Males ;</t>
  </si>
  <si>
    <t>South Australia ;  Preferred to work 30 to 34 hours ;  &gt; Not available within four weeks ;  &gt; Females ;</t>
  </si>
  <si>
    <t>South Australia ;  Preferred to work 35 to 39 hours ;  Part-time workers who prefer more hours ;  Persons ;</t>
  </si>
  <si>
    <t>South Australia ;  Preferred to work 35 to 39 hours ;  Part-time workers who prefer more hours ;  &gt; Males ;</t>
  </si>
  <si>
    <t>South Australia ;  Preferred to work 35 to 39 hours ;  Part-time workers who prefer more hours ;  &gt; Females ;</t>
  </si>
  <si>
    <t>South Australia ;  Preferred to work 35 to 39 hours ;  &gt; Available within four weeks ;  Persons ;</t>
  </si>
  <si>
    <t>South Australia ;  Preferred to work 35 to 39 hours ;  &gt; Available within four weeks ;  &gt; Males ;</t>
  </si>
  <si>
    <t>South Australia ;  Preferred to work 35 to 39 hours ;  &gt; Available within four weeks ;  &gt; Females ;</t>
  </si>
  <si>
    <t>South Australia ;  Preferred to work 35 to 39 hours ;  &gt;&gt; Looked for more work last year ;  Persons ;</t>
  </si>
  <si>
    <t>South Australia ;  Preferred to work 35 to 39 hours ;  &gt;&gt; Looked for more work last year ;  &gt; Males ;</t>
  </si>
  <si>
    <t>South Australia ;  Preferred to work 35 to 39 hours ;  &gt;&gt; Looked for more work last year ;  &gt; Females ;</t>
  </si>
  <si>
    <t>South Australia ;  Preferred to work 35 to 39 hours ;  &gt;&gt; Did not look for more work last year ;  Persons ;</t>
  </si>
  <si>
    <t>South Australia ;  Preferred to work 35 to 39 hours ;  &gt;&gt; Did not look for more work last year ;  &gt; Males ;</t>
  </si>
  <si>
    <t>South Australia ;  Preferred to work 35 to 39 hours ;  &gt;&gt; Did not look for more work last year ;  &gt; Females ;</t>
  </si>
  <si>
    <t>South Australia ;  Preferred to work 35 to 39 hours ;  &gt; Not available within four weeks ;  Persons ;</t>
  </si>
  <si>
    <t>South Australia ;  Preferred to work 35 to 39 hours ;  &gt; Not available within four weeks ;  &gt; Males ;</t>
  </si>
  <si>
    <t>South Australia ;  Preferred to work 35 to 39 hours ;  &gt; Not available within four weeks ;  &gt; Females ;</t>
  </si>
  <si>
    <t>South Australia ;  Preferred to work 40 hours or more ;  Part-time workers who prefer more hours ;  Persons ;</t>
  </si>
  <si>
    <t>South Australia ;  Preferred to work 40 hours or more ;  Part-time workers who prefer more hours ;  &gt; Males ;</t>
  </si>
  <si>
    <t>South Australia ;  Preferred to work 40 hours or more ;  Part-time workers who prefer more hours ;  &gt; Females ;</t>
  </si>
  <si>
    <t>South Australia ;  Preferred to work 40 hours or more ;  &gt; Available within four weeks ;  Persons ;</t>
  </si>
  <si>
    <t>South Australia ;  Preferred to work 40 hours or more ;  &gt; Available within four weeks ;  &gt; Males ;</t>
  </si>
  <si>
    <t>South Australia ;  Preferred to work 40 hours or more ;  &gt; Available within four weeks ;  &gt; Females ;</t>
  </si>
  <si>
    <t>South Australia ;  Preferred to work 40 hours or more ;  &gt;&gt; Looked for more work last year ;  Persons ;</t>
  </si>
  <si>
    <t>South Australia ;  Preferred to work 40 hours or more ;  &gt;&gt; Looked for more work last year ;  &gt; Males ;</t>
  </si>
  <si>
    <t>South Australia ;  Preferred to work 40 hours or more ;  &gt;&gt; Looked for more work last year ;  &gt; Females ;</t>
  </si>
  <si>
    <t>South Australia ;  Preferred to work 40 hours or more ;  &gt;&gt; Did not look for more work last year ;  Persons ;</t>
  </si>
  <si>
    <t>South Australia ;  Preferred to work 40 hours or more ;  &gt;&gt; Did not look for more work last year ;  &gt; Males ;</t>
  </si>
  <si>
    <t>South Australia ;  Preferred to work 40 hours or more ;  &gt;&gt; Did not look for more work last year ;  &gt; Females ;</t>
  </si>
  <si>
    <t>South Australia ;  Preferred to work 40 hours or more ;  &gt; Not available within four weeks ;  Persons ;</t>
  </si>
  <si>
    <t>South Australia ;  Preferred to work 40 hours or more ;  &gt; Not available within four weeks ;  &gt; Males ;</t>
  </si>
  <si>
    <t>South Australia ;  Preferred to work 40 hours or more ;  &gt; Not available within four weeks ;  &gt; Females ;</t>
  </si>
  <si>
    <t>South Australia ;  Preferred to work less than 10 extra hours ;  Part-time workers who prefer more hours ;  Persons ;</t>
  </si>
  <si>
    <t>South Australia ;  Preferred to work less than 10 extra hours ;  Part-time workers who prefer more hours ;  &gt; Males ;</t>
  </si>
  <si>
    <t>South Australia ;  Preferred to work less than 10 extra hours ;  Part-time workers who prefer more hours ;  &gt; Females ;</t>
  </si>
  <si>
    <t>South Australia ;  Preferred to work less than 10 extra hours ;  &gt; Available within four weeks ;  Persons ;</t>
  </si>
  <si>
    <t>South Australia ;  Preferred to work less than 10 extra hours ;  &gt; Available within four weeks ;  &gt; Males ;</t>
  </si>
  <si>
    <t>South Australia ;  Preferred to work less than 10 extra hours ;  &gt; Available within four weeks ;  &gt; Females ;</t>
  </si>
  <si>
    <t>South Australia ;  Preferred to work less than 10 extra hours ;  &gt;&gt; Looked for more work last year ;  Persons ;</t>
  </si>
  <si>
    <t>South Australia ;  Preferred to work less than 10 extra hours ;  &gt;&gt; Looked for more work last year ;  &gt; Males ;</t>
  </si>
  <si>
    <t>South Australia ;  Preferred to work less than 10 extra hours ;  &gt;&gt; Looked for more work last year ;  &gt; Females ;</t>
  </si>
  <si>
    <t>South Australia ;  Preferred to work less than 10 extra hours ;  &gt;&gt; Did not look for more work last year ;  Persons ;</t>
  </si>
  <si>
    <t>South Australia ;  Preferred to work less than 10 extra hours ;  &gt;&gt; Did not look for more work last year ;  &gt; Males ;</t>
  </si>
  <si>
    <t>South Australia ;  Preferred to work less than 10 extra hours ;  &gt;&gt; Did not look for more work last year ;  &gt; Females ;</t>
  </si>
  <si>
    <t>South Australia ;  Preferred to work less than 10 extra hours ;  &gt; Not available within four weeks ;  Persons ;</t>
  </si>
  <si>
    <t>South Australia ;  Preferred to work less than 10 extra hours ;  &gt; Not available within four weeks ;  &gt; Males ;</t>
  </si>
  <si>
    <t>South Australia ;  Preferred to work less than 10 extra hours ;  &gt; Not available within four weeks ;  &gt; Females ;</t>
  </si>
  <si>
    <t>South Australia ;  Preferred to work 10 to 19 extra hours ;  Part-time workers who prefer more hours ;  Persons ;</t>
  </si>
  <si>
    <t>South Australia ;  Preferred to work 10 to 19 extra hours ;  Part-time workers who prefer more hours ;  &gt; Males ;</t>
  </si>
  <si>
    <t>South Australia ;  Preferred to work 10 to 19 extra hours ;  Part-time workers who prefer more hours ;  &gt; Females ;</t>
  </si>
  <si>
    <t>South Australia ;  Preferred to work 10 to 19 extra hours ;  &gt; Available within four weeks ;  Persons ;</t>
  </si>
  <si>
    <t>South Australia ;  Preferred to work 10 to 19 extra hours ;  &gt; Available within four weeks ;  &gt; Males ;</t>
  </si>
  <si>
    <t>South Australia ;  Preferred to work 10 to 19 extra hours ;  &gt; Available within four weeks ;  &gt; Females ;</t>
  </si>
  <si>
    <t>South Australia ;  Preferred to work 10 to 19 extra hours ;  &gt;&gt; Looked for more work last year ;  Persons ;</t>
  </si>
  <si>
    <t>South Australia ;  Preferred to work 10 to 19 extra hours ;  &gt;&gt; Looked for more work last year ;  &gt; Males ;</t>
  </si>
  <si>
    <t>South Australia ;  Preferred to work 10 to 19 extra hours ;  &gt;&gt; Looked for more work last year ;  &gt; Females ;</t>
  </si>
  <si>
    <t>South Australia ;  Preferred to work 10 to 19 extra hours ;  &gt;&gt; Did not look for more work last year ;  Persons ;</t>
  </si>
  <si>
    <t>South Australia ;  Preferred to work 10 to 19 extra hours ;  &gt;&gt; Did not look for more work last year ;  &gt; Males ;</t>
  </si>
  <si>
    <t>South Australia ;  Preferred to work 10 to 19 extra hours ;  &gt;&gt; Did not look for more work last year ;  &gt; Females ;</t>
  </si>
  <si>
    <t>South Australia ;  Preferred to work 10 to 19 extra hours ;  &gt; Not available within four weeks ;  Persons ;</t>
  </si>
  <si>
    <t>South Australia ;  Preferred to work 10 to 19 extra hours ;  &gt; Not available within four weeks ;  &gt; Males ;</t>
  </si>
  <si>
    <t>South Australia ;  Preferred to work 10 to 19 extra hours ;  &gt; Not available within four weeks ;  &gt; Females ;</t>
  </si>
  <si>
    <t>South Australia ;  Preferred to work 20 to 29 extra hours ;  Part-time workers who prefer more hours ;  Persons ;</t>
  </si>
  <si>
    <t>South Australia ;  Preferred to work 20 to 29 extra hours ;  Part-time workers who prefer more hours ;  &gt; Males ;</t>
  </si>
  <si>
    <t>South Australia ;  Preferred to work 20 to 29 extra hours ;  Part-time workers who prefer more hours ;  &gt; Females ;</t>
  </si>
  <si>
    <t>South Australia ;  Preferred to work 20 to 29 extra hours ;  &gt; Available within four weeks ;  Persons ;</t>
  </si>
  <si>
    <t>South Australia ;  Preferred to work 20 to 29 extra hours ;  &gt; Available within four weeks ;  &gt; Males ;</t>
  </si>
  <si>
    <t>South Australia ;  Preferred to work 20 to 29 extra hours ;  &gt; Available within four weeks ;  &gt; Females ;</t>
  </si>
  <si>
    <t>South Australia ;  Preferred to work 20 to 29 extra hours ;  &gt;&gt; Looked for more work last year ;  Persons ;</t>
  </si>
  <si>
    <t>South Australia ;  Preferred to work 20 to 29 extra hours ;  &gt;&gt; Looked for more work last year ;  &gt; Males ;</t>
  </si>
  <si>
    <t>South Australia ;  Preferred to work 20 to 29 extra hours ;  &gt;&gt; Looked for more work last year ;  &gt; Females ;</t>
  </si>
  <si>
    <t>South Australia ;  Preferred to work 20 to 29 extra hours ;  &gt;&gt; Did not look for more work last year ;  Persons ;</t>
  </si>
  <si>
    <t>South Australia ;  Preferred to work 20 to 29 extra hours ;  &gt;&gt; Did not look for more work last year ;  &gt; Males ;</t>
  </si>
  <si>
    <t>South Australia ;  Preferred to work 20 to 29 extra hours ;  &gt;&gt; Did not look for more work last year ;  &gt; Females ;</t>
  </si>
  <si>
    <t>South Australia ;  Preferred to work 20 to 29 extra hours ;  &gt; Not available within four weeks ;  Persons ;</t>
  </si>
  <si>
    <t>South Australia ;  Preferred to work 20 to 29 extra hours ;  &gt; Not available within four weeks ;  &gt; Males ;</t>
  </si>
  <si>
    <t>South Australia ;  Preferred to work 20 to 29 extra hours ;  &gt; Not available within four weeks ;  &gt; Females ;</t>
  </si>
  <si>
    <t>South Australia ;  Preferred to work 30 or more extra hours ;  Part-time workers who prefer more hours ;  Persons ;</t>
  </si>
  <si>
    <t>South Australia ;  Preferred to work 30 or more extra hours ;  Part-time workers who prefer more hours ;  &gt; Males ;</t>
  </si>
  <si>
    <t>South Australia ;  Preferred to work 30 or more extra hours ;  Part-time workers who prefer more hours ;  &gt; Females ;</t>
  </si>
  <si>
    <t>South Australia ;  Preferred to work 30 or more extra hours ;  &gt; Available within four weeks ;  Persons ;</t>
  </si>
  <si>
    <t>South Australia ;  Preferred to work 30 or more extra hours ;  &gt; Available within four weeks ;  &gt; Males ;</t>
  </si>
  <si>
    <t>South Australia ;  Preferred to work 30 or more extra hours ;  &gt; Available within four weeks ;  &gt; Females ;</t>
  </si>
  <si>
    <t>South Australia ;  Preferred to work 30 or more extra hours ;  &gt;&gt; Looked for more work last year ;  Persons ;</t>
  </si>
  <si>
    <t>South Australia ;  Preferred to work 30 or more extra hours ;  &gt;&gt; Looked for more work last year ;  &gt; Males ;</t>
  </si>
  <si>
    <t>South Australia ;  Preferred to work 30 or more extra hours ;  &gt;&gt; Looked for more work last year ;  &gt; Females ;</t>
  </si>
  <si>
    <t>South Australia ;  Preferred to work 30 or more extra hours ;  &gt;&gt; Did not look for more work last year ;  Persons ;</t>
  </si>
  <si>
    <t>South Australia ;  Preferred to work 30 or more extra hours ;  &gt;&gt; Did not look for more work last year ;  &gt; Males ;</t>
  </si>
  <si>
    <t>South Australia ;  Preferred to work 30 or more extra hours ;  &gt;&gt; Did not look for more work last year ;  &gt; Females ;</t>
  </si>
  <si>
    <t>South Australia ;  Preferred to work 30 or more extra hours ;  &gt; Not available within four weeks ;  Persons ;</t>
  </si>
  <si>
    <t>South Australia ;  Preferred to work 30 or more extra hours ;  &gt; Not available within four weeks ;  &gt; Males ;</t>
  </si>
  <si>
    <t>South Australia ;  Preferred to work 30 or more extra hours ;  &gt; Not available within four weeks ;  &gt; Females ;</t>
  </si>
  <si>
    <t>Western Australia ;  Part-time workers who prefer more hours ;  Persons ;</t>
  </si>
  <si>
    <t>Western Australia ;  Part-time workers who prefer more hours ;  &gt; Males ;</t>
  </si>
  <si>
    <t>Western Australia ;  Part-time workers who prefer more hours ;  &gt; Females ;</t>
  </si>
  <si>
    <t>Western Australia ;  &gt; Available within four weeks ;  Persons ;</t>
  </si>
  <si>
    <t>Western Australia ;  &gt; Available within four weeks ;  &gt; Males ;</t>
  </si>
  <si>
    <t>Western Australia ;  &gt; Available within four weeks ;  &gt; Females ;</t>
  </si>
  <si>
    <t>Western Australia ;  &gt;&gt; Looked for more work last year ;  Persons ;</t>
  </si>
  <si>
    <t>Western Australia ;  &gt;&gt; Looked for more work last year ;  &gt; Males ;</t>
  </si>
  <si>
    <t>Western Australia ;  &gt;&gt; Looked for more work last year ;  &gt; Females ;</t>
  </si>
  <si>
    <t>Western Australia ;  &gt;&gt; Did not look for more work last year ;  Persons ;</t>
  </si>
  <si>
    <t>Western Australia ;  &gt;&gt; Did not look for more work last year ;  &gt; Males ;</t>
  </si>
  <si>
    <t>Western Australia ;  &gt;&gt; Did not look for more work last year ;  &gt; Females ;</t>
  </si>
  <si>
    <t>Western Australia ;  &gt; Not available within four weeks ;  Persons ;</t>
  </si>
  <si>
    <t>Western Australia ;  &gt; Not available within four weeks ;  &gt; Males ;</t>
  </si>
  <si>
    <t>Western Australia ;  &gt; Not available within four weeks ;  &gt; Females ;</t>
  </si>
  <si>
    <t>Western Australia ;  Employees ;  Part-time workers who prefer more hours ;  Persons ;</t>
  </si>
  <si>
    <t>Western Australia ;  Employees ;  Part-time workers who prefer more hours ;  &gt; Males ;</t>
  </si>
  <si>
    <t>Western Australia ;  Employees ;  Part-time workers who prefer more hours ;  &gt; Females ;</t>
  </si>
  <si>
    <t>Western Australia ;  Employees ;  &gt; Available within four weeks ;  Persons ;</t>
  </si>
  <si>
    <t>Western Australia ;  Employees ;  &gt; Available within four weeks ;  &gt; Males ;</t>
  </si>
  <si>
    <t>Western Australia ;  Employees ;  &gt; Available within four weeks ;  &gt; Females ;</t>
  </si>
  <si>
    <t>Western Australia ;  Employees ;  &gt;&gt; Looked for more work last year ;  Persons ;</t>
  </si>
  <si>
    <t>Western Australia ;  Employees ;  &gt;&gt; Looked for more work last year ;  &gt; Males ;</t>
  </si>
  <si>
    <t>Western Australia ;  Employees ;  &gt;&gt; Looked for more work last year ;  &gt; Females ;</t>
  </si>
  <si>
    <t>Western Australia ;  Employees ;  &gt;&gt; Did not look for more work last year ;  Persons ;</t>
  </si>
  <si>
    <t>Western Australia ;  Employees ;  &gt;&gt; Did not look for more work last year ;  &gt; Males ;</t>
  </si>
  <si>
    <t>Western Australia ;  Employees ;  &gt;&gt; Did not look for more work last year ;  &gt; Females ;</t>
  </si>
  <si>
    <t>Western Australia ;  Employees ;  &gt; Not available within four weeks ;  Persons ;</t>
  </si>
  <si>
    <t>Western Australia ;  Employees ;  &gt; Not available within four weeks ;  &gt; Males ;</t>
  </si>
  <si>
    <t>Western Australia ;  Employees ;  &gt; Not available within four weeks ;  &gt; Females ;</t>
  </si>
  <si>
    <t>Western Australia ;  Own account workers ;  Part-time workers who prefer more hours ;  Persons ;</t>
  </si>
  <si>
    <t>Western Australia ;  Own account workers ;  Part-time workers who prefer more hours ;  &gt; Males ;</t>
  </si>
  <si>
    <t>Western Australia ;  Own account workers ;  Part-time workers who prefer more hours ;  &gt; Females ;</t>
  </si>
  <si>
    <t>Western Australia ;  Own account workers ;  &gt; Available within four weeks ;  Persons ;</t>
  </si>
  <si>
    <t>Western Australia ;  Own account workers ;  &gt; Available within four weeks ;  &gt; Males ;</t>
  </si>
  <si>
    <t>Western Australia ;  Own account workers ;  &gt; Available within four weeks ;  &gt; Females ;</t>
  </si>
  <si>
    <t>Western Australia ;  Own account workers ;  &gt;&gt; Looked for more work last year ;  Persons ;</t>
  </si>
  <si>
    <t>Western Australia ;  Own account workers ;  &gt;&gt; Looked for more work last year ;  &gt; Males ;</t>
  </si>
  <si>
    <t>Western Australia ;  Own account workers ;  &gt;&gt; Looked for more work last year ;  &gt; Females ;</t>
  </si>
  <si>
    <t>Western Australia ;  Own account workers ;  &gt;&gt; Did not look for more work last year ;  Persons ;</t>
  </si>
  <si>
    <t>Western Australia ;  Own account workers ;  &gt;&gt; Did not look for more work last year ;  &gt; Males ;</t>
  </si>
  <si>
    <t>Western Australia ;  Own account workers ;  &gt;&gt; Did not look for more work last year ;  &gt; Females ;</t>
  </si>
  <si>
    <t>Western Australia ;  Own account workers ;  &gt; Not available within four weeks ;  Persons ;</t>
  </si>
  <si>
    <t>Western Australia ;  Own account workers ;  &gt; Not available within four weeks ;  &gt; Males ;</t>
  </si>
  <si>
    <t>Western Australia ;  Own account workers ;  &gt; Not available within four weeks ;  &gt; Females ;</t>
  </si>
  <si>
    <t>Western Australia ;  Preferred to work less than 30 hours ;  Part-time workers who prefer more hours ;  Persons ;</t>
  </si>
  <si>
    <t>Western Australia ;  Preferred to work less than 30 hours ;  Part-time workers who prefer more hours ;  &gt; Males ;</t>
  </si>
  <si>
    <t>Western Australia ;  Preferred to work less than 30 hours ;  Part-time workers who prefer more hours ;  &gt; Females ;</t>
  </si>
  <si>
    <t>Western Australia ;  Preferred to work less than 30 hours ;  &gt; Available within four weeks ;  Persons ;</t>
  </si>
  <si>
    <t>Western Australia ;  Preferred to work less than 30 hours ;  &gt; Available within four weeks ;  &gt; Males ;</t>
  </si>
  <si>
    <t>Western Australia ;  Preferred to work less than 30 hours ;  &gt; Available within four weeks ;  &gt; Females ;</t>
  </si>
  <si>
    <t>Western Australia ;  Preferred to work less than 30 hours ;  &gt;&gt; Looked for more work last year ;  Persons ;</t>
  </si>
  <si>
    <t>Western Australia ;  Preferred to work less than 30 hours ;  &gt;&gt; Looked for more work last year ;  &gt; Males ;</t>
  </si>
  <si>
    <t>Western Australia ;  Preferred to work less than 30 hours ;  &gt;&gt; Looked for more work last year ;  &gt; Females ;</t>
  </si>
  <si>
    <t>Western Australia ;  Preferred to work less than 30 hours ;  &gt;&gt; Did not look for more work last year ;  Persons ;</t>
  </si>
  <si>
    <t>Western Australia ;  Preferred to work less than 30 hours ;  &gt;&gt; Did not look for more work last year ;  &gt; Males ;</t>
  </si>
  <si>
    <t>Western Australia ;  Preferred to work less than 30 hours ;  &gt;&gt; Did not look for more work last year ;  &gt; Females ;</t>
  </si>
  <si>
    <t>Western Australia ;  Preferred to work less than 30 hours ;  &gt; Not available within four weeks ;  Persons ;</t>
  </si>
  <si>
    <t>Western Australia ;  Preferred to work less than 30 hours ;  &gt; Not available within four weeks ;  &gt; Males ;</t>
  </si>
  <si>
    <t>Western Australia ;  Preferred to work less than 30 hours ;  &gt; Not available within four weeks ;  &gt; Females ;</t>
  </si>
  <si>
    <t>Western Australia ;  Preferred to work 30 to 34 hours ;  Part-time workers who prefer more hours ;  Persons ;</t>
  </si>
  <si>
    <t>Western Australia ;  Preferred to work 30 to 34 hours ;  Part-time workers who prefer more hours ;  &gt; Males ;</t>
  </si>
  <si>
    <t>Western Australia ;  Preferred to work 30 to 34 hours ;  Part-time workers who prefer more hours ;  &gt; Females ;</t>
  </si>
  <si>
    <t>Western Australia ;  Preferred to work 30 to 34 hours ;  &gt; Available within four weeks ;  Persons ;</t>
  </si>
  <si>
    <t>Western Australia ;  Preferred to work 30 to 34 hours ;  &gt; Available within four weeks ;  &gt; Males ;</t>
  </si>
  <si>
    <t>Western Australia ;  Preferred to work 30 to 34 hours ;  &gt; Available within four weeks ;  &gt; Females ;</t>
  </si>
  <si>
    <t>Western Australia ;  Preferred to work 30 to 34 hours ;  &gt;&gt; Looked for more work last year ;  Persons ;</t>
  </si>
  <si>
    <t>Western Australia ;  Preferred to work 30 to 34 hours ;  &gt;&gt; Looked for more work last year ;  &gt; Males ;</t>
  </si>
  <si>
    <t>Western Australia ;  Preferred to work 30 to 34 hours ;  &gt;&gt; Looked for more work last year ;  &gt; Females ;</t>
  </si>
  <si>
    <t>Western Australia ;  Preferred to work 30 to 34 hours ;  &gt;&gt; Did not look for more work last year ;  Persons ;</t>
  </si>
  <si>
    <t>Western Australia ;  Preferred to work 30 to 34 hours ;  &gt;&gt; Did not look for more work last year ;  &gt; Males ;</t>
  </si>
  <si>
    <t>Western Australia ;  Preferred to work 30 to 34 hours ;  &gt;&gt; Did not look for more work last year ;  &gt; Females ;</t>
  </si>
  <si>
    <t>Western Australia ;  Preferred to work 30 to 34 hours ;  &gt; Not available within four weeks ;  Persons ;</t>
  </si>
  <si>
    <t>Western Australia ;  Preferred to work 30 to 34 hours ;  &gt; Not available within four weeks ;  &gt; Males ;</t>
  </si>
  <si>
    <t>Western Australia ;  Preferred to work 30 to 34 hours ;  &gt; Not available within four weeks ;  &gt; Females ;</t>
  </si>
  <si>
    <t>Western Australia ;  Preferred to work 35 to 39 hours ;  Part-time workers who prefer more hours ;  Persons ;</t>
  </si>
  <si>
    <t>Western Australia ;  Preferred to work 35 to 39 hours ;  Part-time workers who prefer more hours ;  &gt; Males ;</t>
  </si>
  <si>
    <t>Western Australia ;  Preferred to work 35 to 39 hours ;  Part-time workers who prefer more hours ;  &gt; Females ;</t>
  </si>
  <si>
    <t>Western Australia ;  Preferred to work 35 to 39 hours ;  &gt; Available within four weeks ;  Persons ;</t>
  </si>
  <si>
    <t>Western Australia ;  Preferred to work 35 to 39 hours ;  &gt; Available within four weeks ;  &gt; Males ;</t>
  </si>
  <si>
    <t>Western Australia ;  Preferred to work 35 to 39 hours ;  &gt; Available within four weeks ;  &gt; Females ;</t>
  </si>
  <si>
    <t>Western Australia ;  Preferred to work 35 to 39 hours ;  &gt;&gt; Looked for more work last year ;  Persons ;</t>
  </si>
  <si>
    <t>Western Australia ;  Preferred to work 35 to 39 hours ;  &gt;&gt; Looked for more work last year ;  &gt; Males ;</t>
  </si>
  <si>
    <t>Western Australia ;  Preferred to work 35 to 39 hours ;  &gt;&gt; Looked for more work last year ;  &gt; Females ;</t>
  </si>
  <si>
    <t>Western Australia ;  Preferred to work 35 to 39 hours ;  &gt;&gt; Did not look for more work last year ;  Persons ;</t>
  </si>
  <si>
    <t>Western Australia ;  Preferred to work 35 to 39 hours ;  &gt;&gt; Did not look for more work last year ;  &gt; Males ;</t>
  </si>
  <si>
    <t>Western Australia ;  Preferred to work 35 to 39 hours ;  &gt;&gt; Did not look for more work last year ;  &gt; Females ;</t>
  </si>
  <si>
    <t>Western Australia ;  Preferred to work 35 to 39 hours ;  &gt; Not available within four weeks ;  Persons ;</t>
  </si>
  <si>
    <t>Western Australia ;  Preferred to work 35 to 39 hours ;  &gt; Not available within four weeks ;  &gt; Males ;</t>
  </si>
  <si>
    <t>Western Australia ;  Preferred to work 35 to 39 hours ;  &gt; Not available within four weeks ;  &gt; Females ;</t>
  </si>
  <si>
    <t>Western Australia ;  Preferred to work 40 hours or more ;  Part-time workers who prefer more hours ;  Persons ;</t>
  </si>
  <si>
    <t>Western Australia ;  Preferred to work 40 hours or more ;  Part-time workers who prefer more hours ;  &gt; Males ;</t>
  </si>
  <si>
    <t>Western Australia ;  Preferred to work 40 hours or more ;  Part-time workers who prefer more hours ;  &gt; Females ;</t>
  </si>
  <si>
    <t>Western Australia ;  Preferred to work 40 hours or more ;  &gt; Available within four weeks ;  Persons ;</t>
  </si>
  <si>
    <t>Western Australia ;  Preferred to work 40 hours or more ;  &gt; Available within four weeks ;  &gt; Males ;</t>
  </si>
  <si>
    <t>Western Australia ;  Preferred to work 40 hours or more ;  &gt; Available within four weeks ;  &gt; Females ;</t>
  </si>
  <si>
    <t>Western Australia ;  Preferred to work 40 hours or more ;  &gt;&gt; Looked for more work last year ;  Persons ;</t>
  </si>
  <si>
    <t>Western Australia ;  Preferred to work 40 hours or more ;  &gt;&gt; Looked for more work last year ;  &gt; Males ;</t>
  </si>
  <si>
    <t>Western Australia ;  Preferred to work 40 hours or more ;  &gt;&gt; Looked for more work last year ;  &gt; Females ;</t>
  </si>
  <si>
    <t>Western Australia ;  Preferred to work 40 hours or more ;  &gt;&gt; Did not look for more work last year ;  Persons ;</t>
  </si>
  <si>
    <t>A125230470R</t>
  </si>
  <si>
    <t>A125254230X</t>
  </si>
  <si>
    <t>A125242350V</t>
  </si>
  <si>
    <t>A125235222V</t>
  </si>
  <si>
    <t>A125258982L</t>
  </si>
  <si>
    <t>A125247102X</t>
  </si>
  <si>
    <t>A125232846L</t>
  </si>
  <si>
    <t>A125256606W</t>
  </si>
  <si>
    <t>A125244726T</t>
  </si>
  <si>
    <t>A125228094F</t>
  </si>
  <si>
    <t>A125251854T</t>
  </si>
  <si>
    <t>A125239974J</t>
  </si>
  <si>
    <t>A125237598C</t>
  </si>
  <si>
    <t>A125261358T</t>
  </si>
  <si>
    <t>A125249478J</t>
  </si>
  <si>
    <t>A125230450F</t>
  </si>
  <si>
    <t>A125254210R</t>
  </si>
  <si>
    <t>A125242330K</t>
  </si>
  <si>
    <t>A125235202K</t>
  </si>
  <si>
    <t>A125258962C</t>
  </si>
  <si>
    <t>A125247082A</t>
  </si>
  <si>
    <t>A125232826C</t>
  </si>
  <si>
    <t>A125256586X</t>
  </si>
  <si>
    <t>A125244706J</t>
  </si>
  <si>
    <t>A125228074W</t>
  </si>
  <si>
    <t>A125251834J</t>
  </si>
  <si>
    <t>A125239954X</t>
  </si>
  <si>
    <t>A125237578V</t>
  </si>
  <si>
    <t>A125261338J</t>
  </si>
  <si>
    <t>A125249458X</t>
  </si>
  <si>
    <t>A125230474X</t>
  </si>
  <si>
    <t>A125254234J</t>
  </si>
  <si>
    <t>A125242354C</t>
  </si>
  <si>
    <t>A125235226C</t>
  </si>
  <si>
    <t>A125258986W</t>
  </si>
  <si>
    <t>A125247106J</t>
  </si>
  <si>
    <t>A125232850C</t>
  </si>
  <si>
    <t>A125256610L</t>
  </si>
  <si>
    <t>A125244730J</t>
  </si>
  <si>
    <t>A125228098R</t>
  </si>
  <si>
    <t>A125251858A</t>
  </si>
  <si>
    <t>A125239978T</t>
  </si>
  <si>
    <t>A125237602J</t>
  </si>
  <si>
    <t>A125261362J</t>
  </si>
  <si>
    <t>A125249482X</t>
  </si>
  <si>
    <t>A125230478J</t>
  </si>
  <si>
    <t>A125254238T</t>
  </si>
  <si>
    <t>A125242358L</t>
  </si>
  <si>
    <t>A125235230V</t>
  </si>
  <si>
    <t>A125258990L</t>
  </si>
  <si>
    <t>A125247110X</t>
  </si>
  <si>
    <t>A125232854L</t>
  </si>
  <si>
    <t>A125256614W</t>
  </si>
  <si>
    <t>A125244734T</t>
  </si>
  <si>
    <t>A125228102V</t>
  </si>
  <si>
    <t>A125251862T</t>
  </si>
  <si>
    <t>A125239982J</t>
  </si>
  <si>
    <t>A125237606T</t>
  </si>
  <si>
    <t>A125261366T</t>
  </si>
  <si>
    <t>A125249486J</t>
  </si>
  <si>
    <t>A125230454R</t>
  </si>
  <si>
    <t>A125254214X</t>
  </si>
  <si>
    <t>A125242334V</t>
  </si>
  <si>
    <t>A125235206V</t>
  </si>
  <si>
    <t>A125258966L</t>
  </si>
  <si>
    <t>A125247086K</t>
  </si>
  <si>
    <t>A125232830V</t>
  </si>
  <si>
    <t>A125256590R</t>
  </si>
  <si>
    <t>A125244710X</t>
  </si>
  <si>
    <t>A125228078F</t>
  </si>
  <si>
    <t>A125251838T</t>
  </si>
  <si>
    <t>A125239958J</t>
  </si>
  <si>
    <t>A125237582K</t>
  </si>
  <si>
    <t>A125261342X</t>
  </si>
  <si>
    <t>A125249462R</t>
  </si>
  <si>
    <t>A125230458X</t>
  </si>
  <si>
    <t>A125254218J</t>
  </si>
  <si>
    <t>A125242338C</t>
  </si>
  <si>
    <t>A125235210K</t>
  </si>
  <si>
    <t>A125258970C</t>
  </si>
  <si>
    <t>A125247090A</t>
  </si>
  <si>
    <t>A125232834C</t>
  </si>
  <si>
    <t>A125256594X</t>
  </si>
  <si>
    <t>A125244714J</t>
  </si>
  <si>
    <t>A125228082W</t>
  </si>
  <si>
    <t>A125251842J</t>
  </si>
  <si>
    <t>A125239962X</t>
  </si>
  <si>
    <t>A125237586V</t>
  </si>
  <si>
    <t>A125261346J</t>
  </si>
  <si>
    <t>A125249466X</t>
  </si>
  <si>
    <t>A125230462R</t>
  </si>
  <si>
    <t>A125254222X</t>
  </si>
  <si>
    <t>A125242342V</t>
  </si>
  <si>
    <t>A125235214V</t>
  </si>
  <si>
    <t>A125258974L</t>
  </si>
  <si>
    <t>A125247094K</t>
  </si>
  <si>
    <t>A125232838L</t>
  </si>
  <si>
    <t>A125256598J</t>
  </si>
  <si>
    <t>A125244718T</t>
  </si>
  <si>
    <t>A125228086F</t>
  </si>
  <si>
    <t>A125251846T</t>
  </si>
  <si>
    <t>A125239966J</t>
  </si>
  <si>
    <t>A125237590K</t>
  </si>
  <si>
    <t>A125261350X</t>
  </si>
  <si>
    <t>A125249470R</t>
  </si>
  <si>
    <t>A125230446R</t>
  </si>
  <si>
    <t>A125254206X</t>
  </si>
  <si>
    <t>A125242326V</t>
  </si>
  <si>
    <t>A125235198F</t>
  </si>
  <si>
    <t>A125258958L</t>
  </si>
  <si>
    <t>A125247078K</t>
  </si>
  <si>
    <t>A125232822V</t>
  </si>
  <si>
    <t>A125256582R</t>
  </si>
  <si>
    <t>A125244702X</t>
  </si>
  <si>
    <t>A125228070L</t>
  </si>
  <si>
    <t>A125251830X</t>
  </si>
  <si>
    <t>A125239950R</t>
  </si>
  <si>
    <t>A125237574K</t>
  </si>
  <si>
    <t>A125261334X</t>
  </si>
  <si>
    <t>A125249454R</t>
  </si>
  <si>
    <t>A125230482X</t>
  </si>
  <si>
    <t>A125254242J</t>
  </si>
  <si>
    <t>A125242362C</t>
  </si>
  <si>
    <t>A125235234C</t>
  </si>
  <si>
    <t>A125258994W</t>
  </si>
  <si>
    <t>A125247114J</t>
  </si>
  <si>
    <t>A125232858W</t>
  </si>
  <si>
    <t>A125256618F</t>
  </si>
  <si>
    <t>A125244738A</t>
  </si>
  <si>
    <t>A125228106C</t>
  </si>
  <si>
    <t>A125251866A</t>
  </si>
  <si>
    <t>A125239986T</t>
  </si>
  <si>
    <t>A125237610J</t>
  </si>
  <si>
    <t>A125261370J</t>
  </si>
  <si>
    <t>A125249490X</t>
  </si>
  <si>
    <t>A125230466X</t>
  </si>
  <si>
    <t>A125254226J</t>
  </si>
  <si>
    <t>A125242346C</t>
  </si>
  <si>
    <t>A125235218C</t>
  </si>
  <si>
    <t>A125258978W</t>
  </si>
  <si>
    <t>A125247098V</t>
  </si>
  <si>
    <t>A125232842C</t>
  </si>
  <si>
    <t>A125256602L</t>
  </si>
  <si>
    <t>A125244722J</t>
  </si>
  <si>
    <t>A125228090W</t>
  </si>
  <si>
    <t>A125251850J</t>
  </si>
  <si>
    <t>A125239970X</t>
  </si>
  <si>
    <t>A125237594V</t>
  </si>
  <si>
    <t>A125261354J</t>
  </si>
  <si>
    <t>A125249474X</t>
  </si>
  <si>
    <t>A125230266F</t>
  </si>
  <si>
    <t>A125254026R</t>
  </si>
  <si>
    <t>A125242146K</t>
  </si>
  <si>
    <t>A125235018K</t>
  </si>
  <si>
    <t>A125258778C</t>
  </si>
  <si>
    <t>A125246898X</t>
  </si>
  <si>
    <t>A125232642K</t>
  </si>
  <si>
    <t>A125256402V</t>
  </si>
  <si>
    <t>A125244522R</t>
  </si>
  <si>
    <t>A125227890A</t>
  </si>
  <si>
    <t>A125251650R</t>
  </si>
  <si>
    <t>A125239770F</t>
  </si>
  <si>
    <t>A125237394A</t>
  </si>
  <si>
    <t>A125261154R</t>
  </si>
  <si>
    <t>A125249274F</t>
  </si>
  <si>
    <t>A125230250L</t>
  </si>
  <si>
    <t>A125254010W</t>
  </si>
  <si>
    <t>A125242130T</t>
  </si>
  <si>
    <t>A125235002T</t>
  </si>
  <si>
    <t>A125258762K</t>
  </si>
  <si>
    <t>A125246882F</t>
  </si>
  <si>
    <t>A125232626K</t>
  </si>
  <si>
    <t>A125256386F</t>
  </si>
  <si>
    <t>A125244506R</t>
  </si>
  <si>
    <t>A125227874A</t>
  </si>
  <si>
    <t>A125251634R</t>
  </si>
  <si>
    <t>A125239754F</t>
  </si>
  <si>
    <t>A125237378A</t>
  </si>
  <si>
    <t>A125261138R</t>
  </si>
  <si>
    <t>A125249258F</t>
  </si>
  <si>
    <t>A125230230C</t>
  </si>
  <si>
    <t>A125253990W</t>
  </si>
  <si>
    <t>A125242110J</t>
  </si>
  <si>
    <t>A125234982T</t>
  </si>
  <si>
    <t>A125258742A</t>
  </si>
  <si>
    <t>A125246862W</t>
  </si>
  <si>
    <t>A125232606A</t>
  </si>
  <si>
    <t>A125256366W</t>
  </si>
  <si>
    <t>A125244486T</t>
  </si>
  <si>
    <t>A125227854T</t>
  </si>
  <si>
    <t>A125251614F</t>
  </si>
  <si>
    <t>A125239734W</t>
  </si>
  <si>
    <t>A125237358T</t>
  </si>
  <si>
    <t>A125261118F</t>
  </si>
  <si>
    <t>A125249238W</t>
  </si>
  <si>
    <t>A125230254W</t>
  </si>
  <si>
    <t>A125254014F</t>
  </si>
  <si>
    <t>A125242134A</t>
  </si>
  <si>
    <t>A125235006A</t>
  </si>
  <si>
    <t>A125258766V</t>
  </si>
  <si>
    <t>A125246886R</t>
  </si>
  <si>
    <t>A125232630A</t>
  </si>
  <si>
    <t>A125256390W</t>
  </si>
  <si>
    <t>A125244510F</t>
  </si>
  <si>
    <t>A125227878K</t>
  </si>
  <si>
    <t>A125251638X</t>
  </si>
  <si>
    <t>A125239758R</t>
  </si>
  <si>
    <t>A125237382T</t>
  </si>
  <si>
    <t>A125261142F</t>
  </si>
  <si>
    <t>A125249262W</t>
  </si>
  <si>
    <t>A125230258F</t>
  </si>
  <si>
    <t>A125254018R</t>
  </si>
  <si>
    <t>A125242138K</t>
  </si>
  <si>
    <t>A125235010T</t>
  </si>
  <si>
    <t>A125258770K</t>
  </si>
  <si>
    <t>A125246890F</t>
  </si>
  <si>
    <t>A125232634K</t>
  </si>
  <si>
    <t>A125256394F</t>
  </si>
  <si>
    <t>A125244514R</t>
  </si>
  <si>
    <t>A125227882A</t>
  </si>
  <si>
    <t>A125251642R</t>
  </si>
  <si>
    <t>A125239762F</t>
  </si>
  <si>
    <t>A125237386A</t>
  </si>
  <si>
    <t>A125261146R</t>
  </si>
  <si>
    <t>A125249266F</t>
  </si>
  <si>
    <t>A125230234L</t>
  </si>
  <si>
    <t>A125253994F</t>
  </si>
  <si>
    <t>A125242114T</t>
  </si>
  <si>
    <t>A125234986A</t>
  </si>
  <si>
    <t>A125258746K</t>
  </si>
  <si>
    <t>A125246866F</t>
  </si>
  <si>
    <t>A125232610T</t>
  </si>
  <si>
    <t>A125256370L</t>
  </si>
  <si>
    <t>A125244490J</t>
  </si>
  <si>
    <t>A125227858A</t>
  </si>
  <si>
    <t>A125251618R</t>
  </si>
  <si>
    <t>A125239738F</t>
  </si>
  <si>
    <t>A125237362J</t>
  </si>
  <si>
    <t>A125261122W</t>
  </si>
  <si>
    <t>A125249242L</t>
  </si>
  <si>
    <t>A125230238W</t>
  </si>
  <si>
    <t>A125253998R</t>
  </si>
  <si>
    <t>A125242118A</t>
  </si>
  <si>
    <t>A125234990T</t>
  </si>
  <si>
    <t>A125258750A</t>
  </si>
  <si>
    <t>A125246870W</t>
  </si>
  <si>
    <t>A125232614A</t>
  </si>
  <si>
    <t>A125256374W</t>
  </si>
  <si>
    <t>A125244494T</t>
  </si>
  <si>
    <t>A125227862T</t>
  </si>
  <si>
    <t>Western Australia ;  Preferred to work 40 hours or more ;  &gt;&gt; Did not look for more work last year ;  &gt; Males ;</t>
  </si>
  <si>
    <t>Western Australia ;  Preferred to work 40 hours or more ;  &gt;&gt; Did not look for more work last year ;  &gt; Females ;</t>
  </si>
  <si>
    <t>Western Australia ;  Preferred to work 40 hours or more ;  &gt; Not available within four weeks ;  Persons ;</t>
  </si>
  <si>
    <t>Western Australia ;  Preferred to work 40 hours or more ;  &gt; Not available within four weeks ;  &gt; Males ;</t>
  </si>
  <si>
    <t>Western Australia ;  Preferred to work 40 hours or more ;  &gt; Not available within four weeks ;  &gt; Females ;</t>
  </si>
  <si>
    <t>Western Australia ;  Preferred to work less than 10 extra hours ;  Part-time workers who prefer more hours ;  Persons ;</t>
  </si>
  <si>
    <t>Western Australia ;  Preferred to work less than 10 extra hours ;  Part-time workers who prefer more hours ;  &gt; Males ;</t>
  </si>
  <si>
    <t>Western Australia ;  Preferred to work less than 10 extra hours ;  Part-time workers who prefer more hours ;  &gt; Females ;</t>
  </si>
  <si>
    <t>Western Australia ;  Preferred to work less than 10 extra hours ;  &gt; Available within four weeks ;  Persons ;</t>
  </si>
  <si>
    <t>Western Australia ;  Preferred to work less than 10 extra hours ;  &gt; Available within four weeks ;  &gt; Males ;</t>
  </si>
  <si>
    <t>Western Australia ;  Preferred to work less than 10 extra hours ;  &gt; Available within four weeks ;  &gt; Females ;</t>
  </si>
  <si>
    <t>Western Australia ;  Preferred to work less than 10 extra hours ;  &gt;&gt; Looked for more work last year ;  Persons ;</t>
  </si>
  <si>
    <t>Western Australia ;  Preferred to work less than 10 extra hours ;  &gt;&gt; Looked for more work last year ;  &gt; Males ;</t>
  </si>
  <si>
    <t>Western Australia ;  Preferred to work less than 10 extra hours ;  &gt;&gt; Looked for more work last year ;  &gt; Females ;</t>
  </si>
  <si>
    <t>Western Australia ;  Preferred to work less than 10 extra hours ;  &gt;&gt; Did not look for more work last year ;  Persons ;</t>
  </si>
  <si>
    <t>Western Australia ;  Preferred to work less than 10 extra hours ;  &gt;&gt; Did not look for more work last year ;  &gt; Males ;</t>
  </si>
  <si>
    <t>Western Australia ;  Preferred to work less than 10 extra hours ;  &gt;&gt; Did not look for more work last year ;  &gt; Females ;</t>
  </si>
  <si>
    <t>Western Australia ;  Preferred to work less than 10 extra hours ;  &gt; Not available within four weeks ;  Persons ;</t>
  </si>
  <si>
    <t>Western Australia ;  Preferred to work less than 10 extra hours ;  &gt; Not available within four weeks ;  &gt; Males ;</t>
  </si>
  <si>
    <t>Western Australia ;  Preferred to work less than 10 extra hours ;  &gt; Not available within four weeks ;  &gt; Females ;</t>
  </si>
  <si>
    <t>Western Australia ;  Preferred to work 10 to 19 extra hours ;  Part-time workers who prefer more hours ;  Persons ;</t>
  </si>
  <si>
    <t>Western Australia ;  Preferred to work 10 to 19 extra hours ;  Part-time workers who prefer more hours ;  &gt; Males ;</t>
  </si>
  <si>
    <t>Western Australia ;  Preferred to work 10 to 19 extra hours ;  Part-time workers who prefer more hours ;  &gt; Females ;</t>
  </si>
  <si>
    <t>Western Australia ;  Preferred to work 10 to 19 extra hours ;  &gt; Available within four weeks ;  Persons ;</t>
  </si>
  <si>
    <t>Western Australia ;  Preferred to work 10 to 19 extra hours ;  &gt; Available within four weeks ;  &gt; Males ;</t>
  </si>
  <si>
    <t>Western Australia ;  Preferred to work 10 to 19 extra hours ;  &gt; Available within four weeks ;  &gt; Females ;</t>
  </si>
  <si>
    <t>Western Australia ;  Preferred to work 10 to 19 extra hours ;  &gt;&gt; Looked for more work last year ;  Persons ;</t>
  </si>
  <si>
    <t>Western Australia ;  Preferred to work 10 to 19 extra hours ;  &gt;&gt; Looked for more work last year ;  &gt; Males ;</t>
  </si>
  <si>
    <t>Western Australia ;  Preferred to work 10 to 19 extra hours ;  &gt;&gt; Looked for more work last year ;  &gt; Females ;</t>
  </si>
  <si>
    <t>Western Australia ;  Preferred to work 10 to 19 extra hours ;  &gt;&gt; Did not look for more work last year ;  Persons ;</t>
  </si>
  <si>
    <t>Western Australia ;  Preferred to work 10 to 19 extra hours ;  &gt;&gt; Did not look for more work last year ;  &gt; Males ;</t>
  </si>
  <si>
    <t>Western Australia ;  Preferred to work 10 to 19 extra hours ;  &gt;&gt; Did not look for more work last year ;  &gt; Females ;</t>
  </si>
  <si>
    <t>Western Australia ;  Preferred to work 10 to 19 extra hours ;  &gt; Not available within four weeks ;  Persons ;</t>
  </si>
  <si>
    <t>Western Australia ;  Preferred to work 10 to 19 extra hours ;  &gt; Not available within four weeks ;  &gt; Males ;</t>
  </si>
  <si>
    <t>Western Australia ;  Preferred to work 10 to 19 extra hours ;  &gt; Not available within four weeks ;  &gt; Females ;</t>
  </si>
  <si>
    <t>Western Australia ;  Preferred to work 20 to 29 extra hours ;  Part-time workers who prefer more hours ;  Persons ;</t>
  </si>
  <si>
    <t>Western Australia ;  Preferred to work 20 to 29 extra hours ;  Part-time workers who prefer more hours ;  &gt; Males ;</t>
  </si>
  <si>
    <t>Western Australia ;  Preferred to work 20 to 29 extra hours ;  Part-time workers who prefer more hours ;  &gt; Females ;</t>
  </si>
  <si>
    <t>Western Australia ;  Preferred to work 20 to 29 extra hours ;  &gt; Available within four weeks ;  Persons ;</t>
  </si>
  <si>
    <t>Western Australia ;  Preferred to work 20 to 29 extra hours ;  &gt; Available within four weeks ;  &gt; Males ;</t>
  </si>
  <si>
    <t>Western Australia ;  Preferred to work 20 to 29 extra hours ;  &gt; Available within four weeks ;  &gt; Females ;</t>
  </si>
  <si>
    <t>Western Australia ;  Preferred to work 20 to 29 extra hours ;  &gt;&gt; Looked for more work last year ;  Persons ;</t>
  </si>
  <si>
    <t>Western Australia ;  Preferred to work 20 to 29 extra hours ;  &gt;&gt; Looked for more work last year ;  &gt; Males ;</t>
  </si>
  <si>
    <t>Western Australia ;  Preferred to work 20 to 29 extra hours ;  &gt;&gt; Looked for more work last year ;  &gt; Females ;</t>
  </si>
  <si>
    <t>Western Australia ;  Preferred to work 20 to 29 extra hours ;  &gt;&gt; Did not look for more work last year ;  Persons ;</t>
  </si>
  <si>
    <t>Western Australia ;  Preferred to work 20 to 29 extra hours ;  &gt;&gt; Did not look for more work last year ;  &gt; Males ;</t>
  </si>
  <si>
    <t>Western Australia ;  Preferred to work 20 to 29 extra hours ;  &gt;&gt; Did not look for more work last year ;  &gt; Females ;</t>
  </si>
  <si>
    <t>Western Australia ;  Preferred to work 20 to 29 extra hours ;  &gt; Not available within four weeks ;  Persons ;</t>
  </si>
  <si>
    <t>Western Australia ;  Preferred to work 20 to 29 extra hours ;  &gt; Not available within four weeks ;  &gt; Males ;</t>
  </si>
  <si>
    <t>Western Australia ;  Preferred to work 20 to 29 extra hours ;  &gt; Not available within four weeks ;  &gt; Females ;</t>
  </si>
  <si>
    <t>Western Australia ;  Preferred to work 30 or more extra hours ;  Part-time workers who prefer more hours ;  Persons ;</t>
  </si>
  <si>
    <t>Western Australia ;  Preferred to work 30 or more extra hours ;  Part-time workers who prefer more hours ;  &gt; Males ;</t>
  </si>
  <si>
    <t>Western Australia ;  Preferred to work 30 or more extra hours ;  Part-time workers who prefer more hours ;  &gt; Females ;</t>
  </si>
  <si>
    <t>Western Australia ;  Preferred to work 30 or more extra hours ;  &gt; Available within four weeks ;  Persons ;</t>
  </si>
  <si>
    <t>Western Australia ;  Preferred to work 30 or more extra hours ;  &gt; Available within four weeks ;  &gt; Males ;</t>
  </si>
  <si>
    <t>Western Australia ;  Preferred to work 30 or more extra hours ;  &gt; Available within four weeks ;  &gt; Females ;</t>
  </si>
  <si>
    <t>Western Australia ;  Preferred to work 30 or more extra hours ;  &gt;&gt; Looked for more work last year ;  Persons ;</t>
  </si>
  <si>
    <t>Western Australia ;  Preferred to work 30 or more extra hours ;  &gt;&gt; Looked for more work last year ;  &gt; Males ;</t>
  </si>
  <si>
    <t>Western Australia ;  Preferred to work 30 or more extra hours ;  &gt;&gt; Looked for more work last year ;  &gt; Females ;</t>
  </si>
  <si>
    <t>Western Australia ;  Preferred to work 30 or more extra hours ;  &gt;&gt; Did not look for more work last year ;  Persons ;</t>
  </si>
  <si>
    <t>Western Australia ;  Preferred to work 30 or more extra hours ;  &gt;&gt; Did not look for more work last year ;  &gt; Males ;</t>
  </si>
  <si>
    <t>Western Australia ;  Preferred to work 30 or more extra hours ;  &gt;&gt; Did not look for more work last year ;  &gt; Females ;</t>
  </si>
  <si>
    <t>Western Australia ;  Preferred to work 30 or more extra hours ;  &gt; Not available within four weeks ;  Persons ;</t>
  </si>
  <si>
    <t>Western Australia ;  Preferred to work 30 or more extra hours ;  &gt; Not available within four weeks ;  &gt; Males ;</t>
  </si>
  <si>
    <t>Western Australia ;  Preferred to work 30 or more extra hours ;  &gt; Not available within four weeks ;  &gt; Females ;</t>
  </si>
  <si>
    <t>Tasmania ;  Part-time workers who prefer more hours ;  Persons ;</t>
  </si>
  <si>
    <t>Tasmania ;  Part-time workers who prefer more hours ;  &gt; Males ;</t>
  </si>
  <si>
    <t>Tasmania ;  Part-time workers who prefer more hours ;  &gt; Females ;</t>
  </si>
  <si>
    <t>Tasmania ;  &gt; Available within four weeks ;  Persons ;</t>
  </si>
  <si>
    <t>Tasmania ;  &gt; Available within four weeks ;  &gt; Males ;</t>
  </si>
  <si>
    <t>Tasmania ;  &gt; Available within four weeks ;  &gt; Females ;</t>
  </si>
  <si>
    <t>Tasmania ;  &gt;&gt; Looked for more work last year ;  Persons ;</t>
  </si>
  <si>
    <t>Tasmania ;  &gt;&gt; Looked for more work last year ;  &gt; Males ;</t>
  </si>
  <si>
    <t>Tasmania ;  &gt;&gt; Looked for more work last year ;  &gt; Females ;</t>
  </si>
  <si>
    <t>Tasmania ;  &gt;&gt; Did not look for more work last year ;  Persons ;</t>
  </si>
  <si>
    <t>Tasmania ;  &gt;&gt; Did not look for more work last year ;  &gt; Males ;</t>
  </si>
  <si>
    <t>Tasmania ;  &gt;&gt; Did not look for more work last year ;  &gt; Females ;</t>
  </si>
  <si>
    <t>Tasmania ;  &gt; Not available within four weeks ;  Persons ;</t>
  </si>
  <si>
    <t>Tasmania ;  &gt; Not available within four weeks ;  &gt; Males ;</t>
  </si>
  <si>
    <t>Tasmania ;  &gt; Not available within four weeks ;  &gt; Females ;</t>
  </si>
  <si>
    <t>Tasmania ;  Employees ;  Part-time workers who prefer more hours ;  Persons ;</t>
  </si>
  <si>
    <t>Tasmania ;  Employees ;  Part-time workers who prefer more hours ;  &gt; Males ;</t>
  </si>
  <si>
    <t>Tasmania ;  Employees ;  Part-time workers who prefer more hours ;  &gt; Females ;</t>
  </si>
  <si>
    <t>Tasmania ;  Employees ;  &gt; Available within four weeks ;  Persons ;</t>
  </si>
  <si>
    <t>Tasmania ;  Employees ;  &gt; Available within four weeks ;  &gt; Males ;</t>
  </si>
  <si>
    <t>Tasmania ;  Employees ;  &gt; Available within four weeks ;  &gt; Females ;</t>
  </si>
  <si>
    <t>Tasmania ;  Employees ;  &gt;&gt; Looked for more work last year ;  Persons ;</t>
  </si>
  <si>
    <t>Tasmania ;  Employees ;  &gt;&gt; Looked for more work last year ;  &gt; Males ;</t>
  </si>
  <si>
    <t>Tasmania ;  Employees ;  &gt;&gt; Looked for more work last year ;  &gt; Females ;</t>
  </si>
  <si>
    <t>Tasmania ;  Employees ;  &gt;&gt; Did not look for more work last year ;  Persons ;</t>
  </si>
  <si>
    <t>Tasmania ;  Employees ;  &gt;&gt; Did not look for more work last year ;  &gt; Males ;</t>
  </si>
  <si>
    <t>Tasmania ;  Employees ;  &gt;&gt; Did not look for more work last year ;  &gt; Females ;</t>
  </si>
  <si>
    <t>Tasmania ;  Employees ;  &gt; Not available within four weeks ;  Persons ;</t>
  </si>
  <si>
    <t>Tasmania ;  Employees ;  &gt; Not available within four weeks ;  &gt; Males ;</t>
  </si>
  <si>
    <t>Tasmania ;  Employees ;  &gt; Not available within four weeks ;  &gt; Females ;</t>
  </si>
  <si>
    <t>Tasmania ;  Own account workers ;  Part-time workers who prefer more hours ;  Persons ;</t>
  </si>
  <si>
    <t>Tasmania ;  Own account workers ;  Part-time workers who prefer more hours ;  &gt; Males ;</t>
  </si>
  <si>
    <t>Tasmania ;  Own account workers ;  Part-time workers who prefer more hours ;  &gt; Females ;</t>
  </si>
  <si>
    <t>Tasmania ;  Own account workers ;  &gt; Available within four weeks ;  Persons ;</t>
  </si>
  <si>
    <t>Tasmania ;  Own account workers ;  &gt; Available within four weeks ;  &gt; Males ;</t>
  </si>
  <si>
    <t>Tasmania ;  Own account workers ;  &gt; Available within four weeks ;  &gt; Females ;</t>
  </si>
  <si>
    <t>Tasmania ;  Own account workers ;  &gt;&gt; Looked for more work last year ;  Persons ;</t>
  </si>
  <si>
    <t>Tasmania ;  Own account workers ;  &gt;&gt; Looked for more work last year ;  &gt; Males ;</t>
  </si>
  <si>
    <t>Tasmania ;  Own account workers ;  &gt;&gt; Looked for more work last year ;  &gt; Females ;</t>
  </si>
  <si>
    <t>Tasmania ;  Own account workers ;  &gt;&gt; Did not look for more work last year ;  Persons ;</t>
  </si>
  <si>
    <t>Tasmania ;  Own account workers ;  &gt;&gt; Did not look for more work last year ;  &gt; Males ;</t>
  </si>
  <si>
    <t>Tasmania ;  Own account workers ;  &gt;&gt; Did not look for more work last year ;  &gt; Females ;</t>
  </si>
  <si>
    <t>Tasmania ;  Own account workers ;  &gt; Not available within four weeks ;  Persons ;</t>
  </si>
  <si>
    <t>Tasmania ;  Own account workers ;  &gt; Not available within four weeks ;  &gt; Males ;</t>
  </si>
  <si>
    <t>Tasmania ;  Own account workers ;  &gt; Not available within four weeks ;  &gt; Females ;</t>
  </si>
  <si>
    <t>Tasmania ;  Preferred to work less than 30 hours ;  Part-time workers who prefer more hours ;  Persons ;</t>
  </si>
  <si>
    <t>Tasmania ;  Preferred to work less than 30 hours ;  Part-time workers who prefer more hours ;  &gt; Males ;</t>
  </si>
  <si>
    <t>Tasmania ;  Preferred to work less than 30 hours ;  Part-time workers who prefer more hours ;  &gt; Females ;</t>
  </si>
  <si>
    <t>Tasmania ;  Preferred to work less than 30 hours ;  &gt; Available within four weeks ;  Persons ;</t>
  </si>
  <si>
    <t>Tasmania ;  Preferred to work less than 30 hours ;  &gt; Available within four weeks ;  &gt; Males ;</t>
  </si>
  <si>
    <t>Tasmania ;  Preferred to work less than 30 hours ;  &gt; Available within four weeks ;  &gt; Females ;</t>
  </si>
  <si>
    <t>Tasmania ;  Preferred to work less than 30 hours ;  &gt;&gt; Looked for more work last year ;  Persons ;</t>
  </si>
  <si>
    <t>Tasmania ;  Preferred to work less than 30 hours ;  &gt;&gt; Looked for more work last year ;  &gt; Males ;</t>
  </si>
  <si>
    <t>Tasmania ;  Preferred to work less than 30 hours ;  &gt;&gt; Looked for more work last year ;  &gt; Females ;</t>
  </si>
  <si>
    <t>Tasmania ;  Preferred to work less than 30 hours ;  &gt;&gt; Did not look for more work last year ;  Persons ;</t>
  </si>
  <si>
    <t>Tasmania ;  Preferred to work less than 30 hours ;  &gt;&gt; Did not look for more work last year ;  &gt; Males ;</t>
  </si>
  <si>
    <t>Tasmania ;  Preferred to work less than 30 hours ;  &gt;&gt; Did not look for more work last year ;  &gt; Females ;</t>
  </si>
  <si>
    <t>Tasmania ;  Preferred to work less than 30 hours ;  &gt; Not available within four weeks ;  Persons ;</t>
  </si>
  <si>
    <t>Tasmania ;  Preferred to work less than 30 hours ;  &gt; Not available within four weeks ;  &gt; Males ;</t>
  </si>
  <si>
    <t>Tasmania ;  Preferred to work less than 30 hours ;  &gt; Not available within four weeks ;  &gt; Females ;</t>
  </si>
  <si>
    <t>Tasmania ;  Preferred to work 30 to 34 hours ;  Part-time workers who prefer more hours ;  Persons ;</t>
  </si>
  <si>
    <t>Tasmania ;  Preferred to work 30 to 34 hours ;  Part-time workers who prefer more hours ;  &gt; Males ;</t>
  </si>
  <si>
    <t>Tasmania ;  Preferred to work 30 to 34 hours ;  Part-time workers who prefer more hours ;  &gt; Females ;</t>
  </si>
  <si>
    <t>Tasmania ;  Preferred to work 30 to 34 hours ;  &gt; Available within four weeks ;  Persons ;</t>
  </si>
  <si>
    <t>Tasmania ;  Preferred to work 30 to 34 hours ;  &gt; Available within four weeks ;  &gt; Males ;</t>
  </si>
  <si>
    <t>Tasmania ;  Preferred to work 30 to 34 hours ;  &gt; Available within four weeks ;  &gt; Females ;</t>
  </si>
  <si>
    <t>Tasmania ;  Preferred to work 30 to 34 hours ;  &gt;&gt; Looked for more work last year ;  Persons ;</t>
  </si>
  <si>
    <t>Tasmania ;  Preferred to work 30 to 34 hours ;  &gt;&gt; Looked for more work last year ;  &gt; Males ;</t>
  </si>
  <si>
    <t>Tasmania ;  Preferred to work 30 to 34 hours ;  &gt;&gt; Looked for more work last year ;  &gt; Females ;</t>
  </si>
  <si>
    <t>Tasmania ;  Preferred to work 30 to 34 hours ;  &gt;&gt; Did not look for more work last year ;  Persons ;</t>
  </si>
  <si>
    <t>Tasmania ;  Preferred to work 30 to 34 hours ;  &gt;&gt; Did not look for more work last year ;  &gt; Males ;</t>
  </si>
  <si>
    <t>Tasmania ;  Preferred to work 30 to 34 hours ;  &gt;&gt; Did not look for more work last year ;  &gt; Females ;</t>
  </si>
  <si>
    <t>Tasmania ;  Preferred to work 30 to 34 hours ;  &gt; Not available within four weeks ;  Persons ;</t>
  </si>
  <si>
    <t>Tasmania ;  Preferred to work 30 to 34 hours ;  &gt; Not available within four weeks ;  &gt; Males ;</t>
  </si>
  <si>
    <t>Tasmania ;  Preferred to work 30 to 34 hours ;  &gt; Not available within four weeks ;  &gt; Females ;</t>
  </si>
  <si>
    <t>Tasmania ;  Preferred to work 35 to 39 hours ;  Part-time workers who prefer more hours ;  Persons ;</t>
  </si>
  <si>
    <t>Tasmania ;  Preferred to work 35 to 39 hours ;  Part-time workers who prefer more hours ;  &gt; Males ;</t>
  </si>
  <si>
    <t>Tasmania ;  Preferred to work 35 to 39 hours ;  Part-time workers who prefer more hours ;  &gt; Females ;</t>
  </si>
  <si>
    <t>Tasmania ;  Preferred to work 35 to 39 hours ;  &gt; Available within four weeks ;  Persons ;</t>
  </si>
  <si>
    <t>Tasmania ;  Preferred to work 35 to 39 hours ;  &gt; Available within four weeks ;  &gt; Males ;</t>
  </si>
  <si>
    <t>Tasmania ;  Preferred to work 35 to 39 hours ;  &gt; Available within four weeks ;  &gt; Females ;</t>
  </si>
  <si>
    <t>Tasmania ;  Preferred to work 35 to 39 hours ;  &gt;&gt; Looked for more work last year ;  Persons ;</t>
  </si>
  <si>
    <t>Tasmania ;  Preferred to work 35 to 39 hours ;  &gt;&gt; Looked for more work last year ;  &gt; Males ;</t>
  </si>
  <si>
    <t>Tasmania ;  Preferred to work 35 to 39 hours ;  &gt;&gt; Looked for more work last year ;  &gt; Females ;</t>
  </si>
  <si>
    <t>Tasmania ;  Preferred to work 35 to 39 hours ;  &gt;&gt; Did not look for more work last year ;  Persons ;</t>
  </si>
  <si>
    <t>Tasmania ;  Preferred to work 35 to 39 hours ;  &gt;&gt; Did not look for more work last year ;  &gt; Males ;</t>
  </si>
  <si>
    <t>Tasmania ;  Preferred to work 35 to 39 hours ;  &gt;&gt; Did not look for more work last year ;  &gt; Females ;</t>
  </si>
  <si>
    <t>Tasmania ;  Preferred to work 35 to 39 hours ;  &gt; Not available within four weeks ;  Persons ;</t>
  </si>
  <si>
    <t>Tasmania ;  Preferred to work 35 to 39 hours ;  &gt; Not available within four weeks ;  &gt; Males ;</t>
  </si>
  <si>
    <t>Tasmania ;  Preferred to work 35 to 39 hours ;  &gt; Not available within four weeks ;  &gt; Females ;</t>
  </si>
  <si>
    <t>Tasmania ;  Preferred to work 40 hours or more ;  Part-time workers who prefer more hours ;  Persons ;</t>
  </si>
  <si>
    <t>Tasmania ;  Preferred to work 40 hours or more ;  Part-time workers who prefer more hours ;  &gt; Males ;</t>
  </si>
  <si>
    <t>Tasmania ;  Preferred to work 40 hours or more ;  Part-time workers who prefer more hours ;  &gt; Females ;</t>
  </si>
  <si>
    <t>Tasmania ;  Preferred to work 40 hours or more ;  &gt; Available within four weeks ;  Persons ;</t>
  </si>
  <si>
    <t>Tasmania ;  Preferred to work 40 hours or more ;  &gt; Available within four weeks ;  &gt; Males ;</t>
  </si>
  <si>
    <t>Tasmania ;  Preferred to work 40 hours or more ;  &gt; Available within four weeks ;  &gt; Females ;</t>
  </si>
  <si>
    <t>Tasmania ;  Preferred to work 40 hours or more ;  &gt;&gt; Looked for more work last year ;  Persons ;</t>
  </si>
  <si>
    <t>Tasmania ;  Preferred to work 40 hours or more ;  &gt;&gt; Looked for more work last year ;  &gt; Males ;</t>
  </si>
  <si>
    <t>Tasmania ;  Preferred to work 40 hours or more ;  &gt;&gt; Looked for more work last year ;  &gt; Females ;</t>
  </si>
  <si>
    <t>Tasmania ;  Preferred to work 40 hours or more ;  &gt;&gt; Did not look for more work last year ;  Persons ;</t>
  </si>
  <si>
    <t>Tasmania ;  Preferred to work 40 hours or more ;  &gt;&gt; Did not look for more work last year ;  &gt; Males ;</t>
  </si>
  <si>
    <t>Tasmania ;  Preferred to work 40 hours or more ;  &gt;&gt; Did not look for more work last year ;  &gt; Females ;</t>
  </si>
  <si>
    <t>Tasmania ;  Preferred to work 40 hours or more ;  &gt; Not available within four weeks ;  Persons ;</t>
  </si>
  <si>
    <t>Tasmania ;  Preferred to work 40 hours or more ;  &gt; Not available within four weeks ;  &gt; Males ;</t>
  </si>
  <si>
    <t>Tasmania ;  Preferred to work 40 hours or more ;  &gt; Not available within four weeks ;  &gt; Females ;</t>
  </si>
  <si>
    <t>Tasmania ;  Preferred to work less than 10 extra hours ;  Part-time workers who prefer more hours ;  Persons ;</t>
  </si>
  <si>
    <t>Tasmania ;  Preferred to work less than 10 extra hours ;  Part-time workers who prefer more hours ;  &gt; Males ;</t>
  </si>
  <si>
    <t>Tasmania ;  Preferred to work less than 10 extra hours ;  Part-time workers who prefer more hours ;  &gt; Females ;</t>
  </si>
  <si>
    <t>Tasmania ;  Preferred to work less than 10 extra hours ;  &gt; Available within four weeks ;  Persons ;</t>
  </si>
  <si>
    <t>Tasmania ;  Preferred to work less than 10 extra hours ;  &gt; Available within four weeks ;  &gt; Males ;</t>
  </si>
  <si>
    <t>Tasmania ;  Preferred to work less than 10 extra hours ;  &gt; Available within four weeks ;  &gt; Females ;</t>
  </si>
  <si>
    <t>Tasmania ;  Preferred to work less than 10 extra hours ;  &gt;&gt; Looked for more work last year ;  Persons ;</t>
  </si>
  <si>
    <t>Tasmania ;  Preferred to work less than 10 extra hours ;  &gt;&gt; Looked for more work last year ;  &gt; Males ;</t>
  </si>
  <si>
    <t>Tasmania ;  Preferred to work less than 10 extra hours ;  &gt;&gt; Looked for more work last year ;  &gt; Females ;</t>
  </si>
  <si>
    <t>Tasmania ;  Preferred to work less than 10 extra hours ;  &gt;&gt; Did not look for more work last year ;  Persons ;</t>
  </si>
  <si>
    <t>Tasmania ;  Preferred to work less than 10 extra hours ;  &gt;&gt; Did not look for more work last year ;  &gt; Males ;</t>
  </si>
  <si>
    <t>Tasmania ;  Preferred to work less than 10 extra hours ;  &gt;&gt; Did not look for more work last year ;  &gt; Females ;</t>
  </si>
  <si>
    <t>Tasmania ;  Preferred to work less than 10 extra hours ;  &gt; Not available within four weeks ;  Persons ;</t>
  </si>
  <si>
    <t>Tasmania ;  Preferred to work less than 10 extra hours ;  &gt; Not available within four weeks ;  &gt; Males ;</t>
  </si>
  <si>
    <t>Tasmania ;  Preferred to work less than 10 extra hours ;  &gt; Not available within four weeks ;  &gt; Females ;</t>
  </si>
  <si>
    <t>Tasmania ;  Preferred to work 10 to 19 extra hours ;  Part-time workers who prefer more hours ;  Persons ;</t>
  </si>
  <si>
    <t>Tasmania ;  Preferred to work 10 to 19 extra hours ;  Part-time workers who prefer more hours ;  &gt; Males ;</t>
  </si>
  <si>
    <t>Tasmania ;  Preferred to work 10 to 19 extra hours ;  Part-time workers who prefer more hours ;  &gt; Females ;</t>
  </si>
  <si>
    <t>Tasmania ;  Preferred to work 10 to 19 extra hours ;  &gt; Available within four weeks ;  Persons ;</t>
  </si>
  <si>
    <t>Tasmania ;  Preferred to work 10 to 19 extra hours ;  &gt; Available within four weeks ;  &gt; Males ;</t>
  </si>
  <si>
    <t>Tasmania ;  Preferred to work 10 to 19 extra hours ;  &gt; Available within four weeks ;  &gt; Females ;</t>
  </si>
  <si>
    <t>Tasmania ;  Preferred to work 10 to 19 extra hours ;  &gt;&gt; Looked for more work last year ;  Persons ;</t>
  </si>
  <si>
    <t>Tasmania ;  Preferred to work 10 to 19 extra hours ;  &gt;&gt; Looked for more work last year ;  &gt; Males ;</t>
  </si>
  <si>
    <t>Tasmania ;  Preferred to work 10 to 19 extra hours ;  &gt;&gt; Looked for more work last year ;  &gt; Females ;</t>
  </si>
  <si>
    <t>Tasmania ;  Preferred to work 10 to 19 extra hours ;  &gt;&gt; Did not look for more work last year ;  Persons ;</t>
  </si>
  <si>
    <t>Tasmania ;  Preferred to work 10 to 19 extra hours ;  &gt;&gt; Did not look for more work last year ;  &gt; Males ;</t>
  </si>
  <si>
    <t>Tasmania ;  Preferred to work 10 to 19 extra hours ;  &gt;&gt; Did not look for more work last year ;  &gt; Females ;</t>
  </si>
  <si>
    <t>Tasmania ;  Preferred to work 10 to 19 extra hours ;  &gt; Not available within four weeks ;  Persons ;</t>
  </si>
  <si>
    <t>Tasmania ;  Preferred to work 10 to 19 extra hours ;  &gt; Not available within four weeks ;  &gt; Males ;</t>
  </si>
  <si>
    <t>Tasmania ;  Preferred to work 10 to 19 extra hours ;  &gt; Not available within four weeks ;  &gt; Females ;</t>
  </si>
  <si>
    <t>Tasmania ;  Preferred to work 20 to 29 extra hours ;  Part-time workers who prefer more hours ;  Persons ;</t>
  </si>
  <si>
    <t>Tasmania ;  Preferred to work 20 to 29 extra hours ;  Part-time workers who prefer more hours ;  &gt; Males ;</t>
  </si>
  <si>
    <t>Tasmania ;  Preferred to work 20 to 29 extra hours ;  Part-time workers who prefer more hours ;  &gt; Females ;</t>
  </si>
  <si>
    <t>Tasmania ;  Preferred to work 20 to 29 extra hours ;  &gt; Available within four weeks ;  Persons ;</t>
  </si>
  <si>
    <t>Tasmania ;  Preferred to work 20 to 29 extra hours ;  &gt; Available within four weeks ;  &gt; Males ;</t>
  </si>
  <si>
    <t>Tasmania ;  Preferred to work 20 to 29 extra hours ;  &gt; Available within four weeks ;  &gt; Females ;</t>
  </si>
  <si>
    <t>Tasmania ;  Preferred to work 20 to 29 extra hours ;  &gt;&gt; Looked for more work last year ;  Persons ;</t>
  </si>
  <si>
    <t>Tasmania ;  Preferred to work 20 to 29 extra hours ;  &gt;&gt; Looked for more work last year ;  &gt; Males ;</t>
  </si>
  <si>
    <t>Tasmania ;  Preferred to work 20 to 29 extra hours ;  &gt;&gt; Looked for more work last year ;  &gt; Females ;</t>
  </si>
  <si>
    <t>Tasmania ;  Preferred to work 20 to 29 extra hours ;  &gt;&gt; Did not look for more work last year ;  Persons ;</t>
  </si>
  <si>
    <t>Tasmania ;  Preferred to work 20 to 29 extra hours ;  &gt;&gt; Did not look for more work last year ;  &gt; Males ;</t>
  </si>
  <si>
    <t>Tasmania ;  Preferred to work 20 to 29 extra hours ;  &gt;&gt; Did not look for more work last year ;  &gt; Females ;</t>
  </si>
  <si>
    <t>Tasmania ;  Preferred to work 20 to 29 extra hours ;  &gt; Not available within four weeks ;  Persons ;</t>
  </si>
  <si>
    <t>Tasmania ;  Preferred to work 20 to 29 extra hours ;  &gt; Not available within four weeks ;  &gt; Males ;</t>
  </si>
  <si>
    <t>Tasmania ;  Preferred to work 20 to 29 extra hours ;  &gt; Not available within four weeks ;  &gt; Females ;</t>
  </si>
  <si>
    <t>Tasmania ;  Preferred to work 30 or more extra hours ;  Part-time workers who prefer more hours ;  Persons ;</t>
  </si>
  <si>
    <t>Tasmania ;  Preferred to work 30 or more extra hours ;  Part-time workers who prefer more hours ;  &gt; Males ;</t>
  </si>
  <si>
    <t>Tasmania ;  Preferred to work 30 or more extra hours ;  Part-time workers who prefer more hours ;  &gt; Females ;</t>
  </si>
  <si>
    <t>Tasmania ;  Preferred to work 30 or more extra hours ;  &gt; Available within four weeks ;  Persons ;</t>
  </si>
  <si>
    <t>Tasmania ;  Preferred to work 30 or more extra hours ;  &gt; Available within four weeks ;  &gt; Males ;</t>
  </si>
  <si>
    <t>Tasmania ;  Preferred to work 30 or more extra hours ;  &gt; Available within four weeks ;  &gt; Females ;</t>
  </si>
  <si>
    <t>Tasmania ;  Preferred to work 30 or more extra hours ;  &gt;&gt; Looked for more work last year ;  Persons ;</t>
  </si>
  <si>
    <t>Tasmania ;  Preferred to work 30 or more extra hours ;  &gt;&gt; Looked for more work last year ;  &gt; Males ;</t>
  </si>
  <si>
    <t>Tasmania ;  Preferred to work 30 or more extra hours ;  &gt;&gt; Looked for more work last year ;  &gt; Females ;</t>
  </si>
  <si>
    <t>Tasmania ;  Preferred to work 30 or more extra hours ;  &gt;&gt; Did not look for more work last year ;  Persons ;</t>
  </si>
  <si>
    <t>Tasmania ;  Preferred to work 30 or more extra hours ;  &gt;&gt; Did not look for more work last year ;  &gt; Males ;</t>
  </si>
  <si>
    <t>Tasmania ;  Preferred to work 30 or more extra hours ;  &gt;&gt; Did not look for more work last year ;  &gt; Females ;</t>
  </si>
  <si>
    <t>Tasmania ;  Preferred to work 30 or more extra hours ;  &gt; Not available within four weeks ;  Persons ;</t>
  </si>
  <si>
    <t>Tasmania ;  Preferred to work 30 or more extra hours ;  &gt; Not available within four weeks ;  &gt; Males ;</t>
  </si>
  <si>
    <t>Tasmania ;  Preferred to work 30 or more extra hours ;  &gt; Not available within four weeks ;  &gt; Females ;</t>
  </si>
  <si>
    <t>Northern Territory ;  Part-time workers who prefer more hours ;  Persons ;</t>
  </si>
  <si>
    <t>Northern Territory ;  Part-time workers who prefer more hours ;  &gt; Males ;</t>
  </si>
  <si>
    <t>Northern Territory ;  Part-time workers who prefer more hours ;  &gt; Females ;</t>
  </si>
  <si>
    <t>Northern Territory ;  &gt; Available within four weeks ;  Persons ;</t>
  </si>
  <si>
    <t>Northern Territory ;  &gt; Available within four weeks ;  &gt; Males ;</t>
  </si>
  <si>
    <t>Northern Territory ;  &gt; Available within four weeks ;  &gt; Females ;</t>
  </si>
  <si>
    <t>Northern Territory ;  &gt;&gt; Looked for more work last year ;  Persons ;</t>
  </si>
  <si>
    <t>Northern Territory ;  &gt;&gt; Looked for more work last year ;  &gt; Males ;</t>
  </si>
  <si>
    <t>Northern Territory ;  &gt;&gt; Looked for more work last year ;  &gt; Females ;</t>
  </si>
  <si>
    <t>Northern Territory ;  &gt;&gt; Did not look for more work last year ;  Persons ;</t>
  </si>
  <si>
    <t>Northern Territory ;  &gt;&gt; Did not look for more work last year ;  &gt; Males ;</t>
  </si>
  <si>
    <t>Northern Territory ;  &gt;&gt; Did not look for more work last year ;  &gt; Females ;</t>
  </si>
  <si>
    <t>Northern Territory ;  &gt; Not available within four weeks ;  Persons ;</t>
  </si>
  <si>
    <t>Northern Territory ;  &gt; Not available within four weeks ;  &gt; Males ;</t>
  </si>
  <si>
    <t>Northern Territory ;  &gt; Not available within four weeks ;  &gt; Females ;</t>
  </si>
  <si>
    <t>Northern Territory ;  Employees ;  Part-time workers who prefer more hours ;  Persons ;</t>
  </si>
  <si>
    <t>Northern Territory ;  Employees ;  Part-time workers who prefer more hours ;  &gt; Males ;</t>
  </si>
  <si>
    <t>Northern Territory ;  Employees ;  Part-time workers who prefer more hours ;  &gt; Females ;</t>
  </si>
  <si>
    <t>Northern Territory ;  Employees ;  &gt; Available within four weeks ;  Persons ;</t>
  </si>
  <si>
    <t>Northern Territory ;  Employees ;  &gt; Available within four weeks ;  &gt; Males ;</t>
  </si>
  <si>
    <t>A125251622F</t>
  </si>
  <si>
    <t>A125239742W</t>
  </si>
  <si>
    <t>A125237366T</t>
  </si>
  <si>
    <t>A125261126F</t>
  </si>
  <si>
    <t>A125249246W</t>
  </si>
  <si>
    <t>A125230242L</t>
  </si>
  <si>
    <t>A125254002W</t>
  </si>
  <si>
    <t>A125242122T</t>
  </si>
  <si>
    <t>A125234994A</t>
  </si>
  <si>
    <t>A125258754K</t>
  </si>
  <si>
    <t>A125246874F</t>
  </si>
  <si>
    <t>A125232618K</t>
  </si>
  <si>
    <t>A125256378F</t>
  </si>
  <si>
    <t>A125244498A</t>
  </si>
  <si>
    <t>A125227866A</t>
  </si>
  <si>
    <t>A125251626R</t>
  </si>
  <si>
    <t>A125239746F</t>
  </si>
  <si>
    <t>A125237370J</t>
  </si>
  <si>
    <t>A125261130W</t>
  </si>
  <si>
    <t>A125249250L</t>
  </si>
  <si>
    <t>A125230226L</t>
  </si>
  <si>
    <t>A125253986F</t>
  </si>
  <si>
    <t>A125242106T</t>
  </si>
  <si>
    <t>A125234978A</t>
  </si>
  <si>
    <t>A125258738K</t>
  </si>
  <si>
    <t>A125246858F</t>
  </si>
  <si>
    <t>A125232602T</t>
  </si>
  <si>
    <t>A125256362L</t>
  </si>
  <si>
    <t>A125244482J</t>
  </si>
  <si>
    <t>A125227850J</t>
  </si>
  <si>
    <t>A125251610W</t>
  </si>
  <si>
    <t>A125239730L</t>
  </si>
  <si>
    <t>A125237354J</t>
  </si>
  <si>
    <t>A125261114W</t>
  </si>
  <si>
    <t>A125249234L</t>
  </si>
  <si>
    <t>A125230262W</t>
  </si>
  <si>
    <t>A125254022F</t>
  </si>
  <si>
    <t>A125242142A</t>
  </si>
  <si>
    <t>A125235014A</t>
  </si>
  <si>
    <t>A125258774V</t>
  </si>
  <si>
    <t>A125246894R</t>
  </si>
  <si>
    <t>A125232638V</t>
  </si>
  <si>
    <t>A125256398R</t>
  </si>
  <si>
    <t>A125244518X</t>
  </si>
  <si>
    <t>A125227886K</t>
  </si>
  <si>
    <t>A125251646X</t>
  </si>
  <si>
    <t>A125239766R</t>
  </si>
  <si>
    <t>A125237390T</t>
  </si>
  <si>
    <t>A125261150F</t>
  </si>
  <si>
    <t>A125249270W</t>
  </si>
  <si>
    <t>A125230246W</t>
  </si>
  <si>
    <t>A125254006F</t>
  </si>
  <si>
    <t>A125242126A</t>
  </si>
  <si>
    <t>A125234998K</t>
  </si>
  <si>
    <t>A125258758V</t>
  </si>
  <si>
    <t>A125246878R</t>
  </si>
  <si>
    <t>A125232622A</t>
  </si>
  <si>
    <t>A125256382W</t>
  </si>
  <si>
    <t>A125244502F</t>
  </si>
  <si>
    <t>A125227870T</t>
  </si>
  <si>
    <t>A125251630F</t>
  </si>
  <si>
    <t>A125239750W</t>
  </si>
  <si>
    <t>A125237374T</t>
  </si>
  <si>
    <t>A125261134F</t>
  </si>
  <si>
    <t>A125249254W</t>
  </si>
  <si>
    <t>A125230310C</t>
  </si>
  <si>
    <t>A125254070X</t>
  </si>
  <si>
    <t>A125242190V</t>
  </si>
  <si>
    <t>A125235062V</t>
  </si>
  <si>
    <t>A125258822A</t>
  </si>
  <si>
    <t>A125246942W</t>
  </si>
  <si>
    <t>A125232686L</t>
  </si>
  <si>
    <t>A125256446W</t>
  </si>
  <si>
    <t>A125244566T</t>
  </si>
  <si>
    <t>A125227934T</t>
  </si>
  <si>
    <t>A125251694T</t>
  </si>
  <si>
    <t>A125239814W</t>
  </si>
  <si>
    <t>A125237438T</t>
  </si>
  <si>
    <t>A125261198T</t>
  </si>
  <si>
    <t>A125249318W</t>
  </si>
  <si>
    <t>A125230294R</t>
  </si>
  <si>
    <t>A125254054X</t>
  </si>
  <si>
    <t>A125242174V</t>
  </si>
  <si>
    <t>A125235046V</t>
  </si>
  <si>
    <t>A125258806A</t>
  </si>
  <si>
    <t>A125246926W</t>
  </si>
  <si>
    <t>A125232670V</t>
  </si>
  <si>
    <t>A125256430C</t>
  </si>
  <si>
    <t>A125244550X</t>
  </si>
  <si>
    <t>A125227918T</t>
  </si>
  <si>
    <t>A125251678T</t>
  </si>
  <si>
    <t>A125239798J</t>
  </si>
  <si>
    <t>A125237422X</t>
  </si>
  <si>
    <t>A125261182X</t>
  </si>
  <si>
    <t>A125249302C</t>
  </si>
  <si>
    <t>A125230274F</t>
  </si>
  <si>
    <t>A125254034R</t>
  </si>
  <si>
    <t>A125242154K</t>
  </si>
  <si>
    <t>A125235026K</t>
  </si>
  <si>
    <t>A125258786C</t>
  </si>
  <si>
    <t>A125246906L</t>
  </si>
  <si>
    <t>A125232650K</t>
  </si>
  <si>
    <t>A125256410V</t>
  </si>
  <si>
    <t>A125244530R</t>
  </si>
  <si>
    <t>A125227898V</t>
  </si>
  <si>
    <t>A125251658J</t>
  </si>
  <si>
    <t>A125239778X</t>
  </si>
  <si>
    <t>A125237402R</t>
  </si>
  <si>
    <t>A125261162R</t>
  </si>
  <si>
    <t>A125249282F</t>
  </si>
  <si>
    <t>A125230298X</t>
  </si>
  <si>
    <t>A125254058J</t>
  </si>
  <si>
    <t>A125242178C</t>
  </si>
  <si>
    <t>A125235050K</t>
  </si>
  <si>
    <t>A125258810T</t>
  </si>
  <si>
    <t>A125246930L</t>
  </si>
  <si>
    <t>A125232674C</t>
  </si>
  <si>
    <t>A125256434L</t>
  </si>
  <si>
    <t>A125244554J</t>
  </si>
  <si>
    <t>A125227922J</t>
  </si>
  <si>
    <t>A125251682J</t>
  </si>
  <si>
    <t>A125239802L</t>
  </si>
  <si>
    <t>A125237426J</t>
  </si>
  <si>
    <t>A125261186J</t>
  </si>
  <si>
    <t>A125249306L</t>
  </si>
  <si>
    <t>A125230302C</t>
  </si>
  <si>
    <t>A125254062X</t>
  </si>
  <si>
    <t>A125242182V</t>
  </si>
  <si>
    <t>A125235054V</t>
  </si>
  <si>
    <t>A125258814A</t>
  </si>
  <si>
    <t>A125246934W</t>
  </si>
  <si>
    <t>A125232678L</t>
  </si>
  <si>
    <t>A125256438W</t>
  </si>
  <si>
    <t>A125244558T</t>
  </si>
  <si>
    <t>A125227926T</t>
  </si>
  <si>
    <t>A125251686T</t>
  </si>
  <si>
    <t>A125239806W</t>
  </si>
  <si>
    <t>A125237430X</t>
  </si>
  <si>
    <t>A125261190X</t>
  </si>
  <si>
    <t>A125249310C</t>
  </si>
  <si>
    <t>A125230278R</t>
  </si>
  <si>
    <t>A125254038X</t>
  </si>
  <si>
    <t>A125242158V</t>
  </si>
  <si>
    <t>A125235030A</t>
  </si>
  <si>
    <t>A125258790V</t>
  </si>
  <si>
    <t>A125246910C</t>
  </si>
  <si>
    <t>A125232654V</t>
  </si>
  <si>
    <t>A125256414C</t>
  </si>
  <si>
    <t>A125244534X</t>
  </si>
  <si>
    <t>A125227902X</t>
  </si>
  <si>
    <t>A125251662X</t>
  </si>
  <si>
    <t>A125239782R</t>
  </si>
  <si>
    <t>A125237406X</t>
  </si>
  <si>
    <t>A125261166X</t>
  </si>
  <si>
    <t>A125249286R</t>
  </si>
  <si>
    <t>A125230282F</t>
  </si>
  <si>
    <t>A125254042R</t>
  </si>
  <si>
    <t>A125242162K</t>
  </si>
  <si>
    <t>A125235034K</t>
  </si>
  <si>
    <t>A125258794C</t>
  </si>
  <si>
    <t>A125246914L</t>
  </si>
  <si>
    <t>A125232658C</t>
  </si>
  <si>
    <t>A125256418L</t>
  </si>
  <si>
    <t>A125244538J</t>
  </si>
  <si>
    <t>A125227906J</t>
  </si>
  <si>
    <t>A125251666J</t>
  </si>
  <si>
    <t>A125239786X</t>
  </si>
  <si>
    <t>A125237410R</t>
  </si>
  <si>
    <t>A125261170R</t>
  </si>
  <si>
    <t>A125249290F</t>
  </si>
  <si>
    <t>A125230286R</t>
  </si>
  <si>
    <t>A125254046X</t>
  </si>
  <si>
    <t>A125242166V</t>
  </si>
  <si>
    <t>A125235038V</t>
  </si>
  <si>
    <t>A125258798L</t>
  </si>
  <si>
    <t>A125246918W</t>
  </si>
  <si>
    <t>A125232662V</t>
  </si>
  <si>
    <t>A125256422C</t>
  </si>
  <si>
    <t>A125244542X</t>
  </si>
  <si>
    <t>A125227910X</t>
  </si>
  <si>
    <t>A125251670X</t>
  </si>
  <si>
    <t>A125239790R</t>
  </si>
  <si>
    <t>A125237414X</t>
  </si>
  <si>
    <t>A125261174X</t>
  </si>
  <si>
    <t>A125249294R</t>
  </si>
  <si>
    <t>A125230270W</t>
  </si>
  <si>
    <t>A125254030F</t>
  </si>
  <si>
    <t>A125242150A</t>
  </si>
  <si>
    <t>A125235022A</t>
  </si>
  <si>
    <t>A125258782V</t>
  </si>
  <si>
    <t>A125246902C</t>
  </si>
  <si>
    <t>A125232646V</t>
  </si>
  <si>
    <t>A125256406C</t>
  </si>
  <si>
    <t>A125244526X</t>
  </si>
  <si>
    <t>A125227894K</t>
  </si>
  <si>
    <t>A125251654X</t>
  </si>
  <si>
    <t>A125239774R</t>
  </si>
  <si>
    <t>A125237398K</t>
  </si>
  <si>
    <t>A125261158X</t>
  </si>
  <si>
    <t>A125249278R</t>
  </si>
  <si>
    <t>A125230306L</t>
  </si>
  <si>
    <t>A125254066J</t>
  </si>
  <si>
    <t>A125242186C</t>
  </si>
  <si>
    <t>A125235058C</t>
  </si>
  <si>
    <t>A125258818K</t>
  </si>
  <si>
    <t>A125246938F</t>
  </si>
  <si>
    <t>A125232682C</t>
  </si>
  <si>
    <t>A125256442L</t>
  </si>
  <si>
    <t>A125244562J</t>
  </si>
  <si>
    <t>A125227930J</t>
  </si>
  <si>
    <t>A125251690J</t>
  </si>
  <si>
    <t>A125239810L</t>
  </si>
  <si>
    <t>A125237434J</t>
  </si>
  <si>
    <t>A125261194J</t>
  </si>
  <si>
    <t>A125249314L</t>
  </si>
  <si>
    <t>A125230290F</t>
  </si>
  <si>
    <t>A125254050R</t>
  </si>
  <si>
    <t>A125242170K</t>
  </si>
  <si>
    <t>A125235042K</t>
  </si>
  <si>
    <t>A125258802T</t>
  </si>
  <si>
    <t>A125246922L</t>
  </si>
  <si>
    <t>A125232666C</t>
  </si>
  <si>
    <t>A125256426L</t>
  </si>
  <si>
    <t>A125244546J</t>
  </si>
  <si>
    <t>A125227914J</t>
  </si>
  <si>
    <t>A125251674J</t>
  </si>
  <si>
    <t>A125239794X</t>
  </si>
  <si>
    <t>A125237418J</t>
  </si>
  <si>
    <t>A125261178J</t>
  </si>
  <si>
    <t>A125249298X</t>
  </si>
  <si>
    <t>A125230354F</t>
  </si>
  <si>
    <t>A125254114R</t>
  </si>
  <si>
    <t>A125242234K</t>
  </si>
  <si>
    <t>A125235106K</t>
  </si>
  <si>
    <t>A125258866C</t>
  </si>
  <si>
    <t>A125246986X</t>
  </si>
  <si>
    <t>A125232730K</t>
  </si>
  <si>
    <t>A125256490F</t>
  </si>
  <si>
    <t>A125244610R</t>
  </si>
  <si>
    <t>A125227978V</t>
  </si>
  <si>
    <t>A125251738J</t>
  </si>
  <si>
    <t>A125239858X</t>
  </si>
  <si>
    <t>A125237482A</t>
  </si>
  <si>
    <t>A125261242R</t>
  </si>
  <si>
    <t>A125249362F</t>
  </si>
  <si>
    <t>A125230338F</t>
  </si>
  <si>
    <t>A125254098A</t>
  </si>
  <si>
    <t>A125242218K</t>
  </si>
  <si>
    <t>A125235090C</t>
  </si>
  <si>
    <t>A125258850K</t>
  </si>
  <si>
    <t>Northern Territory ;  Employees ;  &gt; Available within four weeks ;  &gt; Females ;</t>
  </si>
  <si>
    <t>Northern Territory ;  Employees ;  &gt;&gt; Looked for more work last year ;  Persons ;</t>
  </si>
  <si>
    <t>Northern Territory ;  Employees ;  &gt;&gt; Looked for more work last year ;  &gt; Males ;</t>
  </si>
  <si>
    <t>Northern Territory ;  Employees ;  &gt;&gt; Looked for more work last year ;  &gt; Females ;</t>
  </si>
  <si>
    <t>Northern Territory ;  Employees ;  &gt;&gt; Did not look for more work last year ;  Persons ;</t>
  </si>
  <si>
    <t>Northern Territory ;  Employees ;  &gt;&gt; Did not look for more work last year ;  &gt; Males ;</t>
  </si>
  <si>
    <t>Northern Territory ;  Employees ;  &gt;&gt; Did not look for more work last year ;  &gt; Females ;</t>
  </si>
  <si>
    <t>Northern Territory ;  Employees ;  &gt; Not available within four weeks ;  Persons ;</t>
  </si>
  <si>
    <t>Northern Territory ;  Employees ;  &gt; Not available within four weeks ;  &gt; Males ;</t>
  </si>
  <si>
    <t>Northern Territory ;  Employees ;  &gt; Not available within four weeks ;  &gt; Females ;</t>
  </si>
  <si>
    <t>Northern Territory ;  Own account workers ;  Part-time workers who prefer more hours ;  Persons ;</t>
  </si>
  <si>
    <t>Northern Territory ;  Own account workers ;  Part-time workers who prefer more hours ;  &gt; Males ;</t>
  </si>
  <si>
    <t>Northern Territory ;  Own account workers ;  Part-time workers who prefer more hours ;  &gt; Females ;</t>
  </si>
  <si>
    <t>Northern Territory ;  Own account workers ;  &gt; Available within four weeks ;  Persons ;</t>
  </si>
  <si>
    <t>Northern Territory ;  Own account workers ;  &gt; Available within four weeks ;  &gt; Males ;</t>
  </si>
  <si>
    <t>Northern Territory ;  Own account workers ;  &gt; Available within four weeks ;  &gt; Females ;</t>
  </si>
  <si>
    <t>Northern Territory ;  Own account workers ;  &gt;&gt; Looked for more work last year ;  Persons ;</t>
  </si>
  <si>
    <t>Northern Territory ;  Own account workers ;  &gt;&gt; Looked for more work last year ;  &gt; Males ;</t>
  </si>
  <si>
    <t>Northern Territory ;  Own account workers ;  &gt;&gt; Looked for more work last year ;  &gt; Females ;</t>
  </si>
  <si>
    <t>Northern Territory ;  Own account workers ;  &gt;&gt; Did not look for more work last year ;  Persons ;</t>
  </si>
  <si>
    <t>Northern Territory ;  Own account workers ;  &gt;&gt; Did not look for more work last year ;  &gt; Males ;</t>
  </si>
  <si>
    <t>Northern Territory ;  Own account workers ;  &gt;&gt; Did not look for more work last year ;  &gt; Females ;</t>
  </si>
  <si>
    <t>Northern Territory ;  Own account workers ;  &gt; Not available within four weeks ;  Persons ;</t>
  </si>
  <si>
    <t>Northern Territory ;  Own account workers ;  &gt; Not available within four weeks ;  &gt; Males ;</t>
  </si>
  <si>
    <t>Northern Territory ;  Own account workers ;  &gt; Not available within four weeks ;  &gt; Females ;</t>
  </si>
  <si>
    <t>Northern Territory ;  Preferred to work less than 30 hours ;  Part-time workers who prefer more hours ;  Persons ;</t>
  </si>
  <si>
    <t>Northern Territory ;  Preferred to work less than 30 hours ;  Part-time workers who prefer more hours ;  &gt; Males ;</t>
  </si>
  <si>
    <t>Northern Territory ;  Preferred to work less than 30 hours ;  Part-time workers who prefer more hours ;  &gt; Females ;</t>
  </si>
  <si>
    <t>Northern Territory ;  Preferred to work less than 30 hours ;  &gt; Available within four weeks ;  Persons ;</t>
  </si>
  <si>
    <t>Northern Territory ;  Preferred to work less than 30 hours ;  &gt; Available within four weeks ;  &gt; Males ;</t>
  </si>
  <si>
    <t>Northern Territory ;  Preferred to work less than 30 hours ;  &gt; Available within four weeks ;  &gt; Females ;</t>
  </si>
  <si>
    <t>Northern Territory ;  Preferred to work less than 30 hours ;  &gt;&gt; Looked for more work last year ;  Persons ;</t>
  </si>
  <si>
    <t>Northern Territory ;  Preferred to work less than 30 hours ;  &gt;&gt; Looked for more work last year ;  &gt; Males ;</t>
  </si>
  <si>
    <t>Northern Territory ;  Preferred to work less than 30 hours ;  &gt;&gt; Looked for more work last year ;  &gt; Females ;</t>
  </si>
  <si>
    <t>Northern Territory ;  Preferred to work less than 30 hours ;  &gt;&gt; Did not look for more work last year ;  Persons ;</t>
  </si>
  <si>
    <t>Northern Territory ;  Preferred to work less than 30 hours ;  &gt;&gt; Did not look for more work last year ;  &gt; Males ;</t>
  </si>
  <si>
    <t>Northern Territory ;  Preferred to work less than 30 hours ;  &gt;&gt; Did not look for more work last year ;  &gt; Females ;</t>
  </si>
  <si>
    <t>Northern Territory ;  Preferred to work less than 30 hours ;  &gt; Not available within four weeks ;  Persons ;</t>
  </si>
  <si>
    <t>Northern Territory ;  Preferred to work less than 30 hours ;  &gt; Not available within four weeks ;  &gt; Males ;</t>
  </si>
  <si>
    <t>Northern Territory ;  Preferred to work less than 30 hours ;  &gt; Not available within four weeks ;  &gt; Females ;</t>
  </si>
  <si>
    <t>Northern Territory ;  Preferred to work 30 to 34 hours ;  Part-time workers who prefer more hours ;  Persons ;</t>
  </si>
  <si>
    <t>Northern Territory ;  Preferred to work 30 to 34 hours ;  Part-time workers who prefer more hours ;  &gt; Males ;</t>
  </si>
  <si>
    <t>Northern Territory ;  Preferred to work 30 to 34 hours ;  Part-time workers who prefer more hours ;  &gt; Females ;</t>
  </si>
  <si>
    <t>Northern Territory ;  Preferred to work 30 to 34 hours ;  &gt; Available within four weeks ;  Persons ;</t>
  </si>
  <si>
    <t>Northern Territory ;  Preferred to work 30 to 34 hours ;  &gt; Available within four weeks ;  &gt; Males ;</t>
  </si>
  <si>
    <t>Northern Territory ;  Preferred to work 30 to 34 hours ;  &gt; Available within four weeks ;  &gt; Females ;</t>
  </si>
  <si>
    <t>Northern Territory ;  Preferred to work 30 to 34 hours ;  &gt;&gt; Looked for more work last year ;  Persons ;</t>
  </si>
  <si>
    <t>Northern Territory ;  Preferred to work 30 to 34 hours ;  &gt;&gt; Looked for more work last year ;  &gt; Males ;</t>
  </si>
  <si>
    <t>Northern Territory ;  Preferred to work 30 to 34 hours ;  &gt;&gt; Looked for more work last year ;  &gt; Females ;</t>
  </si>
  <si>
    <t>Northern Territory ;  Preferred to work 30 to 34 hours ;  &gt;&gt; Did not look for more work last year ;  Persons ;</t>
  </si>
  <si>
    <t>Northern Territory ;  Preferred to work 30 to 34 hours ;  &gt;&gt; Did not look for more work last year ;  &gt; Males ;</t>
  </si>
  <si>
    <t>Northern Territory ;  Preferred to work 30 to 34 hours ;  &gt;&gt; Did not look for more work last year ;  &gt; Females ;</t>
  </si>
  <si>
    <t>Northern Territory ;  Preferred to work 30 to 34 hours ;  &gt; Not available within four weeks ;  Persons ;</t>
  </si>
  <si>
    <t>Northern Territory ;  Preferred to work 30 to 34 hours ;  &gt; Not available within four weeks ;  &gt; Males ;</t>
  </si>
  <si>
    <t>Northern Territory ;  Preferred to work 30 to 34 hours ;  &gt; Not available within four weeks ;  &gt; Females ;</t>
  </si>
  <si>
    <t>Northern Territory ;  Preferred to work 35 to 39 hours ;  Part-time workers who prefer more hours ;  Persons ;</t>
  </si>
  <si>
    <t>Northern Territory ;  Preferred to work 35 to 39 hours ;  Part-time workers who prefer more hours ;  &gt; Males ;</t>
  </si>
  <si>
    <t>Northern Territory ;  Preferred to work 35 to 39 hours ;  Part-time workers who prefer more hours ;  &gt; Females ;</t>
  </si>
  <si>
    <t>Northern Territory ;  Preferred to work 35 to 39 hours ;  &gt; Available within four weeks ;  Persons ;</t>
  </si>
  <si>
    <t>Northern Territory ;  Preferred to work 35 to 39 hours ;  &gt; Available within four weeks ;  &gt; Males ;</t>
  </si>
  <si>
    <t>Northern Territory ;  Preferred to work 35 to 39 hours ;  &gt; Available within four weeks ;  &gt; Females ;</t>
  </si>
  <si>
    <t>Northern Territory ;  Preferred to work 35 to 39 hours ;  &gt;&gt; Looked for more work last year ;  Persons ;</t>
  </si>
  <si>
    <t>Northern Territory ;  Preferred to work 35 to 39 hours ;  &gt;&gt; Looked for more work last year ;  &gt; Males ;</t>
  </si>
  <si>
    <t>Northern Territory ;  Preferred to work 35 to 39 hours ;  &gt;&gt; Looked for more work last year ;  &gt; Females ;</t>
  </si>
  <si>
    <t>Northern Territory ;  Preferred to work 35 to 39 hours ;  &gt;&gt; Did not look for more work last year ;  Persons ;</t>
  </si>
  <si>
    <t>Northern Territory ;  Preferred to work 35 to 39 hours ;  &gt;&gt; Did not look for more work last year ;  &gt; Males ;</t>
  </si>
  <si>
    <t>Northern Territory ;  Preferred to work 35 to 39 hours ;  &gt;&gt; Did not look for more work last year ;  &gt; Females ;</t>
  </si>
  <si>
    <t>Northern Territory ;  Preferred to work 35 to 39 hours ;  &gt; Not available within four weeks ;  Persons ;</t>
  </si>
  <si>
    <t>Northern Territory ;  Preferred to work 35 to 39 hours ;  &gt; Not available within four weeks ;  &gt; Males ;</t>
  </si>
  <si>
    <t>Northern Territory ;  Preferred to work 35 to 39 hours ;  &gt; Not available within four weeks ;  &gt; Females ;</t>
  </si>
  <si>
    <t>Northern Territory ;  Preferred to work 40 hours or more ;  Part-time workers who prefer more hours ;  Persons ;</t>
  </si>
  <si>
    <t>Northern Territory ;  Preferred to work 40 hours or more ;  Part-time workers who prefer more hours ;  &gt; Males ;</t>
  </si>
  <si>
    <t>Northern Territory ;  Preferred to work 40 hours or more ;  Part-time workers who prefer more hours ;  &gt; Females ;</t>
  </si>
  <si>
    <t>Northern Territory ;  Preferred to work 40 hours or more ;  &gt; Available within four weeks ;  Persons ;</t>
  </si>
  <si>
    <t>Northern Territory ;  Preferred to work 40 hours or more ;  &gt; Available within four weeks ;  &gt; Males ;</t>
  </si>
  <si>
    <t>Northern Territory ;  Preferred to work 40 hours or more ;  &gt; Available within four weeks ;  &gt; Females ;</t>
  </si>
  <si>
    <t>Northern Territory ;  Preferred to work 40 hours or more ;  &gt;&gt; Looked for more work last year ;  Persons ;</t>
  </si>
  <si>
    <t>Northern Territory ;  Preferred to work 40 hours or more ;  &gt;&gt; Looked for more work last year ;  &gt; Males ;</t>
  </si>
  <si>
    <t>Northern Territory ;  Preferred to work 40 hours or more ;  &gt;&gt; Looked for more work last year ;  &gt; Females ;</t>
  </si>
  <si>
    <t>Northern Territory ;  Preferred to work 40 hours or more ;  &gt;&gt; Did not look for more work last year ;  Persons ;</t>
  </si>
  <si>
    <t>Northern Territory ;  Preferred to work 40 hours or more ;  &gt;&gt; Did not look for more work last year ;  &gt; Males ;</t>
  </si>
  <si>
    <t>Northern Territory ;  Preferred to work 40 hours or more ;  &gt;&gt; Did not look for more work last year ;  &gt; Females ;</t>
  </si>
  <si>
    <t>Northern Territory ;  Preferred to work 40 hours or more ;  &gt; Not available within four weeks ;  Persons ;</t>
  </si>
  <si>
    <t>Northern Territory ;  Preferred to work 40 hours or more ;  &gt; Not available within four weeks ;  &gt; Males ;</t>
  </si>
  <si>
    <t>Northern Territory ;  Preferred to work 40 hours or more ;  &gt; Not available within four weeks ;  &gt; Females ;</t>
  </si>
  <si>
    <t>Northern Territory ;  Preferred to work less than 10 extra hours ;  Part-time workers who prefer more hours ;  Persons ;</t>
  </si>
  <si>
    <t>Northern Territory ;  Preferred to work less than 10 extra hours ;  Part-time workers who prefer more hours ;  &gt; Males ;</t>
  </si>
  <si>
    <t>Northern Territory ;  Preferred to work less than 10 extra hours ;  Part-time workers who prefer more hours ;  &gt; Females ;</t>
  </si>
  <si>
    <t>Northern Territory ;  Preferred to work less than 10 extra hours ;  &gt; Available within four weeks ;  Persons ;</t>
  </si>
  <si>
    <t>Northern Territory ;  Preferred to work less than 10 extra hours ;  &gt; Available within four weeks ;  &gt; Males ;</t>
  </si>
  <si>
    <t>Northern Territory ;  Preferred to work less than 10 extra hours ;  &gt; Available within four weeks ;  &gt; Females ;</t>
  </si>
  <si>
    <t>Northern Territory ;  Preferred to work less than 10 extra hours ;  &gt;&gt; Looked for more work last year ;  Persons ;</t>
  </si>
  <si>
    <t>Northern Territory ;  Preferred to work less than 10 extra hours ;  &gt;&gt; Looked for more work last year ;  &gt; Males ;</t>
  </si>
  <si>
    <t>Northern Territory ;  Preferred to work less than 10 extra hours ;  &gt;&gt; Looked for more work last year ;  &gt; Females ;</t>
  </si>
  <si>
    <t>Northern Territory ;  Preferred to work less than 10 extra hours ;  &gt;&gt; Did not look for more work last year ;  Persons ;</t>
  </si>
  <si>
    <t>Northern Territory ;  Preferred to work less than 10 extra hours ;  &gt;&gt; Did not look for more work last year ;  &gt; Males ;</t>
  </si>
  <si>
    <t>Northern Territory ;  Preferred to work less than 10 extra hours ;  &gt;&gt; Did not look for more work last year ;  &gt; Females ;</t>
  </si>
  <si>
    <t>Northern Territory ;  Preferred to work less than 10 extra hours ;  &gt; Not available within four weeks ;  Persons ;</t>
  </si>
  <si>
    <t>Northern Territory ;  Preferred to work less than 10 extra hours ;  &gt; Not available within four weeks ;  &gt; Males ;</t>
  </si>
  <si>
    <t>Northern Territory ;  Preferred to work less than 10 extra hours ;  &gt; Not available within four weeks ;  &gt; Females ;</t>
  </si>
  <si>
    <t>Northern Territory ;  Preferred to work 10 to 19 extra hours ;  Part-time workers who prefer more hours ;  Persons ;</t>
  </si>
  <si>
    <t>Northern Territory ;  Preferred to work 10 to 19 extra hours ;  Part-time workers who prefer more hours ;  &gt; Males ;</t>
  </si>
  <si>
    <t>Northern Territory ;  Preferred to work 10 to 19 extra hours ;  Part-time workers who prefer more hours ;  &gt; Females ;</t>
  </si>
  <si>
    <t>Northern Territory ;  Preferred to work 10 to 19 extra hours ;  &gt; Available within four weeks ;  Persons ;</t>
  </si>
  <si>
    <t>Northern Territory ;  Preferred to work 10 to 19 extra hours ;  &gt; Available within four weeks ;  &gt; Males ;</t>
  </si>
  <si>
    <t>Northern Territory ;  Preferred to work 10 to 19 extra hours ;  &gt; Available within four weeks ;  &gt; Females ;</t>
  </si>
  <si>
    <t>Northern Territory ;  Preferred to work 10 to 19 extra hours ;  &gt;&gt; Looked for more work last year ;  Persons ;</t>
  </si>
  <si>
    <t>Northern Territory ;  Preferred to work 10 to 19 extra hours ;  &gt;&gt; Looked for more work last year ;  &gt; Males ;</t>
  </si>
  <si>
    <t>Northern Territory ;  Preferred to work 10 to 19 extra hours ;  &gt;&gt; Looked for more work last year ;  &gt; Females ;</t>
  </si>
  <si>
    <t>Northern Territory ;  Preferred to work 10 to 19 extra hours ;  &gt;&gt; Did not look for more work last year ;  Persons ;</t>
  </si>
  <si>
    <t>Northern Territory ;  Preferred to work 10 to 19 extra hours ;  &gt;&gt; Did not look for more work last year ;  &gt; Males ;</t>
  </si>
  <si>
    <t>Northern Territory ;  Preferred to work 10 to 19 extra hours ;  &gt;&gt; Did not look for more work last year ;  &gt; Females ;</t>
  </si>
  <si>
    <t>Northern Territory ;  Preferred to work 10 to 19 extra hours ;  &gt; Not available within four weeks ;  Persons ;</t>
  </si>
  <si>
    <t>Northern Territory ;  Preferred to work 10 to 19 extra hours ;  &gt; Not available within four weeks ;  &gt; Males ;</t>
  </si>
  <si>
    <t>Northern Territory ;  Preferred to work 10 to 19 extra hours ;  &gt; Not available within four weeks ;  &gt; Females ;</t>
  </si>
  <si>
    <t>Northern Territory ;  Preferred to work 20 to 29 extra hours ;  Part-time workers who prefer more hours ;  Persons ;</t>
  </si>
  <si>
    <t>Northern Territory ;  Preferred to work 20 to 29 extra hours ;  Part-time workers who prefer more hours ;  &gt; Males ;</t>
  </si>
  <si>
    <t>Northern Territory ;  Preferred to work 20 to 29 extra hours ;  Part-time workers who prefer more hours ;  &gt; Females ;</t>
  </si>
  <si>
    <t>Northern Territory ;  Preferred to work 20 to 29 extra hours ;  &gt; Available within four weeks ;  Persons ;</t>
  </si>
  <si>
    <t>Northern Territory ;  Preferred to work 20 to 29 extra hours ;  &gt; Available within four weeks ;  &gt; Males ;</t>
  </si>
  <si>
    <t>Northern Territory ;  Preferred to work 20 to 29 extra hours ;  &gt; Available within four weeks ;  &gt; Females ;</t>
  </si>
  <si>
    <t>Northern Territory ;  Preferred to work 20 to 29 extra hours ;  &gt;&gt; Looked for more work last year ;  Persons ;</t>
  </si>
  <si>
    <t>Northern Territory ;  Preferred to work 20 to 29 extra hours ;  &gt;&gt; Looked for more work last year ;  &gt; Males ;</t>
  </si>
  <si>
    <t>Northern Territory ;  Preferred to work 20 to 29 extra hours ;  &gt;&gt; Looked for more work last year ;  &gt; Females ;</t>
  </si>
  <si>
    <t>Northern Territory ;  Preferred to work 20 to 29 extra hours ;  &gt;&gt; Did not look for more work last year ;  Persons ;</t>
  </si>
  <si>
    <t>Northern Territory ;  Preferred to work 20 to 29 extra hours ;  &gt;&gt; Did not look for more work last year ;  &gt; Males ;</t>
  </si>
  <si>
    <t>Northern Territory ;  Preferred to work 20 to 29 extra hours ;  &gt;&gt; Did not look for more work last year ;  &gt; Females ;</t>
  </si>
  <si>
    <t>Northern Territory ;  Preferred to work 20 to 29 extra hours ;  &gt; Not available within four weeks ;  Persons ;</t>
  </si>
  <si>
    <t>Northern Territory ;  Preferred to work 20 to 29 extra hours ;  &gt; Not available within four weeks ;  &gt; Males ;</t>
  </si>
  <si>
    <t>Northern Territory ;  Preferred to work 20 to 29 extra hours ;  &gt; Not available within four weeks ;  &gt; Females ;</t>
  </si>
  <si>
    <t>Northern Territory ;  Preferred to work 30 or more extra hours ;  Part-time workers who prefer more hours ;  Persons ;</t>
  </si>
  <si>
    <t>Northern Territory ;  Preferred to work 30 or more extra hours ;  Part-time workers who prefer more hours ;  &gt; Males ;</t>
  </si>
  <si>
    <t>Northern Territory ;  Preferred to work 30 or more extra hours ;  Part-time workers who prefer more hours ;  &gt; Females ;</t>
  </si>
  <si>
    <t>Northern Territory ;  Preferred to work 30 or more extra hours ;  &gt; Available within four weeks ;  Persons ;</t>
  </si>
  <si>
    <t>Northern Territory ;  Preferred to work 30 or more extra hours ;  &gt; Available within four weeks ;  &gt; Males ;</t>
  </si>
  <si>
    <t>Northern Territory ;  Preferred to work 30 or more extra hours ;  &gt; Available within four weeks ;  &gt; Females ;</t>
  </si>
  <si>
    <t>Northern Territory ;  Preferred to work 30 or more extra hours ;  &gt;&gt; Looked for more work last year ;  Persons ;</t>
  </si>
  <si>
    <t>Northern Territory ;  Preferred to work 30 or more extra hours ;  &gt;&gt; Looked for more work last year ;  &gt; Males ;</t>
  </si>
  <si>
    <t>Northern Territory ;  Preferred to work 30 or more extra hours ;  &gt;&gt; Looked for more work last year ;  &gt; Females ;</t>
  </si>
  <si>
    <t>Northern Territory ;  Preferred to work 30 or more extra hours ;  &gt;&gt; Did not look for more work last year ;  Persons ;</t>
  </si>
  <si>
    <t>Northern Territory ;  Preferred to work 30 or more extra hours ;  &gt;&gt; Did not look for more work last year ;  &gt; Males ;</t>
  </si>
  <si>
    <t>Northern Territory ;  Preferred to work 30 or more extra hours ;  &gt;&gt; Did not look for more work last year ;  &gt; Females ;</t>
  </si>
  <si>
    <t>Northern Territory ;  Preferred to work 30 or more extra hours ;  &gt; Not available within four weeks ;  Persons ;</t>
  </si>
  <si>
    <t>Northern Territory ;  Preferred to work 30 or more extra hours ;  &gt; Not available within four weeks ;  &gt; Males ;</t>
  </si>
  <si>
    <t>Northern Territory ;  Preferred to work 30 or more extra hours ;  &gt; Not available within four weeks ;  &gt; Females ;</t>
  </si>
  <si>
    <t>Australian Capital Territory ;  Part-time workers who prefer more hours ;  Persons ;</t>
  </si>
  <si>
    <t>Australian Capital Territory ;  Part-time workers who prefer more hours ;  &gt; Males ;</t>
  </si>
  <si>
    <t>Australian Capital Territory ;  Part-time workers who prefer more hours ;  &gt; Females ;</t>
  </si>
  <si>
    <t>Australian Capital Territory ;  &gt; Available within four weeks ;  Persons ;</t>
  </si>
  <si>
    <t>Australian Capital Territory ;  &gt; Available within four weeks ;  &gt; Males ;</t>
  </si>
  <si>
    <t>Australian Capital Territory ;  &gt; Available within four weeks ;  &gt; Females ;</t>
  </si>
  <si>
    <t>Australian Capital Territory ;  &gt;&gt; Looked for more work last year ;  Persons ;</t>
  </si>
  <si>
    <t>Australian Capital Territory ;  &gt;&gt; Looked for more work last year ;  &gt; Males ;</t>
  </si>
  <si>
    <t>Australian Capital Territory ;  &gt;&gt; Looked for more work last year ;  &gt; Females ;</t>
  </si>
  <si>
    <t>Australian Capital Territory ;  &gt;&gt; Did not look for more work last year ;  Persons ;</t>
  </si>
  <si>
    <t>Australian Capital Territory ;  &gt;&gt; Did not look for more work last year ;  &gt; Males ;</t>
  </si>
  <si>
    <t>Australian Capital Territory ;  &gt;&gt; Did not look for more work last year ;  &gt; Females ;</t>
  </si>
  <si>
    <t>Australian Capital Territory ;  &gt; Not available within four weeks ;  Persons ;</t>
  </si>
  <si>
    <t>Australian Capital Territory ;  &gt; Not available within four weeks ;  &gt; Males ;</t>
  </si>
  <si>
    <t>Australian Capital Territory ;  &gt; Not available within four weeks ;  &gt; Females ;</t>
  </si>
  <si>
    <t>Australian Capital Territory ;  Employees ;  Part-time workers who prefer more hours ;  Persons ;</t>
  </si>
  <si>
    <t>Australian Capital Territory ;  Employees ;  Part-time workers who prefer more hours ;  &gt; Males ;</t>
  </si>
  <si>
    <t>Australian Capital Territory ;  Employees ;  Part-time workers who prefer more hours ;  &gt; Females ;</t>
  </si>
  <si>
    <t>Australian Capital Territory ;  Employees ;  &gt; Available within four weeks ;  Persons ;</t>
  </si>
  <si>
    <t>Australian Capital Territory ;  Employees ;  &gt; Available within four weeks ;  &gt; Males ;</t>
  </si>
  <si>
    <t>Australian Capital Territory ;  Employees ;  &gt; Available within four weeks ;  &gt; Females ;</t>
  </si>
  <si>
    <t>Australian Capital Territory ;  Employees ;  &gt;&gt; Looked for more work last year ;  Persons ;</t>
  </si>
  <si>
    <t>Australian Capital Territory ;  Employees ;  &gt;&gt; Looked for more work last year ;  &gt; Males ;</t>
  </si>
  <si>
    <t>Australian Capital Territory ;  Employees ;  &gt;&gt; Looked for more work last year ;  &gt; Females ;</t>
  </si>
  <si>
    <t>Australian Capital Territory ;  Employees ;  &gt;&gt; Did not look for more work last year ;  Persons ;</t>
  </si>
  <si>
    <t>Australian Capital Territory ;  Employees ;  &gt;&gt; Did not look for more work last year ;  &gt; Males ;</t>
  </si>
  <si>
    <t>Australian Capital Territory ;  Employees ;  &gt;&gt; Did not look for more work last year ;  &gt; Females ;</t>
  </si>
  <si>
    <t>Australian Capital Territory ;  Employees ;  &gt; Not available within four weeks ;  Persons ;</t>
  </si>
  <si>
    <t>Australian Capital Territory ;  Employees ;  &gt; Not available within four weeks ;  &gt; Males ;</t>
  </si>
  <si>
    <t>Australian Capital Territory ;  Employees ;  &gt; Not available within four weeks ;  &gt; Females ;</t>
  </si>
  <si>
    <t>Australian Capital Territory ;  Own account workers ;  Part-time workers who prefer more hours ;  Persons ;</t>
  </si>
  <si>
    <t>Australian Capital Territory ;  Own account workers ;  Part-time workers who prefer more hours ;  &gt; Males ;</t>
  </si>
  <si>
    <t>Australian Capital Territory ;  Own account workers ;  Part-time workers who prefer more hours ;  &gt; Females ;</t>
  </si>
  <si>
    <t>Australian Capital Territory ;  Own account workers ;  &gt; Available within four weeks ;  Persons ;</t>
  </si>
  <si>
    <t>Australian Capital Territory ;  Own account workers ;  &gt; Available within four weeks ;  &gt; Males ;</t>
  </si>
  <si>
    <t>Australian Capital Territory ;  Own account workers ;  &gt; Available within four weeks ;  &gt; Females ;</t>
  </si>
  <si>
    <t>Australian Capital Territory ;  Own account workers ;  &gt;&gt; Looked for more work last year ;  Persons ;</t>
  </si>
  <si>
    <t>Australian Capital Territory ;  Own account workers ;  &gt;&gt; Looked for more work last year ;  &gt; Males ;</t>
  </si>
  <si>
    <t>Australian Capital Territory ;  Own account workers ;  &gt;&gt; Looked for more work last year ;  &gt; Females ;</t>
  </si>
  <si>
    <t>Australian Capital Territory ;  Own account workers ;  &gt;&gt; Did not look for more work last year ;  Persons ;</t>
  </si>
  <si>
    <t>Australian Capital Territory ;  Own account workers ;  &gt;&gt; Did not look for more work last year ;  &gt; Males ;</t>
  </si>
  <si>
    <t>Australian Capital Territory ;  Own account workers ;  &gt;&gt; Did not look for more work last year ;  &gt; Females ;</t>
  </si>
  <si>
    <t>Australian Capital Territory ;  Own account workers ;  &gt; Not available within four weeks ;  Persons ;</t>
  </si>
  <si>
    <t>Australian Capital Territory ;  Own account workers ;  &gt; Not available within four weeks ;  &gt; Males ;</t>
  </si>
  <si>
    <t>Australian Capital Territory ;  Own account workers ;  &gt; Not available within four weeks ;  &gt; Females ;</t>
  </si>
  <si>
    <t>Australian Capital Territory ;  Preferred to work less than 30 hours ;  Part-time workers who prefer more hours ;  Persons ;</t>
  </si>
  <si>
    <t>Australian Capital Territory ;  Preferred to work less than 30 hours ;  Part-time workers who prefer more hours ;  &gt; Males ;</t>
  </si>
  <si>
    <t>Australian Capital Territory ;  Preferred to work less than 30 hours ;  Part-time workers who prefer more hours ;  &gt; Females ;</t>
  </si>
  <si>
    <t>Australian Capital Territory ;  Preferred to work less than 30 hours ;  &gt; Available within four weeks ;  Persons ;</t>
  </si>
  <si>
    <t>Australian Capital Territory ;  Preferred to work less than 30 hours ;  &gt; Available within four weeks ;  &gt; Males ;</t>
  </si>
  <si>
    <t>Australian Capital Territory ;  Preferred to work less than 30 hours ;  &gt; Available within four weeks ;  &gt; Females ;</t>
  </si>
  <si>
    <t>Australian Capital Territory ;  Preferred to work less than 30 hours ;  &gt;&gt; Looked for more work last year ;  Persons ;</t>
  </si>
  <si>
    <t>Australian Capital Territory ;  Preferred to work less than 30 hours ;  &gt;&gt; Looked for more work last year ;  &gt; Males ;</t>
  </si>
  <si>
    <t>Australian Capital Territory ;  Preferred to work less than 30 hours ;  &gt;&gt; Looked for more work last year ;  &gt; Females ;</t>
  </si>
  <si>
    <t>Australian Capital Territory ;  Preferred to work less than 30 hours ;  &gt;&gt; Did not look for more work last year ;  Persons ;</t>
  </si>
  <si>
    <t>Australian Capital Territory ;  Preferred to work less than 30 hours ;  &gt;&gt; Did not look for more work last year ;  &gt; Males ;</t>
  </si>
  <si>
    <t>Australian Capital Territory ;  Preferred to work less than 30 hours ;  &gt;&gt; Did not look for more work last year ;  &gt; Females ;</t>
  </si>
  <si>
    <t>Australian Capital Territory ;  Preferred to work less than 30 hours ;  &gt; Not available within four weeks ;  Persons ;</t>
  </si>
  <si>
    <t>Australian Capital Territory ;  Preferred to work less than 30 hours ;  &gt; Not available within four weeks ;  &gt; Males ;</t>
  </si>
  <si>
    <t>Australian Capital Territory ;  Preferred to work less than 30 hours ;  &gt; Not available within four weeks ;  &gt; Females ;</t>
  </si>
  <si>
    <t>Australian Capital Territory ;  Preferred to work 30 to 34 hours ;  Part-time workers who prefer more hours ;  Persons ;</t>
  </si>
  <si>
    <t>Australian Capital Territory ;  Preferred to work 30 to 34 hours ;  Part-time workers who prefer more hours ;  &gt; Males ;</t>
  </si>
  <si>
    <t>Australian Capital Territory ;  Preferred to work 30 to 34 hours ;  Part-time workers who prefer more hours ;  &gt; Females ;</t>
  </si>
  <si>
    <t>Australian Capital Territory ;  Preferred to work 30 to 34 hours ;  &gt; Available within four weeks ;  Persons ;</t>
  </si>
  <si>
    <t>Australian Capital Territory ;  Preferred to work 30 to 34 hours ;  &gt; Available within four weeks ;  &gt; Males ;</t>
  </si>
  <si>
    <t>Australian Capital Territory ;  Preferred to work 30 to 34 hours ;  &gt; Available within four weeks ;  &gt; Females ;</t>
  </si>
  <si>
    <t>Australian Capital Territory ;  Preferred to work 30 to 34 hours ;  &gt;&gt; Looked for more work last year ;  Persons ;</t>
  </si>
  <si>
    <t>Australian Capital Territory ;  Preferred to work 30 to 34 hours ;  &gt;&gt; Looked for more work last year ;  &gt; Males ;</t>
  </si>
  <si>
    <t>Australian Capital Territory ;  Preferred to work 30 to 34 hours ;  &gt;&gt; Looked for more work last year ;  &gt; Females ;</t>
  </si>
  <si>
    <t>Australian Capital Territory ;  Preferred to work 30 to 34 hours ;  &gt;&gt; Did not look for more work last year ;  Persons ;</t>
  </si>
  <si>
    <t>Australian Capital Territory ;  Preferred to work 30 to 34 hours ;  &gt;&gt; Did not look for more work last year ;  &gt; Males ;</t>
  </si>
  <si>
    <t>Australian Capital Territory ;  Preferred to work 30 to 34 hours ;  &gt;&gt; Did not look for more work last year ;  &gt; Females ;</t>
  </si>
  <si>
    <t>Australian Capital Territory ;  Preferred to work 30 to 34 hours ;  &gt; Not available within four weeks ;  Persons ;</t>
  </si>
  <si>
    <t>Australian Capital Territory ;  Preferred to work 30 to 34 hours ;  &gt; Not available within four weeks ;  &gt; Males ;</t>
  </si>
  <si>
    <t>Australian Capital Territory ;  Preferred to work 30 to 34 hours ;  &gt; Not available within four weeks ;  &gt; Females ;</t>
  </si>
  <si>
    <t>Australian Capital Territory ;  Preferred to work 35 to 39 hours ;  Part-time workers who prefer more hours ;  Persons ;</t>
  </si>
  <si>
    <t>Australian Capital Territory ;  Preferred to work 35 to 39 hours ;  Part-time workers who prefer more hours ;  &gt; Males ;</t>
  </si>
  <si>
    <t>Australian Capital Territory ;  Preferred to work 35 to 39 hours ;  Part-time workers who prefer more hours ;  &gt; Females ;</t>
  </si>
  <si>
    <t>Australian Capital Territory ;  Preferred to work 35 to 39 hours ;  &gt; Available within four weeks ;  Persons ;</t>
  </si>
  <si>
    <t>Australian Capital Territory ;  Preferred to work 35 to 39 hours ;  &gt; Available within four weeks ;  &gt; Males ;</t>
  </si>
  <si>
    <t>Australian Capital Territory ;  Preferred to work 35 to 39 hours ;  &gt; Available within four weeks ;  &gt; Females ;</t>
  </si>
  <si>
    <t>Australian Capital Territory ;  Preferred to work 35 to 39 hours ;  &gt;&gt; Looked for more work last year ;  Persons ;</t>
  </si>
  <si>
    <t>Australian Capital Territory ;  Preferred to work 35 to 39 hours ;  &gt;&gt; Looked for more work last year ;  &gt; Males ;</t>
  </si>
  <si>
    <t>Australian Capital Territory ;  Preferred to work 35 to 39 hours ;  &gt;&gt; Looked for more work last year ;  &gt; Females ;</t>
  </si>
  <si>
    <t>Australian Capital Territory ;  Preferred to work 35 to 39 hours ;  &gt;&gt; Did not look for more work last year ;  Persons ;</t>
  </si>
  <si>
    <t>Australian Capital Territory ;  Preferred to work 35 to 39 hours ;  &gt;&gt; Did not look for more work last year ;  &gt; Males ;</t>
  </si>
  <si>
    <t>Australian Capital Territory ;  Preferred to work 35 to 39 hours ;  &gt;&gt; Did not look for more work last year ;  &gt; Females ;</t>
  </si>
  <si>
    <t>Australian Capital Territory ;  Preferred to work 35 to 39 hours ;  &gt; Not available within four weeks ;  Persons ;</t>
  </si>
  <si>
    <t>Australian Capital Territory ;  Preferred to work 35 to 39 hours ;  &gt; Not available within four weeks ;  &gt; Males ;</t>
  </si>
  <si>
    <t>Australian Capital Territory ;  Preferred to work 35 to 39 hours ;  &gt; Not available within four weeks ;  &gt; Females ;</t>
  </si>
  <si>
    <t>Australian Capital Territory ;  Preferred to work 40 hours or more ;  Part-time workers who prefer more hours ;  Persons ;</t>
  </si>
  <si>
    <t>Australian Capital Territory ;  Preferred to work 40 hours or more ;  Part-time workers who prefer more hours ;  &gt; Males ;</t>
  </si>
  <si>
    <t>Australian Capital Territory ;  Preferred to work 40 hours or more ;  Part-time workers who prefer more hours ;  &gt; Females ;</t>
  </si>
  <si>
    <t>Australian Capital Territory ;  Preferred to work 40 hours or more ;  &gt; Available within four weeks ;  Persons ;</t>
  </si>
  <si>
    <t>Australian Capital Territory ;  Preferred to work 40 hours or more ;  &gt; Available within four weeks ;  &gt; Males ;</t>
  </si>
  <si>
    <t>Australian Capital Territory ;  Preferred to work 40 hours or more ;  &gt; Available within four weeks ;  &gt; Females ;</t>
  </si>
  <si>
    <t>Australian Capital Territory ;  Preferred to work 40 hours or more ;  &gt;&gt; Looked for more work last year ;  Persons ;</t>
  </si>
  <si>
    <t>Australian Capital Territory ;  Preferred to work 40 hours or more ;  &gt;&gt; Looked for more work last year ;  &gt; Males ;</t>
  </si>
  <si>
    <t>Australian Capital Territory ;  Preferred to work 40 hours or more ;  &gt;&gt; Looked for more work last year ;  &gt; Females ;</t>
  </si>
  <si>
    <t>Australian Capital Territory ;  Preferred to work 40 hours or more ;  &gt;&gt; Did not look for more work last year ;  Persons ;</t>
  </si>
  <si>
    <t>Australian Capital Territory ;  Preferred to work 40 hours or more ;  &gt;&gt; Did not look for more work last year ;  &gt; Males ;</t>
  </si>
  <si>
    <t>Australian Capital Territory ;  Preferred to work 40 hours or more ;  &gt;&gt; Did not look for more work last year ;  &gt; Females ;</t>
  </si>
  <si>
    <t>Australian Capital Territory ;  Preferred to work 40 hours or more ;  &gt; Not available within four weeks ;  Persons ;</t>
  </si>
  <si>
    <t>Australian Capital Territory ;  Preferred to work 40 hours or more ;  &gt; Not available within four weeks ;  &gt; Males ;</t>
  </si>
  <si>
    <t>Australian Capital Territory ;  Preferred to work 40 hours or more ;  &gt; Not available within four weeks ;  &gt; Females ;</t>
  </si>
  <si>
    <t>A125246970F</t>
  </si>
  <si>
    <t>A125232714K</t>
  </si>
  <si>
    <t>A125256474F</t>
  </si>
  <si>
    <t>A125244594A</t>
  </si>
  <si>
    <t>A125227962A</t>
  </si>
  <si>
    <t>A125251722R</t>
  </si>
  <si>
    <t>A125239842F</t>
  </si>
  <si>
    <t>A125237466A</t>
  </si>
  <si>
    <t>A125261226R</t>
  </si>
  <si>
    <t>A125249346F</t>
  </si>
  <si>
    <t>A125230318W</t>
  </si>
  <si>
    <t>A125254078T</t>
  </si>
  <si>
    <t>A125242198L</t>
  </si>
  <si>
    <t>A125235070V</t>
  </si>
  <si>
    <t>A125258830A</t>
  </si>
  <si>
    <t>A125246950W</t>
  </si>
  <si>
    <t>A125232694L</t>
  </si>
  <si>
    <t>A125256454W</t>
  </si>
  <si>
    <t>A125244574T</t>
  </si>
  <si>
    <t>A125227942T</t>
  </si>
  <si>
    <t>A125251702F</t>
  </si>
  <si>
    <t>A125239822W</t>
  </si>
  <si>
    <t>A125237446T</t>
  </si>
  <si>
    <t>A125261206F</t>
  </si>
  <si>
    <t>A125249326W</t>
  </si>
  <si>
    <t>A125230342W</t>
  </si>
  <si>
    <t>A125254102F</t>
  </si>
  <si>
    <t>A125242222A</t>
  </si>
  <si>
    <t>A125235094L</t>
  </si>
  <si>
    <t>A125258854V</t>
  </si>
  <si>
    <t>A125246974R</t>
  </si>
  <si>
    <t>A125232718V</t>
  </si>
  <si>
    <t>A125256478R</t>
  </si>
  <si>
    <t>A125244598K</t>
  </si>
  <si>
    <t>A125227966K</t>
  </si>
  <si>
    <t>A125251726X</t>
  </si>
  <si>
    <t>A125239846R</t>
  </si>
  <si>
    <t>A125237470T</t>
  </si>
  <si>
    <t>A125261230F</t>
  </si>
  <si>
    <t>A125249350W</t>
  </si>
  <si>
    <t>A125230346F</t>
  </si>
  <si>
    <t>A125254106R</t>
  </si>
  <si>
    <t>A125242226K</t>
  </si>
  <si>
    <t>A125235098W</t>
  </si>
  <si>
    <t>A125258858C</t>
  </si>
  <si>
    <t>A125246978X</t>
  </si>
  <si>
    <t>A125232722K</t>
  </si>
  <si>
    <t>A125256482F</t>
  </si>
  <si>
    <t>A125244602R</t>
  </si>
  <si>
    <t>A125227970A</t>
  </si>
  <si>
    <t>A125251730R</t>
  </si>
  <si>
    <t>A125239850F</t>
  </si>
  <si>
    <t>A125237474A</t>
  </si>
  <si>
    <t>A125261234R</t>
  </si>
  <si>
    <t>A125249354F</t>
  </si>
  <si>
    <t>A125230322L</t>
  </si>
  <si>
    <t>A125254082J</t>
  </si>
  <si>
    <t>A125242202T</t>
  </si>
  <si>
    <t>A125235074C</t>
  </si>
  <si>
    <t>A125258834K</t>
  </si>
  <si>
    <t>A125246954F</t>
  </si>
  <si>
    <t>A125232698W</t>
  </si>
  <si>
    <t>A125256458F</t>
  </si>
  <si>
    <t>A125244578A</t>
  </si>
  <si>
    <t>A125227946A</t>
  </si>
  <si>
    <t>A125251706R</t>
  </si>
  <si>
    <t>A125239826F</t>
  </si>
  <si>
    <t>A125237450J</t>
  </si>
  <si>
    <t>A125261210W</t>
  </si>
  <si>
    <t>A125249330L</t>
  </si>
  <si>
    <t>A125230326W</t>
  </si>
  <si>
    <t>A125254086T</t>
  </si>
  <si>
    <t>A125242206A</t>
  </si>
  <si>
    <t>A125235078L</t>
  </si>
  <si>
    <t>A125258838V</t>
  </si>
  <si>
    <t>A125246958R</t>
  </si>
  <si>
    <t>A125232702A</t>
  </si>
  <si>
    <t>A125256462W</t>
  </si>
  <si>
    <t>A125244582T</t>
  </si>
  <si>
    <t>A125227950T</t>
  </si>
  <si>
    <t>A125251710F</t>
  </si>
  <si>
    <t>A125239830W</t>
  </si>
  <si>
    <t>A125237454T</t>
  </si>
  <si>
    <t>A125261214F</t>
  </si>
  <si>
    <t>A125249334W</t>
  </si>
  <si>
    <t>A125230330L</t>
  </si>
  <si>
    <t>A125254090J</t>
  </si>
  <si>
    <t>A125242210T</t>
  </si>
  <si>
    <t>A125235082C</t>
  </si>
  <si>
    <t>A125258842K</t>
  </si>
  <si>
    <t>A125246962F</t>
  </si>
  <si>
    <t>A125232706K</t>
  </si>
  <si>
    <t>A125256466F</t>
  </si>
  <si>
    <t>A125244586A</t>
  </si>
  <si>
    <t>A125227954A</t>
  </si>
  <si>
    <t>A125251714R</t>
  </si>
  <si>
    <t>A125239834F</t>
  </si>
  <si>
    <t>A125237458A</t>
  </si>
  <si>
    <t>A125261218R</t>
  </si>
  <si>
    <t>A125249338F</t>
  </si>
  <si>
    <t>A125230314L</t>
  </si>
  <si>
    <t>A125254074J</t>
  </si>
  <si>
    <t>A125242194C</t>
  </si>
  <si>
    <t>A125235066C</t>
  </si>
  <si>
    <t>A125258826K</t>
  </si>
  <si>
    <t>A125246946F</t>
  </si>
  <si>
    <t>A125232690C</t>
  </si>
  <si>
    <t>A125256450L</t>
  </si>
  <si>
    <t>A125244570J</t>
  </si>
  <si>
    <t>A125227938A</t>
  </si>
  <si>
    <t>A125251698A</t>
  </si>
  <si>
    <t>A125239818F</t>
  </si>
  <si>
    <t>A125237442J</t>
  </si>
  <si>
    <t>A125261202W</t>
  </si>
  <si>
    <t>A125249322L</t>
  </si>
  <si>
    <t>A125230350W</t>
  </si>
  <si>
    <t>A125254110F</t>
  </si>
  <si>
    <t>A125242230A</t>
  </si>
  <si>
    <t>A125235102A</t>
  </si>
  <si>
    <t>A125258862V</t>
  </si>
  <si>
    <t>A125246982R</t>
  </si>
  <si>
    <t>A125232726V</t>
  </si>
  <si>
    <t>A125256486R</t>
  </si>
  <si>
    <t>A125244606X</t>
  </si>
  <si>
    <t>A125227974K</t>
  </si>
  <si>
    <t>A125251734X</t>
  </si>
  <si>
    <t>A125239854R</t>
  </si>
  <si>
    <t>A125237478K</t>
  </si>
  <si>
    <t>A125261238X</t>
  </si>
  <si>
    <t>A125249358R</t>
  </si>
  <si>
    <t>A125230334W</t>
  </si>
  <si>
    <t>A125254094T</t>
  </si>
  <si>
    <t>A125242214A</t>
  </si>
  <si>
    <t>A125235086L</t>
  </si>
  <si>
    <t>A125258846V</t>
  </si>
  <si>
    <t>A125246966R</t>
  </si>
  <si>
    <t>A125232710A</t>
  </si>
  <si>
    <t>A125256470W</t>
  </si>
  <si>
    <t>A125244590T</t>
  </si>
  <si>
    <t>A125227958K</t>
  </si>
  <si>
    <t>A125251718X</t>
  </si>
  <si>
    <t>A125239838R</t>
  </si>
  <si>
    <t>A125237462T</t>
  </si>
  <si>
    <t>A125261222F</t>
  </si>
  <si>
    <t>A125249342W</t>
  </si>
  <si>
    <t>A125230178F</t>
  </si>
  <si>
    <t>A125253938L</t>
  </si>
  <si>
    <t>A125242058K</t>
  </si>
  <si>
    <t>A125234930R</t>
  </si>
  <si>
    <t>A125258690K</t>
  </si>
  <si>
    <t>A125246810V</t>
  </si>
  <si>
    <t>A125232554K</t>
  </si>
  <si>
    <t>A125256314V</t>
  </si>
  <si>
    <t>A125244434R</t>
  </si>
  <si>
    <t>A125227802R</t>
  </si>
  <si>
    <t>A125251562R</t>
  </si>
  <si>
    <t>A125239682F</t>
  </si>
  <si>
    <t>A125237306R</t>
  </si>
  <si>
    <t>A125261066R</t>
  </si>
  <si>
    <t>A125249186F</t>
  </si>
  <si>
    <t>A125230162L</t>
  </si>
  <si>
    <t>A125253922V</t>
  </si>
  <si>
    <t>A125242042T</t>
  </si>
  <si>
    <t>A125234914R</t>
  </si>
  <si>
    <t>A125258674K</t>
  </si>
  <si>
    <t>A125246794F</t>
  </si>
  <si>
    <t>A125232538K</t>
  </si>
  <si>
    <t>A125256298F</t>
  </si>
  <si>
    <t>A125244418R</t>
  </si>
  <si>
    <t>A125227786A</t>
  </si>
  <si>
    <t>A125251546R</t>
  </si>
  <si>
    <t>A125239666F</t>
  </si>
  <si>
    <t>A125237290J</t>
  </si>
  <si>
    <t>A125261050W</t>
  </si>
  <si>
    <t>A125249170L</t>
  </si>
  <si>
    <t>A125230142C</t>
  </si>
  <si>
    <t>A125253902K</t>
  </si>
  <si>
    <t>A125242022J</t>
  </si>
  <si>
    <t>A125234894T</t>
  </si>
  <si>
    <t>A125258654A</t>
  </si>
  <si>
    <t>A125246774W</t>
  </si>
  <si>
    <t>A125232518A</t>
  </si>
  <si>
    <t>A125256278W</t>
  </si>
  <si>
    <t>A125244398T</t>
  </si>
  <si>
    <t>A125227766T</t>
  </si>
  <si>
    <t>A125251526F</t>
  </si>
  <si>
    <t>A125239646W</t>
  </si>
  <si>
    <t>A125237270X</t>
  </si>
  <si>
    <t>A125261030L</t>
  </si>
  <si>
    <t>A125249150C</t>
  </si>
  <si>
    <t>A125230166W</t>
  </si>
  <si>
    <t>A125253926C</t>
  </si>
  <si>
    <t>A125242046A</t>
  </si>
  <si>
    <t>A125234918X</t>
  </si>
  <si>
    <t>A125258678V</t>
  </si>
  <si>
    <t>A125246798R</t>
  </si>
  <si>
    <t>A125232542A</t>
  </si>
  <si>
    <t>A125256302K</t>
  </si>
  <si>
    <t>A125244422F</t>
  </si>
  <si>
    <t>A125227790T</t>
  </si>
  <si>
    <t>A125251550F</t>
  </si>
  <si>
    <t>A125239670W</t>
  </si>
  <si>
    <t>A125237294T</t>
  </si>
  <si>
    <t>A125261054F</t>
  </si>
  <si>
    <t>A125249174W</t>
  </si>
  <si>
    <t>A125230170L</t>
  </si>
  <si>
    <t>A125253930V</t>
  </si>
  <si>
    <t>A125242050T</t>
  </si>
  <si>
    <t>A125234922R</t>
  </si>
  <si>
    <t>A125258682K</t>
  </si>
  <si>
    <t>A125246802V</t>
  </si>
  <si>
    <t>A125232546K</t>
  </si>
  <si>
    <t>A125256306V</t>
  </si>
  <si>
    <t>A125244426R</t>
  </si>
  <si>
    <t>A125227794A</t>
  </si>
  <si>
    <t>A125251554R</t>
  </si>
  <si>
    <t>A125239674F</t>
  </si>
  <si>
    <t>A125237298A</t>
  </si>
  <si>
    <t>A125261058R</t>
  </si>
  <si>
    <t>A125249178F</t>
  </si>
  <si>
    <t>A125230146L</t>
  </si>
  <si>
    <t>A125253906V</t>
  </si>
  <si>
    <t>A125242026T</t>
  </si>
  <si>
    <t>A125234898A</t>
  </si>
  <si>
    <t>A125258658K</t>
  </si>
  <si>
    <t>A125246778F</t>
  </si>
  <si>
    <t>A125232522T</t>
  </si>
  <si>
    <t>A125256282L</t>
  </si>
  <si>
    <t>A125244402W</t>
  </si>
  <si>
    <t>A125227770J</t>
  </si>
  <si>
    <t>A125251530W</t>
  </si>
  <si>
    <t>A125239650L</t>
  </si>
  <si>
    <t>A125237274J</t>
  </si>
  <si>
    <t>A125261034W</t>
  </si>
  <si>
    <t>A125249154L</t>
  </si>
  <si>
    <t>A125230150C</t>
  </si>
  <si>
    <t>A125253910K</t>
  </si>
  <si>
    <t>A125242030J</t>
  </si>
  <si>
    <t>A125234902F</t>
  </si>
  <si>
    <t>A125258662A</t>
  </si>
  <si>
    <t>A125246782W</t>
  </si>
  <si>
    <t>A125232526A</t>
  </si>
  <si>
    <t>A125256286W</t>
  </si>
  <si>
    <t>A125244406F</t>
  </si>
  <si>
    <t>A125227774T</t>
  </si>
  <si>
    <t>A125251534F</t>
  </si>
  <si>
    <t>A125239654W</t>
  </si>
  <si>
    <t>A125237278T</t>
  </si>
  <si>
    <t>A125261038F</t>
  </si>
  <si>
    <t>A125249158W</t>
  </si>
  <si>
    <t>Australian Capital Territory ;  Preferred to work less than 10 extra hours ;  Part-time workers who prefer more hours ;  Persons ;</t>
  </si>
  <si>
    <t>Australian Capital Territory ;  Preferred to work less than 10 extra hours ;  Part-time workers who prefer more hours ;  &gt; Males ;</t>
  </si>
  <si>
    <t>Australian Capital Territory ;  Preferred to work less than 10 extra hours ;  Part-time workers who prefer more hours ;  &gt; Females ;</t>
  </si>
  <si>
    <t>Australian Capital Territory ;  Preferred to work less than 10 extra hours ;  &gt; Available within four weeks ;  Persons ;</t>
  </si>
  <si>
    <t>Australian Capital Territory ;  Preferred to work less than 10 extra hours ;  &gt; Available within four weeks ;  &gt; Males ;</t>
  </si>
  <si>
    <t>Australian Capital Territory ;  Preferred to work less than 10 extra hours ;  &gt; Available within four weeks ;  &gt; Females ;</t>
  </si>
  <si>
    <t>Australian Capital Territory ;  Preferred to work less than 10 extra hours ;  &gt;&gt; Looked for more work last year ;  Persons ;</t>
  </si>
  <si>
    <t>Australian Capital Territory ;  Preferred to work less than 10 extra hours ;  &gt;&gt; Looked for more work last year ;  &gt; Males ;</t>
  </si>
  <si>
    <t>Australian Capital Territory ;  Preferred to work less than 10 extra hours ;  &gt;&gt; Looked for more work last year ;  &gt; Females ;</t>
  </si>
  <si>
    <t>Australian Capital Territory ;  Preferred to work less than 10 extra hours ;  &gt;&gt; Did not look for more work last year ;  Persons ;</t>
  </si>
  <si>
    <t>Australian Capital Territory ;  Preferred to work less than 10 extra hours ;  &gt;&gt; Did not look for more work last year ;  &gt; Males ;</t>
  </si>
  <si>
    <t>Australian Capital Territory ;  Preferred to work less than 10 extra hours ;  &gt;&gt; Did not look for more work last year ;  &gt; Females ;</t>
  </si>
  <si>
    <t>Australian Capital Territory ;  Preferred to work less than 10 extra hours ;  &gt; Not available within four weeks ;  Persons ;</t>
  </si>
  <si>
    <t>Australian Capital Territory ;  Preferred to work less than 10 extra hours ;  &gt; Not available within four weeks ;  &gt; Males ;</t>
  </si>
  <si>
    <t>Australian Capital Territory ;  Preferred to work less than 10 extra hours ;  &gt; Not available within four weeks ;  &gt; Females ;</t>
  </si>
  <si>
    <t>Australian Capital Territory ;  Preferred to work 10 to 19 extra hours ;  Part-time workers who prefer more hours ;  Persons ;</t>
  </si>
  <si>
    <t>Australian Capital Territory ;  Preferred to work 10 to 19 extra hours ;  Part-time workers who prefer more hours ;  &gt; Males ;</t>
  </si>
  <si>
    <t>Australian Capital Territory ;  Preferred to work 10 to 19 extra hours ;  Part-time workers who prefer more hours ;  &gt; Females ;</t>
  </si>
  <si>
    <t>Australian Capital Territory ;  Preferred to work 10 to 19 extra hours ;  &gt; Available within four weeks ;  Persons ;</t>
  </si>
  <si>
    <t>Australian Capital Territory ;  Preferred to work 10 to 19 extra hours ;  &gt; Available within four weeks ;  &gt; Males ;</t>
  </si>
  <si>
    <t>Australian Capital Territory ;  Preferred to work 10 to 19 extra hours ;  &gt; Available within four weeks ;  &gt; Females ;</t>
  </si>
  <si>
    <t>Australian Capital Territory ;  Preferred to work 10 to 19 extra hours ;  &gt;&gt; Looked for more work last year ;  Persons ;</t>
  </si>
  <si>
    <t>Australian Capital Territory ;  Preferred to work 10 to 19 extra hours ;  &gt;&gt; Looked for more work last year ;  &gt; Males ;</t>
  </si>
  <si>
    <t>Australian Capital Territory ;  Preferred to work 10 to 19 extra hours ;  &gt;&gt; Looked for more work last year ;  &gt; Females ;</t>
  </si>
  <si>
    <t>Australian Capital Territory ;  Preferred to work 10 to 19 extra hours ;  &gt;&gt; Did not look for more work last year ;  Persons ;</t>
  </si>
  <si>
    <t>Australian Capital Territory ;  Preferred to work 10 to 19 extra hours ;  &gt;&gt; Did not look for more work last year ;  &gt; Males ;</t>
  </si>
  <si>
    <t>Australian Capital Territory ;  Preferred to work 10 to 19 extra hours ;  &gt;&gt; Did not look for more work last year ;  &gt; Females ;</t>
  </si>
  <si>
    <t>Australian Capital Territory ;  Preferred to work 10 to 19 extra hours ;  &gt; Not available within four weeks ;  Persons ;</t>
  </si>
  <si>
    <t>Australian Capital Territory ;  Preferred to work 10 to 19 extra hours ;  &gt; Not available within four weeks ;  &gt; Males ;</t>
  </si>
  <si>
    <t>Australian Capital Territory ;  Preferred to work 10 to 19 extra hours ;  &gt; Not available within four weeks ;  &gt; Females ;</t>
  </si>
  <si>
    <t>Australian Capital Territory ;  Preferred to work 20 to 29 extra hours ;  Part-time workers who prefer more hours ;  Persons ;</t>
  </si>
  <si>
    <t>Australian Capital Territory ;  Preferred to work 20 to 29 extra hours ;  Part-time workers who prefer more hours ;  &gt; Males ;</t>
  </si>
  <si>
    <t>Australian Capital Territory ;  Preferred to work 20 to 29 extra hours ;  Part-time workers who prefer more hours ;  &gt; Females ;</t>
  </si>
  <si>
    <t>Australian Capital Territory ;  Preferred to work 20 to 29 extra hours ;  &gt; Available within four weeks ;  Persons ;</t>
  </si>
  <si>
    <t>Australian Capital Territory ;  Preferred to work 20 to 29 extra hours ;  &gt; Available within four weeks ;  &gt; Males ;</t>
  </si>
  <si>
    <t>Australian Capital Territory ;  Preferred to work 20 to 29 extra hours ;  &gt; Available within four weeks ;  &gt; Females ;</t>
  </si>
  <si>
    <t>Australian Capital Territory ;  Preferred to work 20 to 29 extra hours ;  &gt;&gt; Looked for more work last year ;  Persons ;</t>
  </si>
  <si>
    <t>Australian Capital Territory ;  Preferred to work 20 to 29 extra hours ;  &gt;&gt; Looked for more work last year ;  &gt; Males ;</t>
  </si>
  <si>
    <t>Australian Capital Territory ;  Preferred to work 20 to 29 extra hours ;  &gt;&gt; Looked for more work last year ;  &gt; Females ;</t>
  </si>
  <si>
    <t>Australian Capital Territory ;  Preferred to work 20 to 29 extra hours ;  &gt;&gt; Did not look for more work last year ;  Persons ;</t>
  </si>
  <si>
    <t>Australian Capital Territory ;  Preferred to work 20 to 29 extra hours ;  &gt;&gt; Did not look for more work last year ;  &gt; Males ;</t>
  </si>
  <si>
    <t>Australian Capital Territory ;  Preferred to work 20 to 29 extra hours ;  &gt;&gt; Did not look for more work last year ;  &gt; Females ;</t>
  </si>
  <si>
    <t>Australian Capital Territory ;  Preferred to work 20 to 29 extra hours ;  &gt; Not available within four weeks ;  Persons ;</t>
  </si>
  <si>
    <t>Australian Capital Territory ;  Preferred to work 20 to 29 extra hours ;  &gt; Not available within four weeks ;  &gt; Males ;</t>
  </si>
  <si>
    <t>Australian Capital Territory ;  Preferred to work 20 to 29 extra hours ;  &gt; Not available within four weeks ;  &gt; Females ;</t>
  </si>
  <si>
    <t>Australian Capital Territory ;  Preferred to work 30 or more extra hours ;  Part-time workers who prefer more hours ;  Persons ;</t>
  </si>
  <si>
    <t>Australian Capital Territory ;  Preferred to work 30 or more extra hours ;  Part-time workers who prefer more hours ;  &gt; Males ;</t>
  </si>
  <si>
    <t>Australian Capital Territory ;  Preferred to work 30 or more extra hours ;  Part-time workers who prefer more hours ;  &gt; Females ;</t>
  </si>
  <si>
    <t>Australian Capital Territory ;  Preferred to work 30 or more extra hours ;  &gt; Available within four weeks ;  Persons ;</t>
  </si>
  <si>
    <t>Australian Capital Territory ;  Preferred to work 30 or more extra hours ;  &gt; Available within four weeks ;  &gt; Males ;</t>
  </si>
  <si>
    <t>Australian Capital Territory ;  Preferred to work 30 or more extra hours ;  &gt; Available within four weeks ;  &gt; Females ;</t>
  </si>
  <si>
    <t>Australian Capital Territory ;  Preferred to work 30 or more extra hours ;  &gt;&gt; Looked for more work last year ;  Persons ;</t>
  </si>
  <si>
    <t>Australian Capital Territory ;  Preferred to work 30 or more extra hours ;  &gt;&gt; Looked for more work last year ;  &gt; Males ;</t>
  </si>
  <si>
    <t>Australian Capital Territory ;  Preferred to work 30 or more extra hours ;  &gt;&gt; Looked for more work last year ;  &gt; Females ;</t>
  </si>
  <si>
    <t>Australian Capital Territory ;  Preferred to work 30 or more extra hours ;  &gt;&gt; Did not look for more work last year ;  Persons ;</t>
  </si>
  <si>
    <t>Australian Capital Territory ;  Preferred to work 30 or more extra hours ;  &gt;&gt; Did not look for more work last year ;  &gt; Males ;</t>
  </si>
  <si>
    <t>Australian Capital Territory ;  Preferred to work 30 or more extra hours ;  &gt;&gt; Did not look for more work last year ;  &gt; Females ;</t>
  </si>
  <si>
    <t>Australian Capital Territory ;  Preferred to work 30 or more extra hours ;  &gt; Not available within four weeks ;  Persons ;</t>
  </si>
  <si>
    <t>Australian Capital Territory ;  Preferred to work 30 or more extra hours ;  &gt; Not available within four weeks ;  &gt; Males ;</t>
  </si>
  <si>
    <t>Australian Capital Territory ;  Preferred to work 30 or more extra hours ;  &gt; Not available within four weeks ;  &gt; Females ;</t>
  </si>
  <si>
    <t>A125230154L</t>
  </si>
  <si>
    <t>A125253914V</t>
  </si>
  <si>
    <t>A125242034T</t>
  </si>
  <si>
    <t>A125234906R</t>
  </si>
  <si>
    <t>A125258666K</t>
  </si>
  <si>
    <t>A125246786F</t>
  </si>
  <si>
    <t>A125232530T</t>
  </si>
  <si>
    <t>A125256290L</t>
  </si>
  <si>
    <t>A125244410W</t>
  </si>
  <si>
    <t>A125227778A</t>
  </si>
  <si>
    <t>A125251538R</t>
  </si>
  <si>
    <t>A125239658F</t>
  </si>
  <si>
    <t>A125237282J</t>
  </si>
  <si>
    <t>A125261042W</t>
  </si>
  <si>
    <t>A125249162L</t>
  </si>
  <si>
    <t>A125230138L</t>
  </si>
  <si>
    <t>A125253898F</t>
  </si>
  <si>
    <t>A125242018T</t>
  </si>
  <si>
    <t>A125234890J</t>
  </si>
  <si>
    <t>A125258650T</t>
  </si>
  <si>
    <t>A125246770L</t>
  </si>
  <si>
    <t>A125232514T</t>
  </si>
  <si>
    <t>A125256274L</t>
  </si>
  <si>
    <t>A125244394J</t>
  </si>
  <si>
    <t>A125227762J</t>
  </si>
  <si>
    <t>A125251522W</t>
  </si>
  <si>
    <t>A125239642L</t>
  </si>
  <si>
    <t>A125237266J</t>
  </si>
  <si>
    <t>A125261026W</t>
  </si>
  <si>
    <t>A125249146L</t>
  </si>
  <si>
    <t>A125230174W</t>
  </si>
  <si>
    <t>A125253934C</t>
  </si>
  <si>
    <t>A125242054A</t>
  </si>
  <si>
    <t>A125234926X</t>
  </si>
  <si>
    <t>A125258686V</t>
  </si>
  <si>
    <t>A125246806C</t>
  </si>
  <si>
    <t>A125232550A</t>
  </si>
  <si>
    <t>A125256310K</t>
  </si>
  <si>
    <t>A125244430F</t>
  </si>
  <si>
    <t>A125227798K</t>
  </si>
  <si>
    <t>A125251558X</t>
  </si>
  <si>
    <t>A125239678R</t>
  </si>
  <si>
    <t>A125237302F</t>
  </si>
  <si>
    <t>A125261062F</t>
  </si>
  <si>
    <t>A125249182W</t>
  </si>
  <si>
    <t>A125230158W</t>
  </si>
  <si>
    <t>A125253918C</t>
  </si>
  <si>
    <t>A125242038A</t>
  </si>
  <si>
    <t>A125234910F</t>
  </si>
  <si>
    <t>A125258670A</t>
  </si>
  <si>
    <t>A125246790W</t>
  </si>
  <si>
    <t>A125232534A</t>
  </si>
  <si>
    <t>A125256294W</t>
  </si>
  <si>
    <t>A125244414F</t>
  </si>
  <si>
    <t>A125227782T</t>
  </si>
  <si>
    <t>A125251542F</t>
  </si>
  <si>
    <t>A125239662W</t>
  </si>
  <si>
    <t>A125237286T</t>
  </si>
  <si>
    <t>A125261046F</t>
  </si>
  <si>
    <t>A125249166W</t>
  </si>
  <si>
    <t>Time Series Workbook</t>
  </si>
  <si>
    <t>6229.0 Underemployed workers</t>
  </si>
  <si>
    <t>Table 5. Characteristics of part-time workers who prefer more hours</t>
  </si>
  <si>
    <t>E N Q U I R I E S</t>
  </si>
  <si>
    <t>Enquiries</t>
  </si>
  <si>
    <t>Data Item Description</t>
  </si>
  <si>
    <t>No. Obs.</t>
  </si>
  <si>
    <t>Freq.</t>
  </si>
  <si>
    <t>© Commonwealth of Australia  2022</t>
  </si>
  <si>
    <t>Annual</t>
  </si>
  <si>
    <t>Released at 11:30 am (Canberra time) Fri 29 Apr 2022</t>
  </si>
  <si>
    <t>Contents</t>
  </si>
  <si>
    <t>Tables</t>
  </si>
  <si>
    <t>Table 5.1 - Characteristics of part-time workers who prefer more hours by age, February 2021</t>
  </si>
  <si>
    <t>Table 5.2 - Characteristics of part-time workers who prefer more hours by state and territory, February 2021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</si>
  <si>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</si>
  <si>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</si>
  <si>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</si>
  <si>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Underemployed workers, February 2021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</si>
  <si>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</si>
  <si>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</si>
  <si>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</si>
  <si>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</si>
  <si>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an age group:</t>
  </si>
  <si>
    <t>15 years and over</t>
  </si>
  <si>
    <t>Time Series IDs</t>
  </si>
  <si>
    <t>Available within four weeks</t>
  </si>
  <si>
    <t>Not available within four weeks</t>
  </si>
  <si>
    <t>Total</t>
  </si>
  <si>
    <t>Looked for more work last  year</t>
  </si>
  <si>
    <t>Did not look for more work last  year</t>
  </si>
  <si>
    <t>'000</t>
  </si>
  <si>
    <t>Persons</t>
  </si>
  <si>
    <t>Status in employment of main job</t>
  </si>
  <si>
    <t>Employees</t>
  </si>
  <si>
    <t>Own account workers</t>
  </si>
  <si>
    <t xml:space="preserve">Preferred number of total weekly hours </t>
  </si>
  <si>
    <t>Less than 30 hours</t>
  </si>
  <si>
    <t>30–34 hours</t>
  </si>
  <si>
    <t>35–39 hours</t>
  </si>
  <si>
    <t>40 hours or more</t>
  </si>
  <si>
    <t xml:space="preserve">Preferred number of extra weekly hours </t>
  </si>
  <si>
    <t>Less than 10 hours</t>
  </si>
  <si>
    <t>10–19 hours</t>
  </si>
  <si>
    <t>20–29 hours</t>
  </si>
  <si>
    <t>30 hours or more</t>
  </si>
  <si>
    <t>Males</t>
  </si>
  <si>
    <t>Females</t>
  </si>
  <si>
    <t>15 to 64 years</t>
  </si>
  <si>
    <t>15 to 24 years</t>
  </si>
  <si>
    <t>25 to 44 years</t>
  </si>
  <si>
    <t>45 to 64 years</t>
  </si>
  <si>
    <t>65 years and over</t>
  </si>
  <si>
    <t>15-64 years</t>
  </si>
  <si>
    <t>15-24 years</t>
  </si>
  <si>
    <t>25-44 years</t>
  </si>
  <si>
    <t>45-64 years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</si>
  <si>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</si>
  <si>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</si>
  <si>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</si>
  <si>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</si>
  <si>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</si>
  <si>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</si>
  <si>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</si>
  <si>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</si>
  <si>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</si>
  <si>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</si>
  <si>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Aust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</si>
</sst>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7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i/>
      <sz val="8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0" fontId="7" fillId="0" borderId="0" applyNumberFormat="0" applyFill="0" applyBorder="0" applyAlignment="0" applyProtection="0"/>
    <xf numFmtId="0" fontId="11" fillId="0" borderId="0"/>
    <xf numFmtId="0" fontId="13" fillId="0" borderId="0"/>
    <xf numFmtId="0" fontId="14" fillId="0" borderId="0"/>
    <xf numFmtId="0" fontId="17" fillId="0" borderId="0"/>
    <xf numFmtId="0" fontId="24" fillId="0" borderId="0">
      <alignment horizontal="left"/>
    </xf>
    <xf numFmtId="0" fontId="13" fillId="0" borderId="0"/>
    <xf numFmtId="0" fontId="27" fillId="0" borderId="0">
      <alignment horizontal="center"/>
    </xf>
    <xf numFmtId="0" fontId="27" fillId="0" borderId="0">
      <alignment horizontal="center" vertical="center" wrapText="1"/>
    </xf>
    <xf numFmtId="0" fontId="27" fillId="0" borderId="0">
      <alignment horizontal="left"/>
    </xf>
    <xf numFmtId="0" fontId="27" fillId="0" borderId="0"/>
    <xf numFmtId="0" fontId="11" fillId="0" borderId="0">
      <alignment horizontal="left" vertical="center" wrapText="1"/>
    </xf>
    <xf numFmtId="0" fontId="9" fillId="0" borderId="0"/>
  </cellStyleXfs>
  <cellXfs count="88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4" fontId="2" fillId="0" borderId="0" xfId="0" applyNumberFormat="1" applyFont="1" applyAlignment="1"/>
    <xf numFmtId="164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2" fillId="0" borderId="0" xfId="2" applyFont="1" applyAlignment="1">
      <alignment horizontal="left" vertical="center"/>
    </xf>
    <xf numFmtId="0" fontId="13" fillId="0" borderId="0" xfId="3"/>
    <xf numFmtId="0" fontId="14" fillId="0" borderId="0" xfId="4"/>
    <xf numFmtId="0" fontId="15" fillId="0" borderId="0" xfId="4" applyFont="1" applyAlignment="1">
      <alignment horizontal="left"/>
    </xf>
    <xf numFmtId="0" fontId="16" fillId="0" borderId="0" xfId="4" applyFont="1" applyAlignment="1">
      <alignment horizontal="left"/>
    </xf>
    <xf numFmtId="0" fontId="18" fillId="0" borderId="0" xfId="5" applyFont="1" applyAlignment="1">
      <alignment horizontal="center"/>
    </xf>
    <xf numFmtId="0" fontId="19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2" fillId="3" borderId="0" xfId="2" applyFont="1" applyFill="1" applyAlignment="1">
      <alignment horizontal="left" vertical="center" indent="11"/>
    </xf>
    <xf numFmtId="1" fontId="26" fillId="3" borderId="1" xfId="6" applyNumberFormat="1" applyFont="1" applyFill="1" applyBorder="1" applyAlignment="1">
      <alignment horizontal="center" vertical="center" wrapText="1"/>
    </xf>
    <xf numFmtId="0" fontId="25" fillId="3" borderId="1" xfId="7" applyFont="1" applyFill="1" applyBorder="1" applyAlignment="1">
      <alignment vertical="center"/>
    </xf>
    <xf numFmtId="0" fontId="27" fillId="0" borderId="0" xfId="8">
      <alignment horizontal="center"/>
    </xf>
    <xf numFmtId="17" fontId="28" fillId="0" borderId="0" xfId="9" quotePrefix="1" applyNumberFormat="1" applyFont="1" applyAlignment="1">
      <alignment horizontal="right" wrapText="1"/>
    </xf>
    <xf numFmtId="0" fontId="29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17" fontId="28" fillId="0" borderId="0" xfId="9" quotePrefix="1" applyNumberFormat="1" applyFont="1" applyAlignment="1">
      <alignment wrapText="1"/>
    </xf>
    <xf numFmtId="0" fontId="11" fillId="0" borderId="0" xfId="10" applyFont="1">
      <alignment horizontal="left"/>
    </xf>
    <xf numFmtId="0" fontId="11" fillId="0" borderId="0" xfId="8" applyFont="1">
      <alignment horizontal="center"/>
    </xf>
    <xf numFmtId="17" fontId="28" fillId="0" borderId="0" xfId="9" quotePrefix="1" applyNumberFormat="1" applyFont="1">
      <alignment horizontal="center" vertical="center" wrapText="1"/>
    </xf>
    <xf numFmtId="0" fontId="28" fillId="0" borderId="0" xfId="9" applyFont="1">
      <alignment horizontal="center" vertical="center" wrapText="1"/>
    </xf>
    <xf numFmtId="0" fontId="11" fillId="0" borderId="0" xfId="3" applyFont="1" applyAlignment="1">
      <alignment horizontal="right"/>
    </xf>
    <xf numFmtId="0" fontId="28" fillId="3" borderId="5" xfId="12" applyFont="1" applyFill="1" applyBorder="1" applyAlignment="1">
      <alignment horizontal="left" vertical="center"/>
    </xf>
    <xf numFmtId="0" fontId="28" fillId="3" borderId="5" xfId="12" applyFont="1" applyFill="1" applyBorder="1" applyAlignment="1">
      <alignment vertical="center"/>
    </xf>
    <xf numFmtId="1" fontId="30" fillId="0" borderId="0" xfId="4" quotePrefix="1" applyNumberFormat="1" applyFont="1" applyAlignment="1">
      <alignment horizontal="center"/>
    </xf>
    <xf numFmtId="166" fontId="28" fillId="0" borderId="0" xfId="12" applyNumberFormat="1" applyFont="1" applyAlignment="1">
      <alignment horizontal="left" vertical="center" indent="1"/>
    </xf>
    <xf numFmtId="0" fontId="1" fillId="0" borderId="0" xfId="0" applyFont="1" applyAlignment="1">
      <alignment horizontal="left" indent="1"/>
    </xf>
    <xf numFmtId="1" fontId="30" fillId="0" borderId="0" xfId="0" applyNumberFormat="1" applyFont="1" applyAlignment="1">
      <alignment horizontal="center"/>
    </xf>
    <xf numFmtId="166" fontId="19" fillId="0" borderId="0" xfId="7" applyNumberFormat="1" applyFont="1" applyAlignment="1">
      <alignment horizontal="right"/>
    </xf>
    <xf numFmtId="166" fontId="11" fillId="0" borderId="0" xfId="0" applyNumberFormat="1" applyFont="1" applyAlignment="1">
      <alignment horizontal="left" indent="1"/>
    </xf>
    <xf numFmtId="166" fontId="11" fillId="0" borderId="0" xfId="12" applyNumberFormat="1" applyAlignment="1">
      <alignment horizontal="left" vertical="center" wrapText="1" indent="1"/>
    </xf>
    <xf numFmtId="166" fontId="19" fillId="0" borderId="0" xfId="0" applyNumberFormat="1" applyFont="1"/>
    <xf numFmtId="0" fontId="28" fillId="0" borderId="0" xfId="0" applyFont="1" applyAlignment="1">
      <alignment horizontal="left" indent="1"/>
    </xf>
    <xf numFmtId="166" fontId="16" fillId="0" borderId="0" xfId="0" applyNumberFormat="1" applyFont="1"/>
    <xf numFmtId="0" fontId="31" fillId="0" borderId="0" xfId="0" applyFont="1" applyAlignment="1">
      <alignment horizontal="left" indent="1"/>
    </xf>
    <xf numFmtId="0" fontId="12" fillId="0" borderId="0" xfId="7" applyFont="1"/>
    <xf numFmtId="0" fontId="1" fillId="0" borderId="0" xfId="13" applyFont="1" applyAlignment="1">
      <alignment horizontal="left" indent="2"/>
    </xf>
    <xf numFmtId="0" fontId="32" fillId="0" borderId="0" xfId="1" applyFont="1" applyAlignment="1">
      <alignment horizontal="left"/>
    </xf>
    <xf numFmtId="0" fontId="33" fillId="0" borderId="0" xfId="7" applyFont="1"/>
    <xf numFmtId="0" fontId="13" fillId="0" borderId="0" xfId="7"/>
    <xf numFmtId="0" fontId="10" fillId="0" borderId="0" xfId="0" applyFont="1"/>
    <xf numFmtId="3" fontId="34" fillId="0" borderId="0" xfId="7" applyNumberFormat="1" applyFont="1" applyAlignment="1">
      <alignment horizontal="right"/>
    </xf>
    <xf numFmtId="166" fontId="34" fillId="0" borderId="0" xfId="7" applyNumberFormat="1" applyFont="1" applyAlignment="1">
      <alignment horizontal="right"/>
    </xf>
    <xf numFmtId="0" fontId="35" fillId="0" borderId="0" xfId="7" applyFont="1"/>
    <xf numFmtId="0" fontId="36" fillId="0" borderId="0" xfId="7" applyFont="1"/>
    <xf numFmtId="0" fontId="16" fillId="0" borderId="0" xfId="4" quotePrefix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0" fillId="0" borderId="2" xfId="4" applyFont="1" applyBorder="1" applyAlignment="1">
      <alignment horizontal="left"/>
    </xf>
    <xf numFmtId="0" fontId="15" fillId="0" borderId="0" xfId="4" applyFont="1" applyAlignment="1">
      <alignment horizontal="left"/>
    </xf>
    <xf numFmtId="0" fontId="18" fillId="0" borderId="0" xfId="5" applyFont="1"/>
    <xf numFmtId="17" fontId="29" fillId="4" borderId="4" xfId="9" quotePrefix="1" applyNumberFormat="1" applyFont="1" applyFill="1" applyBorder="1" applyAlignment="1">
      <alignment horizontal="center" wrapText="1"/>
    </xf>
    <xf numFmtId="17" fontId="29" fillId="4" borderId="5" xfId="9" quotePrefix="1" applyNumberFormat="1" applyFont="1" applyFill="1" applyBorder="1" applyAlignment="1">
      <alignment horizontal="center" wrapText="1"/>
    </xf>
    <xf numFmtId="17" fontId="29" fillId="4" borderId="6" xfId="9" quotePrefix="1" applyNumberFormat="1" applyFont="1" applyFill="1" applyBorder="1" applyAlignment="1">
      <alignment horizontal="center" wrapText="1"/>
    </xf>
    <xf numFmtId="17" fontId="28" fillId="4" borderId="4" xfId="9" quotePrefix="1" applyNumberFormat="1" applyFont="1" applyFill="1" applyBorder="1" applyAlignment="1">
      <alignment horizontal="center" wrapText="1"/>
    </xf>
    <xf numFmtId="17" fontId="28" fillId="4" borderId="5" xfId="9" quotePrefix="1" applyNumberFormat="1" applyFont="1" applyFill="1" applyBorder="1" applyAlignment="1">
      <alignment horizontal="center" wrapText="1"/>
    </xf>
    <xf numFmtId="17" fontId="28" fillId="4" borderId="6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5" fillId="3" borderId="1" xfId="6" applyFont="1" applyFill="1" applyBorder="1" applyAlignment="1">
      <alignment horizontal="left" vertical="center" indent="13"/>
    </xf>
    <xf numFmtId="17" fontId="28" fillId="0" borderId="7" xfId="9" quotePrefix="1" applyNumberFormat="1" applyFont="1" applyBorder="1" applyAlignment="1">
      <alignment horizontal="center" wrapText="1"/>
    </xf>
    <xf numFmtId="0" fontId="28" fillId="0" borderId="0" xfId="11" applyFont="1" applyAlignment="1">
      <alignment horizontal="center" vertical="center" wrapText="1"/>
    </xf>
    <xf numFmtId="0" fontId="28" fillId="0" borderId="0" xfId="9" applyFont="1">
      <alignment horizontal="center" vertical="center" wrapText="1"/>
    </xf>
    <xf numFmtId="0" fontId="28" fillId="0" borderId="7" xfId="9" applyFont="1" applyBorder="1">
      <alignment horizontal="center" vertical="center" wrapText="1"/>
    </xf>
  </cellXfs>
  <cellStyles count="14">
    <cellStyle name="Hyperlink" xfId="1" builtinId="8"/>
    <cellStyle name="Hyperlink 2" xfId="5" xr:uid="{81A5238A-B0CE-4AE8-ACA9-42227E169A4E}"/>
    <cellStyle name="Normal" xfId="0" builtinId="0"/>
    <cellStyle name="Normal 10" xfId="3" xr:uid="{98C9252C-7CD2-4FB1-8600-553C40A7D4BC}"/>
    <cellStyle name="Normal 2" xfId="7" xr:uid="{4477DB1D-1B18-4854-B972-C9ADFC071739}"/>
    <cellStyle name="Normal 2 2 2" xfId="13" xr:uid="{7A19450F-3916-47CC-A663-15641ED14DEC}"/>
    <cellStyle name="Normal 2 4" xfId="4" xr:uid="{F0557AC7-F3BC-4A98-99C7-21B2838FF242}"/>
    <cellStyle name="Normal 3 5 4" xfId="2" xr:uid="{478C4C7C-75A0-4604-8E8C-8556D830BF1D}"/>
    <cellStyle name="Style1" xfId="6" xr:uid="{BADCC76F-9C07-4D12-9C73-2E5E398A86D4}"/>
    <cellStyle name="Style3" xfId="10" xr:uid="{DCAD5418-21BC-40B7-AF14-C040D1C8384A}"/>
    <cellStyle name="Style4" xfId="8" xr:uid="{86542DE3-C020-4020-B16E-ADAB6B8EAFB6}"/>
    <cellStyle name="Style5" xfId="9" xr:uid="{0535D05B-0C09-495C-82DD-7F6B47C0DF1C}"/>
    <cellStyle name="Style6" xfId="11" xr:uid="{DDB0D6A6-0960-40EB-BBE1-BEE96107FC3F}"/>
    <cellStyle name="Style9" xfId="12" xr:uid="{F0009CCC-1028-4F05-A640-1913A1B770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326B795-1717-47E8-92B6-2DDBE7F4CA5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2556D3-64A3-49FE-AEBD-51FA65BD761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C49750-643F-4F69-9AAE-207A540ADBB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1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underemployed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2B233-E75A-4F4F-92FB-EB1CC4A48329}">
  <dimension ref="A1:E27"/>
  <sheetViews>
    <sheetView showGridLines="0" tabSelected="1" workbookViewId="0">
      <pane ySplit="7" topLeftCell="A8" activePane="bottomLeft" state="frozen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21"/>
      <c r="B1" s="21"/>
      <c r="C1" s="21"/>
      <c r="D1" s="21"/>
      <c r="E1" s="21"/>
    </row>
    <row r="2" spans="1:5">
      <c r="A2" s="21"/>
      <c r="B2" s="13" t="s">
        <v>4632</v>
      </c>
      <c r="C2" s="12"/>
      <c r="D2" s="12"/>
      <c r="E2" s="12"/>
    </row>
    <row r="3" spans="1:5" ht="12" customHeight="1">
      <c r="A3" s="21"/>
      <c r="B3" s="12"/>
      <c r="C3" s="12"/>
      <c r="D3" s="12"/>
      <c r="E3" s="12"/>
    </row>
    <row r="4" spans="1:5">
      <c r="A4" s="21"/>
      <c r="B4" s="12"/>
      <c r="C4" s="12"/>
      <c r="D4" s="12"/>
      <c r="E4" s="12"/>
    </row>
    <row r="5" spans="1:5" ht="15.75">
      <c r="A5" s="21"/>
      <c r="B5" s="14" t="s">
        <v>4633</v>
      </c>
      <c r="C5" s="21"/>
      <c r="D5" s="21"/>
      <c r="E5" s="21"/>
    </row>
    <row r="6" spans="1:5" ht="15.75" customHeight="1">
      <c r="A6" s="21"/>
      <c r="B6" s="72" t="s">
        <v>4634</v>
      </c>
      <c r="C6" s="72"/>
      <c r="D6" s="72"/>
      <c r="E6" s="72"/>
    </row>
    <row r="7" spans="1:5" ht="15.75" customHeight="1">
      <c r="A7" s="21"/>
      <c r="B7" s="22" t="s">
        <v>4642</v>
      </c>
      <c r="C7" s="21"/>
      <c r="D7" s="21"/>
      <c r="E7" s="21"/>
    </row>
    <row r="8" spans="1:5">
      <c r="A8" s="23"/>
      <c r="B8" s="23"/>
      <c r="C8" s="23"/>
      <c r="D8" s="21"/>
      <c r="E8" s="21"/>
    </row>
    <row r="9" spans="1:5" ht="15.75">
      <c r="A9" s="24"/>
      <c r="B9" s="25" t="s">
        <v>4643</v>
      </c>
      <c r="C9" s="25"/>
      <c r="D9" s="21"/>
      <c r="E9" s="21"/>
    </row>
    <row r="10" spans="1:5">
      <c r="A10" s="24"/>
      <c r="B10" s="26" t="s">
        <v>4644</v>
      </c>
      <c r="C10" s="24"/>
      <c r="D10" s="21"/>
      <c r="E10" s="21"/>
    </row>
    <row r="11" spans="1:5">
      <c r="A11" s="24"/>
      <c r="B11" s="27">
        <v>5.0999999999999996</v>
      </c>
      <c r="C11" s="28" t="s">
        <v>4645</v>
      </c>
      <c r="D11" s="21"/>
      <c r="E11" s="21"/>
    </row>
    <row r="12" spans="1:5">
      <c r="A12" s="24"/>
      <c r="B12" s="27">
        <v>5.2</v>
      </c>
      <c r="C12" s="28" t="s">
        <v>4646</v>
      </c>
      <c r="D12" s="21"/>
      <c r="E12" s="21"/>
    </row>
    <row r="13" spans="1:5">
      <c r="A13" s="24"/>
      <c r="B13" s="27" t="s">
        <v>4647</v>
      </c>
      <c r="C13" s="28" t="s">
        <v>4648</v>
      </c>
      <c r="D13" s="21"/>
      <c r="E13" s="21"/>
    </row>
    <row r="14" spans="1:5">
      <c r="A14" s="23"/>
      <c r="B14" s="23"/>
      <c r="C14" s="23"/>
      <c r="D14" s="21"/>
      <c r="E14" s="21"/>
    </row>
    <row r="15" spans="1:5" ht="15.75">
      <c r="A15" s="24"/>
      <c r="B15" s="73"/>
      <c r="C15" s="73"/>
      <c r="D15" s="21"/>
      <c r="E15" s="21"/>
    </row>
    <row r="16" spans="1:5" ht="15.75">
      <c r="A16" s="24"/>
      <c r="B16" s="74" t="s">
        <v>4649</v>
      </c>
      <c r="C16" s="74"/>
      <c r="D16" s="21"/>
      <c r="E16" s="21"/>
    </row>
    <row r="17" spans="1:5">
      <c r="A17" s="23"/>
      <c r="B17" s="23"/>
      <c r="C17" s="23"/>
      <c r="D17" s="21"/>
      <c r="E17" s="21"/>
    </row>
    <row r="18" spans="1:5">
      <c r="A18" s="24"/>
      <c r="B18" s="29" t="s">
        <v>4650</v>
      </c>
      <c r="C18" s="24"/>
      <c r="D18" s="21"/>
      <c r="E18" s="21"/>
    </row>
    <row r="19" spans="1:5">
      <c r="A19" s="24"/>
      <c r="B19" s="75" t="s">
        <v>4651</v>
      </c>
      <c r="C19" s="75"/>
      <c r="D19" s="21"/>
      <c r="E19" s="21"/>
    </row>
    <row r="20" spans="1:5">
      <c r="A20" s="24"/>
      <c r="B20" s="75" t="s">
        <v>4652</v>
      </c>
      <c r="C20" s="75"/>
      <c r="D20" s="21"/>
      <c r="E20" s="21"/>
    </row>
    <row r="21" spans="1:5">
      <c r="A21" s="23"/>
      <c r="B21" s="23"/>
      <c r="C21" s="23"/>
      <c r="D21" s="21"/>
      <c r="E21" s="21"/>
    </row>
    <row r="22" spans="1:5">
      <c r="A22" s="23"/>
      <c r="B22" s="15" t="s">
        <v>4635</v>
      </c>
      <c r="C22" s="21"/>
      <c r="D22" s="21"/>
      <c r="E22" s="21"/>
    </row>
    <row r="23" spans="1:5">
      <c r="A23" s="23"/>
      <c r="B23" s="71" t="s">
        <v>4653</v>
      </c>
      <c r="C23" s="71"/>
      <c r="D23" s="71"/>
      <c r="E23" s="71"/>
    </row>
    <row r="24" spans="1:5">
      <c r="A24" s="23"/>
      <c r="B24" s="71" t="s">
        <v>4654</v>
      </c>
      <c r="C24" s="71"/>
      <c r="D24" s="71"/>
      <c r="E24" s="71"/>
    </row>
    <row r="25" spans="1:5">
      <c r="A25" s="23"/>
      <c r="B25" s="21"/>
      <c r="C25" s="21"/>
      <c r="D25" s="21"/>
      <c r="E25" s="21"/>
    </row>
    <row r="26" spans="1:5">
      <c r="A26" s="23"/>
      <c r="B26" s="23"/>
      <c r="C26" s="23"/>
      <c r="D26" s="21"/>
      <c r="E26" s="21"/>
    </row>
    <row r="27" spans="1:5">
      <c r="A27" s="23"/>
      <c r="B27" s="30" t="str">
        <f ca="1">"© Commonwealth of Australia "&amp;YEAR(TODAY())</f>
        <v>© Commonwealth of Australia 2022</v>
      </c>
      <c r="C27" s="24"/>
      <c r="D27" s="21"/>
      <c r="E27" s="2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9C9429E3-75CE-496A-9643-6158FC4A9A98}"/>
    <hyperlink ref="B13" location="Index!A12" display="Index" xr:uid="{AB7428ED-6963-42F7-A0FD-D867BA0CAFEA}"/>
    <hyperlink ref="B27" r:id="rId2" display="© Commonwealth of Australia 2015" xr:uid="{3FA991C4-0E58-4ACB-A982-C9FA3C61E623}"/>
    <hyperlink ref="B12" location="'Table 5.2'!C10" display="'Table 5.2'!C10" xr:uid="{55E02424-A2BA-4FB3-A06C-E8B7B43B6F3E}"/>
    <hyperlink ref="B24" r:id="rId3" display="or the Labour Surveys Branch at labour.statistics@abs.gov.au." xr:uid="{0F813436-406F-4E87-BA7C-D3DFC4973A78}"/>
    <hyperlink ref="B23:E23" r:id="rId4" display="For further information about these and related statistics visit www.abs.gov.au/about/contact-us" xr:uid="{E0752754-2BDB-45A0-B958-E794CC958C8B}"/>
    <hyperlink ref="B11" location="'Table 5.1'!C10" display="'Table 5.1'!C10" xr:uid="{8C359A84-4C02-48FA-A530-56A484691ABA}"/>
    <hyperlink ref="B20" r:id="rId5" display="Explanatory Notes" xr:uid="{6F098FEB-41CA-448D-B923-C4EFB412EC24}"/>
    <hyperlink ref="B19" r:id="rId6" xr:uid="{B29AF7F6-EAF4-4C12-A482-32CBDC8C8532}"/>
    <hyperlink ref="B19:C19" r:id="rId7" display="Summary" xr:uid="{4ED20C2D-6EA8-4FA2-8732-C9EAA3E28BD5}"/>
    <hyperlink ref="B20:C20" r:id="rId8" display="Methodology" xr:uid="{8F2BE9D3-E5A3-4149-A8E8-60272E98123F}"/>
  </hyperlinks>
  <pageMargins left="0.7" right="0.7" top="0.75" bottom="0.75" header="0.3" footer="0.3"/>
  <pageSetup paperSize="9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2512</v>
      </c>
      <c r="C1" s="3" t="s">
        <v>2513</v>
      </c>
      <c r="D1" s="3" t="s">
        <v>2514</v>
      </c>
      <c r="E1" s="3" t="s">
        <v>2515</v>
      </c>
      <c r="F1" s="3" t="s">
        <v>2516</v>
      </c>
      <c r="G1" s="3" t="s">
        <v>2517</v>
      </c>
      <c r="H1" s="3" t="s">
        <v>2518</v>
      </c>
      <c r="I1" s="3" t="s">
        <v>2519</v>
      </c>
      <c r="J1" s="3" t="s">
        <v>2520</v>
      </c>
      <c r="K1" s="3" t="s">
        <v>2521</v>
      </c>
      <c r="L1" s="3" t="s">
        <v>2522</v>
      </c>
      <c r="M1" s="3" t="s">
        <v>2523</v>
      </c>
      <c r="N1" s="3" t="s">
        <v>2524</v>
      </c>
      <c r="O1" s="3" t="s">
        <v>2525</v>
      </c>
      <c r="P1" s="3" t="s">
        <v>2526</v>
      </c>
      <c r="Q1" s="3" t="s">
        <v>2527</v>
      </c>
      <c r="R1" s="3" t="s">
        <v>2528</v>
      </c>
      <c r="S1" s="3" t="s">
        <v>2529</v>
      </c>
      <c r="T1" s="3" t="s">
        <v>2530</v>
      </c>
      <c r="U1" s="3" t="s">
        <v>2531</v>
      </c>
      <c r="V1" s="3" t="s">
        <v>2532</v>
      </c>
      <c r="W1" s="3" t="s">
        <v>2533</v>
      </c>
      <c r="X1" s="3" t="s">
        <v>2534</v>
      </c>
      <c r="Y1" s="3" t="s">
        <v>2535</v>
      </c>
      <c r="Z1" s="3" t="s">
        <v>2536</v>
      </c>
      <c r="AA1" s="3" t="s">
        <v>2537</v>
      </c>
      <c r="AB1" s="3" t="s">
        <v>2538</v>
      </c>
      <c r="AC1" s="3" t="s">
        <v>2539</v>
      </c>
      <c r="AD1" s="3" t="s">
        <v>2540</v>
      </c>
      <c r="AE1" s="3" t="s">
        <v>2541</v>
      </c>
      <c r="AF1" s="3" t="s">
        <v>2542</v>
      </c>
      <c r="AG1" s="3" t="s">
        <v>2543</v>
      </c>
      <c r="AH1" s="3" t="s">
        <v>2544</v>
      </c>
      <c r="AI1" s="3" t="s">
        <v>2545</v>
      </c>
      <c r="AJ1" s="3" t="s">
        <v>2546</v>
      </c>
      <c r="AK1" s="3" t="s">
        <v>2547</v>
      </c>
      <c r="AL1" s="3" t="s">
        <v>2548</v>
      </c>
      <c r="AM1" s="3" t="s">
        <v>2549</v>
      </c>
      <c r="AN1" s="3" t="s">
        <v>2550</v>
      </c>
      <c r="AO1" s="3" t="s">
        <v>2551</v>
      </c>
      <c r="AP1" s="3" t="s">
        <v>2552</v>
      </c>
      <c r="AQ1" s="3" t="s">
        <v>2553</v>
      </c>
      <c r="AR1" s="3" t="s">
        <v>2554</v>
      </c>
      <c r="AS1" s="3" t="s">
        <v>2555</v>
      </c>
      <c r="AT1" s="3" t="s">
        <v>2556</v>
      </c>
      <c r="AU1" s="3" t="s">
        <v>2557</v>
      </c>
      <c r="AV1" s="3" t="s">
        <v>2558</v>
      </c>
      <c r="AW1" s="3" t="s">
        <v>2559</v>
      </c>
      <c r="AX1" s="3" t="s">
        <v>2560</v>
      </c>
      <c r="AY1" s="3" t="s">
        <v>2561</v>
      </c>
      <c r="AZ1" s="3" t="s">
        <v>2562</v>
      </c>
      <c r="BA1" s="3" t="s">
        <v>2563</v>
      </c>
      <c r="BB1" s="3" t="s">
        <v>2564</v>
      </c>
      <c r="BC1" s="3" t="s">
        <v>2565</v>
      </c>
      <c r="BD1" s="3" t="s">
        <v>2566</v>
      </c>
      <c r="BE1" s="3" t="s">
        <v>2567</v>
      </c>
      <c r="BF1" s="3" t="s">
        <v>2568</v>
      </c>
      <c r="BG1" s="3" t="s">
        <v>2569</v>
      </c>
      <c r="BH1" s="3" t="s">
        <v>2570</v>
      </c>
      <c r="BI1" s="3" t="s">
        <v>2571</v>
      </c>
      <c r="BJ1" s="3" t="s">
        <v>2572</v>
      </c>
      <c r="BK1" s="3" t="s">
        <v>2573</v>
      </c>
      <c r="BL1" s="3" t="s">
        <v>2574</v>
      </c>
      <c r="BM1" s="3" t="s">
        <v>2575</v>
      </c>
      <c r="BN1" s="3" t="s">
        <v>2576</v>
      </c>
      <c r="BO1" s="3" t="s">
        <v>2577</v>
      </c>
      <c r="BP1" s="3" t="s">
        <v>2578</v>
      </c>
      <c r="BQ1" s="3" t="s">
        <v>2579</v>
      </c>
      <c r="BR1" s="3" t="s">
        <v>2580</v>
      </c>
      <c r="BS1" s="3" t="s">
        <v>2581</v>
      </c>
      <c r="BT1" s="3" t="s">
        <v>2582</v>
      </c>
      <c r="BU1" s="3" t="s">
        <v>2583</v>
      </c>
      <c r="BV1" s="3" t="s">
        <v>2584</v>
      </c>
      <c r="BW1" s="3" t="s">
        <v>2585</v>
      </c>
      <c r="BX1" s="3" t="s">
        <v>2586</v>
      </c>
      <c r="BY1" s="3" t="s">
        <v>2587</v>
      </c>
      <c r="BZ1" s="3" t="s">
        <v>2588</v>
      </c>
      <c r="CA1" s="3" t="s">
        <v>2589</v>
      </c>
      <c r="CB1" s="3" t="s">
        <v>2590</v>
      </c>
      <c r="CC1" s="3" t="s">
        <v>2591</v>
      </c>
      <c r="CD1" s="3" t="s">
        <v>2592</v>
      </c>
      <c r="CE1" s="3" t="s">
        <v>2593</v>
      </c>
      <c r="CF1" s="3" t="s">
        <v>2594</v>
      </c>
      <c r="CG1" s="3" t="s">
        <v>2595</v>
      </c>
      <c r="CH1" s="3" t="s">
        <v>2596</v>
      </c>
      <c r="CI1" s="3" t="s">
        <v>2597</v>
      </c>
      <c r="CJ1" s="3" t="s">
        <v>2598</v>
      </c>
      <c r="CK1" s="3" t="s">
        <v>2599</v>
      </c>
      <c r="CL1" s="3" t="s">
        <v>2600</v>
      </c>
      <c r="CM1" s="3" t="s">
        <v>2601</v>
      </c>
      <c r="CN1" s="3" t="s">
        <v>2602</v>
      </c>
      <c r="CO1" s="3" t="s">
        <v>2603</v>
      </c>
      <c r="CP1" s="3" t="s">
        <v>2604</v>
      </c>
      <c r="CQ1" s="3" t="s">
        <v>2605</v>
      </c>
      <c r="CR1" s="3" t="s">
        <v>2606</v>
      </c>
      <c r="CS1" s="3" t="s">
        <v>2607</v>
      </c>
      <c r="CT1" s="3" t="s">
        <v>2608</v>
      </c>
      <c r="CU1" s="3" t="s">
        <v>2609</v>
      </c>
      <c r="CV1" s="3" t="s">
        <v>2610</v>
      </c>
      <c r="CW1" s="3" t="s">
        <v>2611</v>
      </c>
      <c r="CX1" s="3" t="s">
        <v>2612</v>
      </c>
      <c r="CY1" s="3" t="s">
        <v>2613</v>
      </c>
      <c r="CZ1" s="3" t="s">
        <v>2614</v>
      </c>
      <c r="DA1" s="3" t="s">
        <v>2615</v>
      </c>
      <c r="DB1" s="3" t="s">
        <v>2616</v>
      </c>
      <c r="DC1" s="3" t="s">
        <v>2617</v>
      </c>
      <c r="DD1" s="3" t="s">
        <v>2618</v>
      </c>
      <c r="DE1" s="3" t="s">
        <v>2619</v>
      </c>
      <c r="DF1" s="3" t="s">
        <v>2620</v>
      </c>
      <c r="DG1" s="3" t="s">
        <v>2621</v>
      </c>
      <c r="DH1" s="3" t="s">
        <v>2622</v>
      </c>
      <c r="DI1" s="3" t="s">
        <v>2623</v>
      </c>
      <c r="DJ1" s="3" t="s">
        <v>2624</v>
      </c>
      <c r="DK1" s="3" t="s">
        <v>2625</v>
      </c>
      <c r="DL1" s="3" t="s">
        <v>2626</v>
      </c>
      <c r="DM1" s="3" t="s">
        <v>2627</v>
      </c>
      <c r="DN1" s="3" t="s">
        <v>2628</v>
      </c>
      <c r="DO1" s="3" t="s">
        <v>2629</v>
      </c>
      <c r="DP1" s="3" t="s">
        <v>2630</v>
      </c>
      <c r="DQ1" s="3" t="s">
        <v>2631</v>
      </c>
      <c r="DR1" s="3" t="s">
        <v>2632</v>
      </c>
      <c r="DS1" s="3" t="s">
        <v>2633</v>
      </c>
      <c r="DT1" s="3" t="s">
        <v>2634</v>
      </c>
      <c r="DU1" s="3" t="s">
        <v>2635</v>
      </c>
      <c r="DV1" s="3" t="s">
        <v>2636</v>
      </c>
      <c r="DW1" s="3" t="s">
        <v>2637</v>
      </c>
      <c r="DX1" s="3" t="s">
        <v>2638</v>
      </c>
      <c r="DY1" s="3" t="s">
        <v>2639</v>
      </c>
      <c r="DZ1" s="3" t="s">
        <v>2640</v>
      </c>
      <c r="EA1" s="3" t="s">
        <v>2641</v>
      </c>
      <c r="EB1" s="3" t="s">
        <v>2642</v>
      </c>
      <c r="EC1" s="3" t="s">
        <v>2643</v>
      </c>
      <c r="ED1" s="3" t="s">
        <v>2644</v>
      </c>
      <c r="EE1" s="3" t="s">
        <v>2645</v>
      </c>
      <c r="EF1" s="3" t="s">
        <v>2646</v>
      </c>
      <c r="EG1" s="3" t="s">
        <v>2647</v>
      </c>
      <c r="EH1" s="3" t="s">
        <v>2648</v>
      </c>
      <c r="EI1" s="3" t="s">
        <v>2649</v>
      </c>
      <c r="EJ1" s="3" t="s">
        <v>2650</v>
      </c>
      <c r="EK1" s="3" t="s">
        <v>2651</v>
      </c>
      <c r="EL1" s="3" t="s">
        <v>2652</v>
      </c>
      <c r="EM1" s="3" t="s">
        <v>2653</v>
      </c>
      <c r="EN1" s="3" t="s">
        <v>2654</v>
      </c>
      <c r="EO1" s="3" t="s">
        <v>2655</v>
      </c>
      <c r="EP1" s="3" t="s">
        <v>2656</v>
      </c>
      <c r="EQ1" s="3" t="s">
        <v>2657</v>
      </c>
      <c r="ER1" s="3" t="s">
        <v>2658</v>
      </c>
      <c r="ES1" s="3" t="s">
        <v>2659</v>
      </c>
      <c r="ET1" s="3" t="s">
        <v>2660</v>
      </c>
      <c r="EU1" s="3" t="s">
        <v>2661</v>
      </c>
      <c r="EV1" s="3" t="s">
        <v>2662</v>
      </c>
      <c r="EW1" s="3" t="s">
        <v>2663</v>
      </c>
      <c r="EX1" s="3" t="s">
        <v>2664</v>
      </c>
      <c r="EY1" s="3" t="s">
        <v>2665</v>
      </c>
      <c r="EZ1" s="3" t="s">
        <v>2666</v>
      </c>
      <c r="FA1" s="3" t="s">
        <v>2667</v>
      </c>
      <c r="FB1" s="3" t="s">
        <v>2668</v>
      </c>
      <c r="FC1" s="3" t="s">
        <v>2669</v>
      </c>
      <c r="FD1" s="3" t="s">
        <v>2670</v>
      </c>
      <c r="FE1" s="3" t="s">
        <v>2671</v>
      </c>
      <c r="FF1" s="3" t="s">
        <v>2672</v>
      </c>
      <c r="FG1" s="3" t="s">
        <v>2673</v>
      </c>
      <c r="FH1" s="3" t="s">
        <v>2674</v>
      </c>
      <c r="FI1" s="3" t="s">
        <v>2675</v>
      </c>
      <c r="FJ1" s="3" t="s">
        <v>2676</v>
      </c>
      <c r="FK1" s="3" t="s">
        <v>2677</v>
      </c>
      <c r="FL1" s="3" t="s">
        <v>2678</v>
      </c>
      <c r="FM1" s="3" t="s">
        <v>2679</v>
      </c>
      <c r="FN1" s="3" t="s">
        <v>2680</v>
      </c>
      <c r="FO1" s="3" t="s">
        <v>2681</v>
      </c>
      <c r="FP1" s="3" t="s">
        <v>2682</v>
      </c>
      <c r="FQ1" s="3" t="s">
        <v>2683</v>
      </c>
      <c r="FR1" s="3" t="s">
        <v>2684</v>
      </c>
      <c r="FS1" s="3" t="s">
        <v>2685</v>
      </c>
      <c r="FT1" s="3" t="s">
        <v>2686</v>
      </c>
      <c r="FU1" s="3" t="s">
        <v>2687</v>
      </c>
      <c r="FV1" s="3" t="s">
        <v>2688</v>
      </c>
      <c r="FW1" s="3" t="s">
        <v>2689</v>
      </c>
      <c r="FX1" s="3" t="s">
        <v>2690</v>
      </c>
      <c r="FY1" s="3" t="s">
        <v>2691</v>
      </c>
      <c r="FZ1" s="3" t="s">
        <v>2692</v>
      </c>
      <c r="GA1" s="3" t="s">
        <v>2693</v>
      </c>
      <c r="GB1" s="3" t="s">
        <v>2694</v>
      </c>
      <c r="GC1" s="3" t="s">
        <v>2695</v>
      </c>
      <c r="GD1" s="3" t="s">
        <v>2696</v>
      </c>
      <c r="GE1" s="3" t="s">
        <v>2697</v>
      </c>
      <c r="GF1" s="3" t="s">
        <v>2698</v>
      </c>
      <c r="GG1" s="3" t="s">
        <v>2699</v>
      </c>
      <c r="GH1" s="3" t="s">
        <v>2700</v>
      </c>
      <c r="GI1" s="3" t="s">
        <v>2701</v>
      </c>
      <c r="GJ1" s="3" t="s">
        <v>2702</v>
      </c>
      <c r="GK1" s="3" t="s">
        <v>2703</v>
      </c>
      <c r="GL1" s="3" t="s">
        <v>2704</v>
      </c>
      <c r="GM1" s="3" t="s">
        <v>2705</v>
      </c>
      <c r="GN1" s="3" t="s">
        <v>2706</v>
      </c>
      <c r="GO1" s="3" t="s">
        <v>2707</v>
      </c>
      <c r="GP1" s="3" t="s">
        <v>2708</v>
      </c>
      <c r="GQ1" s="3" t="s">
        <v>2709</v>
      </c>
      <c r="GR1" s="3" t="s">
        <v>2710</v>
      </c>
      <c r="GS1" s="3" t="s">
        <v>2711</v>
      </c>
      <c r="GT1" s="3" t="s">
        <v>2712</v>
      </c>
      <c r="GU1" s="3" t="s">
        <v>2713</v>
      </c>
      <c r="GV1" s="3" t="s">
        <v>2714</v>
      </c>
      <c r="GW1" s="3" t="s">
        <v>2715</v>
      </c>
      <c r="GX1" s="3" t="s">
        <v>2716</v>
      </c>
      <c r="GY1" s="3" t="s">
        <v>2717</v>
      </c>
      <c r="GZ1" s="3" t="s">
        <v>2718</v>
      </c>
      <c r="HA1" s="3" t="s">
        <v>2719</v>
      </c>
      <c r="HB1" s="3" t="s">
        <v>2720</v>
      </c>
      <c r="HC1" s="3" t="s">
        <v>2721</v>
      </c>
      <c r="HD1" s="3" t="s">
        <v>2722</v>
      </c>
      <c r="HE1" s="3" t="s">
        <v>2723</v>
      </c>
      <c r="HF1" s="3" t="s">
        <v>2724</v>
      </c>
      <c r="HG1" s="3" t="s">
        <v>2725</v>
      </c>
      <c r="HH1" s="3" t="s">
        <v>2726</v>
      </c>
      <c r="HI1" s="3" t="s">
        <v>2727</v>
      </c>
      <c r="HJ1" s="3" t="s">
        <v>2728</v>
      </c>
      <c r="HK1" s="3" t="s">
        <v>2729</v>
      </c>
      <c r="HL1" s="3" t="s">
        <v>2730</v>
      </c>
      <c r="HM1" s="3" t="s">
        <v>2731</v>
      </c>
      <c r="HN1" s="3" t="s">
        <v>2732</v>
      </c>
      <c r="HO1" s="3" t="s">
        <v>2733</v>
      </c>
      <c r="HP1" s="3" t="s">
        <v>2734</v>
      </c>
      <c r="HQ1" s="3" t="s">
        <v>2735</v>
      </c>
      <c r="HR1" s="3" t="s">
        <v>2736</v>
      </c>
      <c r="HS1" s="3" t="s">
        <v>2737</v>
      </c>
      <c r="HT1" s="3" t="s">
        <v>2738</v>
      </c>
      <c r="HU1" s="3" t="s">
        <v>2739</v>
      </c>
      <c r="HV1" s="3" t="s">
        <v>2740</v>
      </c>
      <c r="HW1" s="3" t="s">
        <v>2741</v>
      </c>
      <c r="HX1" s="3" t="s">
        <v>2742</v>
      </c>
      <c r="HY1" s="3" t="s">
        <v>2743</v>
      </c>
      <c r="HZ1" s="3" t="s">
        <v>2744</v>
      </c>
      <c r="IA1" s="3" t="s">
        <v>2745</v>
      </c>
      <c r="IB1" s="3" t="s">
        <v>2746</v>
      </c>
      <c r="IC1" s="3" t="s">
        <v>2747</v>
      </c>
      <c r="ID1" s="3" t="s">
        <v>2748</v>
      </c>
      <c r="IE1" s="3" t="s">
        <v>2749</v>
      </c>
      <c r="IF1" s="3" t="s">
        <v>2750</v>
      </c>
      <c r="IG1" s="3" t="s">
        <v>2751</v>
      </c>
      <c r="IH1" s="3" t="s">
        <v>2752</v>
      </c>
      <c r="II1" s="3" t="s">
        <v>2753</v>
      </c>
      <c r="IJ1" s="3" t="s">
        <v>2754</v>
      </c>
      <c r="IK1" s="3" t="s">
        <v>2755</v>
      </c>
      <c r="IL1" s="3" t="s">
        <v>2756</v>
      </c>
      <c r="IM1" s="3" t="s">
        <v>2757</v>
      </c>
      <c r="IN1" s="3" t="s">
        <v>2758</v>
      </c>
      <c r="IO1" s="3" t="s">
        <v>2759</v>
      </c>
      <c r="IP1" s="3" t="s">
        <v>2760</v>
      </c>
      <c r="IQ1" s="3" t="s">
        <v>2761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2762</v>
      </c>
      <c r="C10" s="8" t="s">
        <v>2763</v>
      </c>
      <c r="D10" s="8" t="s">
        <v>2764</v>
      </c>
      <c r="E10" s="8" t="s">
        <v>2765</v>
      </c>
      <c r="F10" s="8" t="s">
        <v>2766</v>
      </c>
      <c r="G10" s="8" t="s">
        <v>2767</v>
      </c>
      <c r="H10" s="8" t="s">
        <v>2768</v>
      </c>
      <c r="I10" s="8" t="s">
        <v>2769</v>
      </c>
      <c r="J10" s="8" t="s">
        <v>2770</v>
      </c>
      <c r="K10" s="8" t="s">
        <v>2771</v>
      </c>
      <c r="L10" s="8" t="s">
        <v>2772</v>
      </c>
      <c r="M10" s="8" t="s">
        <v>2773</v>
      </c>
      <c r="N10" s="8" t="s">
        <v>2774</v>
      </c>
      <c r="O10" s="8" t="s">
        <v>2775</v>
      </c>
      <c r="P10" s="8" t="s">
        <v>2776</v>
      </c>
      <c r="Q10" s="8" t="s">
        <v>2777</v>
      </c>
      <c r="R10" s="8" t="s">
        <v>2778</v>
      </c>
      <c r="S10" s="8" t="s">
        <v>2779</v>
      </c>
      <c r="T10" s="8" t="s">
        <v>2780</v>
      </c>
      <c r="U10" s="8" t="s">
        <v>2781</v>
      </c>
      <c r="V10" s="8" t="s">
        <v>2782</v>
      </c>
      <c r="W10" s="8" t="s">
        <v>2783</v>
      </c>
      <c r="X10" s="8" t="s">
        <v>2784</v>
      </c>
      <c r="Y10" s="8" t="s">
        <v>2785</v>
      </c>
      <c r="Z10" s="8" t="s">
        <v>2786</v>
      </c>
      <c r="AA10" s="8" t="s">
        <v>2787</v>
      </c>
      <c r="AB10" s="8" t="s">
        <v>2788</v>
      </c>
      <c r="AC10" s="8" t="s">
        <v>2789</v>
      </c>
      <c r="AD10" s="8" t="s">
        <v>2790</v>
      </c>
      <c r="AE10" s="8" t="s">
        <v>2791</v>
      </c>
      <c r="AF10" s="8" t="s">
        <v>2792</v>
      </c>
      <c r="AG10" s="8" t="s">
        <v>2793</v>
      </c>
      <c r="AH10" s="8" t="s">
        <v>2794</v>
      </c>
      <c r="AI10" s="8" t="s">
        <v>2795</v>
      </c>
      <c r="AJ10" s="8" t="s">
        <v>2796</v>
      </c>
      <c r="AK10" s="8" t="s">
        <v>2797</v>
      </c>
      <c r="AL10" s="8" t="s">
        <v>2798</v>
      </c>
      <c r="AM10" s="8" t="s">
        <v>2799</v>
      </c>
      <c r="AN10" s="8" t="s">
        <v>2800</v>
      </c>
      <c r="AO10" s="8" t="s">
        <v>2801</v>
      </c>
      <c r="AP10" s="8" t="s">
        <v>2802</v>
      </c>
      <c r="AQ10" s="8" t="s">
        <v>2803</v>
      </c>
      <c r="AR10" s="8" t="s">
        <v>2804</v>
      </c>
      <c r="AS10" s="8" t="s">
        <v>2805</v>
      </c>
      <c r="AT10" s="8" t="s">
        <v>2806</v>
      </c>
      <c r="AU10" s="8" t="s">
        <v>2807</v>
      </c>
      <c r="AV10" s="8" t="s">
        <v>2808</v>
      </c>
      <c r="AW10" s="8" t="s">
        <v>2809</v>
      </c>
      <c r="AX10" s="8" t="s">
        <v>2810</v>
      </c>
      <c r="AY10" s="8" t="s">
        <v>2811</v>
      </c>
      <c r="AZ10" s="8" t="s">
        <v>2812</v>
      </c>
      <c r="BA10" s="8" t="s">
        <v>2813</v>
      </c>
      <c r="BB10" s="8" t="s">
        <v>2814</v>
      </c>
      <c r="BC10" s="8" t="s">
        <v>2815</v>
      </c>
      <c r="BD10" s="8" t="s">
        <v>2816</v>
      </c>
      <c r="BE10" s="8" t="s">
        <v>2817</v>
      </c>
      <c r="BF10" s="8" t="s">
        <v>2818</v>
      </c>
      <c r="BG10" s="8" t="s">
        <v>2819</v>
      </c>
      <c r="BH10" s="8" t="s">
        <v>2820</v>
      </c>
      <c r="BI10" s="8" t="s">
        <v>2821</v>
      </c>
      <c r="BJ10" s="8" t="s">
        <v>2822</v>
      </c>
      <c r="BK10" s="8" t="s">
        <v>2823</v>
      </c>
      <c r="BL10" s="8" t="s">
        <v>2824</v>
      </c>
      <c r="BM10" s="8" t="s">
        <v>2825</v>
      </c>
      <c r="BN10" s="8" t="s">
        <v>2826</v>
      </c>
      <c r="BO10" s="8" t="s">
        <v>2827</v>
      </c>
      <c r="BP10" s="8" t="s">
        <v>2828</v>
      </c>
      <c r="BQ10" s="8" t="s">
        <v>2829</v>
      </c>
      <c r="BR10" s="8" t="s">
        <v>2830</v>
      </c>
      <c r="BS10" s="8" t="s">
        <v>2831</v>
      </c>
      <c r="BT10" s="8" t="s">
        <v>2832</v>
      </c>
      <c r="BU10" s="8" t="s">
        <v>2833</v>
      </c>
      <c r="BV10" s="8" t="s">
        <v>2834</v>
      </c>
      <c r="BW10" s="8" t="s">
        <v>2835</v>
      </c>
      <c r="BX10" s="8" t="s">
        <v>2836</v>
      </c>
      <c r="BY10" s="8" t="s">
        <v>2837</v>
      </c>
      <c r="BZ10" s="8" t="s">
        <v>2838</v>
      </c>
      <c r="CA10" s="8" t="s">
        <v>2839</v>
      </c>
      <c r="CB10" s="8" t="s">
        <v>2840</v>
      </c>
      <c r="CC10" s="8" t="s">
        <v>2841</v>
      </c>
      <c r="CD10" s="8" t="s">
        <v>2842</v>
      </c>
      <c r="CE10" s="8" t="s">
        <v>2843</v>
      </c>
      <c r="CF10" s="8" t="s">
        <v>2844</v>
      </c>
      <c r="CG10" s="8" t="s">
        <v>2845</v>
      </c>
      <c r="CH10" s="8" t="s">
        <v>2846</v>
      </c>
      <c r="CI10" s="8" t="s">
        <v>2847</v>
      </c>
      <c r="CJ10" s="8" t="s">
        <v>2848</v>
      </c>
      <c r="CK10" s="8" t="s">
        <v>2849</v>
      </c>
      <c r="CL10" s="8" t="s">
        <v>2850</v>
      </c>
      <c r="CM10" s="8" t="s">
        <v>2851</v>
      </c>
      <c r="CN10" s="8" t="s">
        <v>2852</v>
      </c>
      <c r="CO10" s="8" t="s">
        <v>2853</v>
      </c>
      <c r="CP10" s="8" t="s">
        <v>2854</v>
      </c>
      <c r="CQ10" s="8" t="s">
        <v>2855</v>
      </c>
      <c r="CR10" s="8" t="s">
        <v>2856</v>
      </c>
      <c r="CS10" s="8" t="s">
        <v>2857</v>
      </c>
      <c r="CT10" s="8" t="s">
        <v>2858</v>
      </c>
      <c r="CU10" s="8" t="s">
        <v>2859</v>
      </c>
      <c r="CV10" s="8" t="s">
        <v>2860</v>
      </c>
      <c r="CW10" s="8" t="s">
        <v>2861</v>
      </c>
      <c r="CX10" s="8" t="s">
        <v>2862</v>
      </c>
      <c r="CY10" s="8" t="s">
        <v>2863</v>
      </c>
      <c r="CZ10" s="8" t="s">
        <v>2864</v>
      </c>
      <c r="DA10" s="8" t="s">
        <v>2865</v>
      </c>
      <c r="DB10" s="8" t="s">
        <v>2866</v>
      </c>
      <c r="DC10" s="8" t="s">
        <v>2867</v>
      </c>
      <c r="DD10" s="8" t="s">
        <v>2868</v>
      </c>
      <c r="DE10" s="8" t="s">
        <v>2869</v>
      </c>
      <c r="DF10" s="8" t="s">
        <v>2870</v>
      </c>
      <c r="DG10" s="8" t="s">
        <v>2871</v>
      </c>
      <c r="DH10" s="8" t="s">
        <v>2872</v>
      </c>
      <c r="DI10" s="8" t="s">
        <v>2873</v>
      </c>
      <c r="DJ10" s="8" t="s">
        <v>2874</v>
      </c>
      <c r="DK10" s="8" t="s">
        <v>2875</v>
      </c>
      <c r="DL10" s="8" t="s">
        <v>2876</v>
      </c>
      <c r="DM10" s="8" t="s">
        <v>2877</v>
      </c>
      <c r="DN10" s="8" t="s">
        <v>2878</v>
      </c>
      <c r="DO10" s="8" t="s">
        <v>2879</v>
      </c>
      <c r="DP10" s="8" t="s">
        <v>2880</v>
      </c>
      <c r="DQ10" s="8" t="s">
        <v>2881</v>
      </c>
      <c r="DR10" s="8" t="s">
        <v>2882</v>
      </c>
      <c r="DS10" s="8" t="s">
        <v>2883</v>
      </c>
      <c r="DT10" s="8" t="s">
        <v>2884</v>
      </c>
      <c r="DU10" s="8" t="s">
        <v>2885</v>
      </c>
      <c r="DV10" s="8" t="s">
        <v>2886</v>
      </c>
      <c r="DW10" s="8" t="s">
        <v>2887</v>
      </c>
      <c r="DX10" s="8" t="s">
        <v>2888</v>
      </c>
      <c r="DY10" s="8" t="s">
        <v>2889</v>
      </c>
      <c r="DZ10" s="8" t="s">
        <v>2890</v>
      </c>
      <c r="EA10" s="8" t="s">
        <v>2891</v>
      </c>
      <c r="EB10" s="8" t="s">
        <v>2892</v>
      </c>
      <c r="EC10" s="8" t="s">
        <v>2893</v>
      </c>
      <c r="ED10" s="8" t="s">
        <v>2894</v>
      </c>
      <c r="EE10" s="8" t="s">
        <v>2895</v>
      </c>
      <c r="EF10" s="8" t="s">
        <v>2896</v>
      </c>
      <c r="EG10" s="8" t="s">
        <v>2897</v>
      </c>
      <c r="EH10" s="8" t="s">
        <v>2898</v>
      </c>
      <c r="EI10" s="8" t="s">
        <v>2899</v>
      </c>
      <c r="EJ10" s="8" t="s">
        <v>2900</v>
      </c>
      <c r="EK10" s="8" t="s">
        <v>2901</v>
      </c>
      <c r="EL10" s="8" t="s">
        <v>2902</v>
      </c>
      <c r="EM10" s="8" t="s">
        <v>2903</v>
      </c>
      <c r="EN10" s="8" t="s">
        <v>2904</v>
      </c>
      <c r="EO10" s="8" t="s">
        <v>2905</v>
      </c>
      <c r="EP10" s="8" t="s">
        <v>2906</v>
      </c>
      <c r="EQ10" s="8" t="s">
        <v>2907</v>
      </c>
      <c r="ER10" s="8" t="s">
        <v>2908</v>
      </c>
      <c r="ES10" s="8" t="s">
        <v>2909</v>
      </c>
      <c r="ET10" s="8" t="s">
        <v>2910</v>
      </c>
      <c r="EU10" s="8" t="s">
        <v>2911</v>
      </c>
      <c r="EV10" s="8" t="s">
        <v>2912</v>
      </c>
      <c r="EW10" s="8" t="s">
        <v>2913</v>
      </c>
      <c r="EX10" s="8" t="s">
        <v>2914</v>
      </c>
      <c r="EY10" s="8" t="s">
        <v>2915</v>
      </c>
      <c r="EZ10" s="8" t="s">
        <v>2916</v>
      </c>
      <c r="FA10" s="8" t="s">
        <v>2917</v>
      </c>
      <c r="FB10" s="8" t="s">
        <v>2918</v>
      </c>
      <c r="FC10" s="8" t="s">
        <v>2919</v>
      </c>
      <c r="FD10" s="8" t="s">
        <v>2920</v>
      </c>
      <c r="FE10" s="8" t="s">
        <v>2921</v>
      </c>
      <c r="FF10" s="8" t="s">
        <v>2922</v>
      </c>
      <c r="FG10" s="8" t="s">
        <v>2923</v>
      </c>
      <c r="FH10" s="8" t="s">
        <v>2924</v>
      </c>
      <c r="FI10" s="8" t="s">
        <v>2925</v>
      </c>
      <c r="FJ10" s="8" t="s">
        <v>2926</v>
      </c>
      <c r="FK10" s="8" t="s">
        <v>2927</v>
      </c>
      <c r="FL10" s="8" t="s">
        <v>2928</v>
      </c>
      <c r="FM10" s="8" t="s">
        <v>2929</v>
      </c>
      <c r="FN10" s="8" t="s">
        <v>2930</v>
      </c>
      <c r="FO10" s="8" t="s">
        <v>2931</v>
      </c>
      <c r="FP10" s="8" t="s">
        <v>2932</v>
      </c>
      <c r="FQ10" s="8" t="s">
        <v>2933</v>
      </c>
      <c r="FR10" s="8" t="s">
        <v>2934</v>
      </c>
      <c r="FS10" s="8" t="s">
        <v>2935</v>
      </c>
      <c r="FT10" s="8" t="s">
        <v>2936</v>
      </c>
      <c r="FU10" s="8" t="s">
        <v>2937</v>
      </c>
      <c r="FV10" s="8" t="s">
        <v>2938</v>
      </c>
      <c r="FW10" s="8" t="s">
        <v>2939</v>
      </c>
      <c r="FX10" s="8" t="s">
        <v>2940</v>
      </c>
      <c r="FY10" s="8" t="s">
        <v>2941</v>
      </c>
      <c r="FZ10" s="8" t="s">
        <v>2942</v>
      </c>
      <c r="GA10" s="8" t="s">
        <v>2943</v>
      </c>
      <c r="GB10" s="8" t="s">
        <v>2944</v>
      </c>
      <c r="GC10" s="8" t="s">
        <v>2945</v>
      </c>
      <c r="GD10" s="8" t="s">
        <v>2946</v>
      </c>
      <c r="GE10" s="8" t="s">
        <v>2947</v>
      </c>
      <c r="GF10" s="8" t="s">
        <v>2948</v>
      </c>
      <c r="GG10" s="8" t="s">
        <v>2949</v>
      </c>
      <c r="GH10" s="8" t="s">
        <v>2950</v>
      </c>
      <c r="GI10" s="8" t="s">
        <v>2951</v>
      </c>
      <c r="GJ10" s="8" t="s">
        <v>2952</v>
      </c>
      <c r="GK10" s="8" t="s">
        <v>2953</v>
      </c>
      <c r="GL10" s="8" t="s">
        <v>2954</v>
      </c>
      <c r="GM10" s="8" t="s">
        <v>2955</v>
      </c>
      <c r="GN10" s="8" t="s">
        <v>2956</v>
      </c>
      <c r="GO10" s="8" t="s">
        <v>2957</v>
      </c>
      <c r="GP10" s="8" t="s">
        <v>2958</v>
      </c>
      <c r="GQ10" s="8" t="s">
        <v>2959</v>
      </c>
      <c r="GR10" s="8" t="s">
        <v>2960</v>
      </c>
      <c r="GS10" s="8" t="s">
        <v>2961</v>
      </c>
      <c r="GT10" s="8" t="s">
        <v>2962</v>
      </c>
      <c r="GU10" s="8" t="s">
        <v>2963</v>
      </c>
      <c r="GV10" s="8" t="s">
        <v>2964</v>
      </c>
      <c r="GW10" s="8" t="s">
        <v>2965</v>
      </c>
      <c r="GX10" s="8" t="s">
        <v>2966</v>
      </c>
      <c r="GY10" s="8" t="s">
        <v>2967</v>
      </c>
      <c r="GZ10" s="8" t="s">
        <v>2968</v>
      </c>
      <c r="HA10" s="8" t="s">
        <v>2969</v>
      </c>
      <c r="HB10" s="8" t="s">
        <v>2970</v>
      </c>
      <c r="HC10" s="8" t="s">
        <v>2971</v>
      </c>
      <c r="HD10" s="8" t="s">
        <v>2972</v>
      </c>
      <c r="HE10" s="8" t="s">
        <v>2973</v>
      </c>
      <c r="HF10" s="8" t="s">
        <v>2974</v>
      </c>
      <c r="HG10" s="8" t="s">
        <v>2975</v>
      </c>
      <c r="HH10" s="8" t="s">
        <v>2976</v>
      </c>
      <c r="HI10" s="8" t="s">
        <v>2977</v>
      </c>
      <c r="HJ10" s="8" t="s">
        <v>2978</v>
      </c>
      <c r="HK10" s="8" t="s">
        <v>2979</v>
      </c>
      <c r="HL10" s="8" t="s">
        <v>2980</v>
      </c>
      <c r="HM10" s="8" t="s">
        <v>2981</v>
      </c>
      <c r="HN10" s="8" t="s">
        <v>2982</v>
      </c>
      <c r="HO10" s="8" t="s">
        <v>2983</v>
      </c>
      <c r="HP10" s="8" t="s">
        <v>2984</v>
      </c>
      <c r="HQ10" s="8" t="s">
        <v>2985</v>
      </c>
      <c r="HR10" s="8" t="s">
        <v>2986</v>
      </c>
      <c r="HS10" s="8" t="s">
        <v>2987</v>
      </c>
      <c r="HT10" s="8" t="s">
        <v>2988</v>
      </c>
      <c r="HU10" s="8" t="s">
        <v>2989</v>
      </c>
      <c r="HV10" s="8" t="s">
        <v>2990</v>
      </c>
      <c r="HW10" s="8" t="s">
        <v>2991</v>
      </c>
      <c r="HX10" s="8" t="s">
        <v>2992</v>
      </c>
      <c r="HY10" s="8" t="s">
        <v>2993</v>
      </c>
      <c r="HZ10" s="8" t="s">
        <v>2994</v>
      </c>
      <c r="IA10" s="8" t="s">
        <v>2995</v>
      </c>
      <c r="IB10" s="8" t="s">
        <v>2996</v>
      </c>
      <c r="IC10" s="8" t="s">
        <v>2997</v>
      </c>
      <c r="ID10" s="8" t="s">
        <v>2998</v>
      </c>
      <c r="IE10" s="8" t="s">
        <v>2999</v>
      </c>
      <c r="IF10" s="8" t="s">
        <v>3000</v>
      </c>
      <c r="IG10" s="8" t="s">
        <v>3001</v>
      </c>
      <c r="IH10" s="8" t="s">
        <v>3002</v>
      </c>
      <c r="II10" s="8" t="s">
        <v>3003</v>
      </c>
      <c r="IJ10" s="8" t="s">
        <v>3004</v>
      </c>
      <c r="IK10" s="8" t="s">
        <v>3005</v>
      </c>
      <c r="IL10" s="8" t="s">
        <v>3006</v>
      </c>
      <c r="IM10" s="8" t="s">
        <v>3007</v>
      </c>
      <c r="IN10" s="8" t="s">
        <v>3008</v>
      </c>
      <c r="IO10" s="8" t="s">
        <v>3009</v>
      </c>
      <c r="IP10" s="8" t="s">
        <v>3010</v>
      </c>
      <c r="IQ10" s="8" t="s">
        <v>3011</v>
      </c>
    </row>
    <row r="11" spans="1:251">
      <c r="A11" s="10">
        <v>42036</v>
      </c>
      <c r="B11" s="9">
        <v>30.384</v>
      </c>
      <c r="C11" s="9">
        <v>29.42</v>
      </c>
      <c r="D11" s="9">
        <v>16.13</v>
      </c>
      <c r="E11" s="9">
        <v>13.29</v>
      </c>
      <c r="F11" s="9">
        <v>35.561999999999998</v>
      </c>
      <c r="G11" s="9">
        <v>18.468</v>
      </c>
      <c r="H11" s="9">
        <v>17.094000000000001</v>
      </c>
      <c r="I11" s="9">
        <v>5.2</v>
      </c>
      <c r="J11" s="9">
        <v>1.9510000000000001</v>
      </c>
      <c r="K11" s="9">
        <v>3.2490000000000001</v>
      </c>
      <c r="L11" s="9">
        <v>104.12</v>
      </c>
      <c r="M11" s="9">
        <v>35.055</v>
      </c>
      <c r="N11" s="9">
        <v>69.064999999999998</v>
      </c>
      <c r="O11" s="9">
        <v>100.221</v>
      </c>
      <c r="P11" s="9">
        <v>32.746000000000002</v>
      </c>
      <c r="Q11" s="9">
        <v>67.475999999999999</v>
      </c>
      <c r="R11" s="9">
        <v>40.643999999999998</v>
      </c>
      <c r="S11" s="9">
        <v>14.933</v>
      </c>
      <c r="T11" s="9">
        <v>25.710999999999999</v>
      </c>
      <c r="U11" s="9">
        <v>59.576999999999998</v>
      </c>
      <c r="V11" s="9">
        <v>17.812999999999999</v>
      </c>
      <c r="W11" s="9">
        <v>41.765000000000001</v>
      </c>
      <c r="X11" s="9">
        <v>3.899</v>
      </c>
      <c r="Y11" s="9">
        <v>2.31</v>
      </c>
      <c r="Z11" s="9">
        <v>1.589</v>
      </c>
      <c r="AA11" s="9">
        <v>112.66800000000001</v>
      </c>
      <c r="AB11" s="9">
        <v>42.843000000000004</v>
      </c>
      <c r="AC11" s="9">
        <v>69.825000000000003</v>
      </c>
      <c r="AD11" s="9">
        <v>98.442999999999998</v>
      </c>
      <c r="AE11" s="9">
        <v>36.042999999999999</v>
      </c>
      <c r="AF11" s="9">
        <v>62.4</v>
      </c>
      <c r="AG11" s="9">
        <v>49.853000000000002</v>
      </c>
      <c r="AH11" s="9">
        <v>16.899000000000001</v>
      </c>
      <c r="AI11" s="9">
        <v>32.954000000000001</v>
      </c>
      <c r="AJ11" s="9">
        <v>48.59</v>
      </c>
      <c r="AK11" s="9">
        <v>19.143999999999998</v>
      </c>
      <c r="AL11" s="9">
        <v>29.446000000000002</v>
      </c>
      <c r="AM11" s="9">
        <v>14.224</v>
      </c>
      <c r="AN11" s="9">
        <v>6.8</v>
      </c>
      <c r="AO11" s="9">
        <v>7.4249999999999998</v>
      </c>
      <c r="AP11" s="9">
        <v>58.561</v>
      </c>
      <c r="AQ11" s="9">
        <v>26.024999999999999</v>
      </c>
      <c r="AR11" s="9">
        <v>32.536000000000001</v>
      </c>
      <c r="AS11" s="9">
        <v>54.966999999999999</v>
      </c>
      <c r="AT11" s="9">
        <v>23.733000000000001</v>
      </c>
      <c r="AU11" s="9">
        <v>31.234000000000002</v>
      </c>
      <c r="AV11" s="9">
        <v>35.860999999999997</v>
      </c>
      <c r="AW11" s="9">
        <v>15.151999999999999</v>
      </c>
      <c r="AX11" s="9">
        <v>20.709</v>
      </c>
      <c r="AY11" s="9">
        <v>19.106000000000002</v>
      </c>
      <c r="AZ11" s="9">
        <v>8.5809999999999995</v>
      </c>
      <c r="BA11" s="9">
        <v>10.525</v>
      </c>
      <c r="BB11" s="9">
        <v>3.5939999999999999</v>
      </c>
      <c r="BC11" s="9">
        <v>2.2919999999999998</v>
      </c>
      <c r="BD11" s="9">
        <v>1.3009999999999999</v>
      </c>
      <c r="BE11" s="9">
        <v>14.242000000000001</v>
      </c>
      <c r="BF11" s="9">
        <v>10.109</v>
      </c>
      <c r="BG11" s="9">
        <v>4.133</v>
      </c>
      <c r="BH11" s="9">
        <v>14.242000000000001</v>
      </c>
      <c r="BI11" s="9">
        <v>10.109</v>
      </c>
      <c r="BJ11" s="9">
        <v>4.133</v>
      </c>
      <c r="BK11" s="9">
        <v>8.9749999999999996</v>
      </c>
      <c r="BL11" s="9">
        <v>6.4130000000000003</v>
      </c>
      <c r="BM11" s="9">
        <v>2.5619999999999998</v>
      </c>
      <c r="BN11" s="9">
        <v>5.2679999999999998</v>
      </c>
      <c r="BO11" s="9">
        <v>3.6970000000000001</v>
      </c>
      <c r="BP11" s="9">
        <v>1.571</v>
      </c>
      <c r="BQ11" s="9">
        <v>0</v>
      </c>
      <c r="BR11" s="9">
        <v>0</v>
      </c>
      <c r="BS11" s="9">
        <v>0</v>
      </c>
      <c r="BT11" s="9">
        <v>215.88399999999999</v>
      </c>
      <c r="BU11" s="9">
        <v>86.361000000000004</v>
      </c>
      <c r="BV11" s="9">
        <v>129.523</v>
      </c>
      <c r="BW11" s="9">
        <v>205.93299999999999</v>
      </c>
      <c r="BX11" s="9">
        <v>83.441000000000003</v>
      </c>
      <c r="BY11" s="9">
        <v>122.492</v>
      </c>
      <c r="BZ11" s="9">
        <v>99.802000000000007</v>
      </c>
      <c r="CA11" s="9">
        <v>46.015999999999998</v>
      </c>
      <c r="CB11" s="9">
        <v>53.786000000000001</v>
      </c>
      <c r="CC11" s="9">
        <v>106.131</v>
      </c>
      <c r="CD11" s="9">
        <v>37.424999999999997</v>
      </c>
      <c r="CE11" s="9">
        <v>68.706999999999994</v>
      </c>
      <c r="CF11" s="9">
        <v>9.9510000000000005</v>
      </c>
      <c r="CG11" s="9">
        <v>2.92</v>
      </c>
      <c r="CH11" s="9">
        <v>7.03</v>
      </c>
      <c r="CI11" s="9">
        <v>184.613</v>
      </c>
      <c r="CJ11" s="9">
        <v>69.304000000000002</v>
      </c>
      <c r="CK11" s="9">
        <v>115.309</v>
      </c>
      <c r="CL11" s="9">
        <v>176.964</v>
      </c>
      <c r="CM11" s="9">
        <v>66.837000000000003</v>
      </c>
      <c r="CN11" s="9">
        <v>110.127</v>
      </c>
      <c r="CO11" s="9">
        <v>86.278000000000006</v>
      </c>
      <c r="CP11" s="9">
        <v>36.670999999999999</v>
      </c>
      <c r="CQ11" s="9">
        <v>49.606000000000002</v>
      </c>
      <c r="CR11" s="9">
        <v>90.686000000000007</v>
      </c>
      <c r="CS11" s="9">
        <v>30.164999999999999</v>
      </c>
      <c r="CT11" s="9">
        <v>60.521000000000001</v>
      </c>
      <c r="CU11" s="9">
        <v>7.649</v>
      </c>
      <c r="CV11" s="9">
        <v>2.4670000000000001</v>
      </c>
      <c r="CW11" s="9">
        <v>5.1820000000000004</v>
      </c>
      <c r="CX11" s="9">
        <v>31.271000000000001</v>
      </c>
      <c r="CY11" s="9">
        <v>17.058</v>
      </c>
      <c r="CZ11" s="9">
        <v>14.212999999999999</v>
      </c>
      <c r="DA11" s="9">
        <v>28.97</v>
      </c>
      <c r="DB11" s="9">
        <v>16.603999999999999</v>
      </c>
      <c r="DC11" s="9">
        <v>12.365</v>
      </c>
      <c r="DD11" s="9">
        <v>13.523999999999999</v>
      </c>
      <c r="DE11" s="9">
        <v>9.3450000000000006</v>
      </c>
      <c r="DF11" s="9">
        <v>4.1790000000000003</v>
      </c>
      <c r="DG11" s="9">
        <v>15.445</v>
      </c>
      <c r="DH11" s="9">
        <v>7.2590000000000003</v>
      </c>
      <c r="DI11" s="9">
        <v>8.1859999999999999</v>
      </c>
      <c r="DJ11" s="9">
        <v>2.3010000000000002</v>
      </c>
      <c r="DK11" s="9">
        <v>0.45300000000000001</v>
      </c>
      <c r="DL11" s="9">
        <v>1.8480000000000001</v>
      </c>
      <c r="DM11" s="9">
        <v>61.32</v>
      </c>
      <c r="DN11" s="9">
        <v>23.853999999999999</v>
      </c>
      <c r="DO11" s="9">
        <v>37.466000000000001</v>
      </c>
      <c r="DP11" s="9">
        <v>58.747</v>
      </c>
      <c r="DQ11" s="9">
        <v>23.321000000000002</v>
      </c>
      <c r="DR11" s="9">
        <v>35.426000000000002</v>
      </c>
      <c r="DS11" s="9">
        <v>24.056999999999999</v>
      </c>
      <c r="DT11" s="9">
        <v>10.566000000000001</v>
      </c>
      <c r="DU11" s="9">
        <v>13.492000000000001</v>
      </c>
      <c r="DV11" s="9">
        <v>34.69</v>
      </c>
      <c r="DW11" s="9">
        <v>12.756</v>
      </c>
      <c r="DX11" s="9">
        <v>21.934000000000001</v>
      </c>
      <c r="DY11" s="9">
        <v>2.573</v>
      </c>
      <c r="DZ11" s="9">
        <v>0.53300000000000003</v>
      </c>
      <c r="EA11" s="9">
        <v>2.04</v>
      </c>
      <c r="EB11" s="9">
        <v>30.166</v>
      </c>
      <c r="EC11" s="9">
        <v>9.9689999999999994</v>
      </c>
      <c r="ED11" s="9">
        <v>20.196000000000002</v>
      </c>
      <c r="EE11" s="9">
        <v>26.672999999999998</v>
      </c>
      <c r="EF11" s="9">
        <v>8.0350000000000001</v>
      </c>
      <c r="EG11" s="9">
        <v>18.637</v>
      </c>
      <c r="EH11" s="9">
        <v>10.664</v>
      </c>
      <c r="EI11" s="9">
        <v>4.6479999999999997</v>
      </c>
      <c r="EJ11" s="9">
        <v>6.016</v>
      </c>
      <c r="EK11" s="9">
        <v>16.009</v>
      </c>
      <c r="EL11" s="9">
        <v>3.387</v>
      </c>
      <c r="EM11" s="9">
        <v>12.622</v>
      </c>
      <c r="EN11" s="9">
        <v>3.4929999999999999</v>
      </c>
      <c r="EO11" s="9">
        <v>1.9339999999999999</v>
      </c>
      <c r="EP11" s="9">
        <v>1.5589999999999999</v>
      </c>
      <c r="EQ11" s="9">
        <v>62.432000000000002</v>
      </c>
      <c r="ER11" s="9">
        <v>19.792999999999999</v>
      </c>
      <c r="ES11" s="9">
        <v>42.639000000000003</v>
      </c>
      <c r="ET11" s="9">
        <v>59.496000000000002</v>
      </c>
      <c r="EU11" s="9">
        <v>19.792999999999999</v>
      </c>
      <c r="EV11" s="9">
        <v>39.701999999999998</v>
      </c>
      <c r="EW11" s="9">
        <v>31.972000000000001</v>
      </c>
      <c r="EX11" s="9">
        <v>12.526</v>
      </c>
      <c r="EY11" s="9">
        <v>19.446000000000002</v>
      </c>
      <c r="EZ11" s="9">
        <v>27.523</v>
      </c>
      <c r="FA11" s="9">
        <v>7.2670000000000003</v>
      </c>
      <c r="FB11" s="9">
        <v>20.256</v>
      </c>
      <c r="FC11" s="9">
        <v>2.9369999999999998</v>
      </c>
      <c r="FD11" s="9">
        <v>0</v>
      </c>
      <c r="FE11" s="9">
        <v>2.9369999999999998</v>
      </c>
      <c r="FF11" s="9">
        <v>61.966000000000001</v>
      </c>
      <c r="FG11" s="9">
        <v>32.744</v>
      </c>
      <c r="FH11" s="9">
        <v>29.222000000000001</v>
      </c>
      <c r="FI11" s="9">
        <v>61.018000000000001</v>
      </c>
      <c r="FJ11" s="9">
        <v>32.290999999999997</v>
      </c>
      <c r="FK11" s="9">
        <v>28.727</v>
      </c>
      <c r="FL11" s="9">
        <v>33.107999999999997</v>
      </c>
      <c r="FM11" s="9">
        <v>18.276</v>
      </c>
      <c r="FN11" s="9">
        <v>14.832000000000001</v>
      </c>
      <c r="FO11" s="9">
        <v>27.91</v>
      </c>
      <c r="FP11" s="9">
        <v>14.015000000000001</v>
      </c>
      <c r="FQ11" s="9">
        <v>13.895</v>
      </c>
      <c r="FR11" s="9">
        <v>0.94799999999999995</v>
      </c>
      <c r="FS11" s="9">
        <v>0.45300000000000001</v>
      </c>
      <c r="FT11" s="9">
        <v>0.495</v>
      </c>
      <c r="FU11" s="9">
        <v>67.775999999999996</v>
      </c>
      <c r="FV11" s="9">
        <v>22.38</v>
      </c>
      <c r="FW11" s="9">
        <v>45.396000000000001</v>
      </c>
      <c r="FX11" s="9">
        <v>65.204999999999998</v>
      </c>
      <c r="FY11" s="9">
        <v>21.847000000000001</v>
      </c>
      <c r="FZ11" s="9">
        <v>43.357999999999997</v>
      </c>
      <c r="GA11" s="9">
        <v>25.509</v>
      </c>
      <c r="GB11" s="9">
        <v>9.1370000000000005</v>
      </c>
      <c r="GC11" s="9">
        <v>16.372</v>
      </c>
      <c r="GD11" s="9">
        <v>39.695999999999998</v>
      </c>
      <c r="GE11" s="9">
        <v>12.71</v>
      </c>
      <c r="GF11" s="9">
        <v>26.986000000000001</v>
      </c>
      <c r="GG11" s="9">
        <v>2.5710000000000002</v>
      </c>
      <c r="GH11" s="9">
        <v>0.53300000000000003</v>
      </c>
      <c r="GI11" s="9">
        <v>2.0379999999999998</v>
      </c>
      <c r="GJ11" s="9">
        <v>98.75</v>
      </c>
      <c r="GK11" s="9">
        <v>38.637</v>
      </c>
      <c r="GL11" s="9">
        <v>60.113</v>
      </c>
      <c r="GM11" s="9">
        <v>94.796999999999997</v>
      </c>
      <c r="GN11" s="9">
        <v>36.703000000000003</v>
      </c>
      <c r="GO11" s="9">
        <v>58.094000000000001</v>
      </c>
      <c r="GP11" s="9">
        <v>39.936</v>
      </c>
      <c r="GQ11" s="9">
        <v>17.286999999999999</v>
      </c>
      <c r="GR11" s="9">
        <v>22.649000000000001</v>
      </c>
      <c r="GS11" s="9">
        <v>54.86</v>
      </c>
      <c r="GT11" s="9">
        <v>19.416</v>
      </c>
      <c r="GU11" s="9">
        <v>35.445</v>
      </c>
      <c r="GV11" s="9">
        <v>3.9529999999999998</v>
      </c>
      <c r="GW11" s="9">
        <v>1.9339999999999999</v>
      </c>
      <c r="GX11" s="9">
        <v>2.0190000000000001</v>
      </c>
      <c r="GY11" s="9">
        <v>34.168999999999997</v>
      </c>
      <c r="GZ11" s="9">
        <v>16.356999999999999</v>
      </c>
      <c r="HA11" s="9">
        <v>17.812000000000001</v>
      </c>
      <c r="HB11" s="9">
        <v>31.187999999999999</v>
      </c>
      <c r="HC11" s="9">
        <v>15.904</v>
      </c>
      <c r="HD11" s="9">
        <v>15.284000000000001</v>
      </c>
      <c r="HE11" s="9">
        <v>23.68</v>
      </c>
      <c r="HF11" s="9">
        <v>11.680999999999999</v>
      </c>
      <c r="HG11" s="9">
        <v>11.997999999999999</v>
      </c>
      <c r="HH11" s="9">
        <v>7.508</v>
      </c>
      <c r="HI11" s="9">
        <v>4.2229999999999999</v>
      </c>
      <c r="HJ11" s="9">
        <v>3.286</v>
      </c>
      <c r="HK11" s="9">
        <v>2.9809999999999999</v>
      </c>
      <c r="HL11" s="9">
        <v>0.45300000000000001</v>
      </c>
      <c r="HM11" s="9">
        <v>2.528</v>
      </c>
      <c r="HN11" s="9">
        <v>15.19</v>
      </c>
      <c r="HO11" s="9">
        <v>8.9870000000000001</v>
      </c>
      <c r="HP11" s="9">
        <v>6.202</v>
      </c>
      <c r="HQ11" s="9">
        <v>14.744</v>
      </c>
      <c r="HR11" s="9">
        <v>8.9870000000000001</v>
      </c>
      <c r="HS11" s="9">
        <v>5.7560000000000002</v>
      </c>
      <c r="HT11" s="9">
        <v>10.677</v>
      </c>
      <c r="HU11" s="9">
        <v>7.9109999999999996</v>
      </c>
      <c r="HV11" s="9">
        <v>2.766</v>
      </c>
      <c r="HW11" s="9">
        <v>4.0670000000000002</v>
      </c>
      <c r="HX11" s="9">
        <v>1.0760000000000001</v>
      </c>
      <c r="HY11" s="9">
        <v>2.99</v>
      </c>
      <c r="HZ11" s="9">
        <v>0.44600000000000001</v>
      </c>
      <c r="IA11" s="9">
        <v>0</v>
      </c>
      <c r="IB11" s="9">
        <v>0.44600000000000001</v>
      </c>
      <c r="IC11" s="9">
        <v>77.352999999999994</v>
      </c>
      <c r="ID11" s="9">
        <v>26.863</v>
      </c>
      <c r="IE11" s="9">
        <v>50.488999999999997</v>
      </c>
      <c r="IF11" s="9">
        <v>74.325000000000003</v>
      </c>
      <c r="IG11" s="9">
        <v>25.981000000000002</v>
      </c>
      <c r="IH11" s="9">
        <v>48.344000000000001</v>
      </c>
      <c r="II11" s="9">
        <v>34.185000000000002</v>
      </c>
      <c r="IJ11" s="9">
        <v>11.679</v>
      </c>
      <c r="IK11" s="9">
        <v>22.506</v>
      </c>
      <c r="IL11" s="9">
        <v>40.14</v>
      </c>
      <c r="IM11" s="9">
        <v>14.302</v>
      </c>
      <c r="IN11" s="9">
        <v>25.838000000000001</v>
      </c>
      <c r="IO11" s="9">
        <v>3.028</v>
      </c>
      <c r="IP11" s="9">
        <v>0.88200000000000001</v>
      </c>
      <c r="IQ11" s="9">
        <v>2.145</v>
      </c>
    </row>
    <row r="12" spans="1:251">
      <c r="A12" s="10">
        <v>42401</v>
      </c>
      <c r="B12" s="9">
        <v>30.54</v>
      </c>
      <c r="C12" s="9">
        <v>41.347999999999999</v>
      </c>
      <c r="D12" s="9">
        <v>22.626000000000001</v>
      </c>
      <c r="E12" s="9">
        <v>18.722000000000001</v>
      </c>
      <c r="F12" s="9">
        <v>22.879000000000001</v>
      </c>
      <c r="G12" s="9">
        <v>11.061</v>
      </c>
      <c r="H12" s="9">
        <v>11.818</v>
      </c>
      <c r="I12" s="9">
        <v>4.0369999999999999</v>
      </c>
      <c r="J12" s="9">
        <v>2.8610000000000002</v>
      </c>
      <c r="K12" s="9">
        <v>1.1759999999999999</v>
      </c>
      <c r="L12" s="9">
        <v>107.07599999999999</v>
      </c>
      <c r="M12" s="9">
        <v>38.588000000000001</v>
      </c>
      <c r="N12" s="9">
        <v>68.488</v>
      </c>
      <c r="O12" s="9">
        <v>102.23099999999999</v>
      </c>
      <c r="P12" s="9">
        <v>36.058999999999997</v>
      </c>
      <c r="Q12" s="9">
        <v>66.171999999999997</v>
      </c>
      <c r="R12" s="9">
        <v>38.381</v>
      </c>
      <c r="S12" s="9">
        <v>14.522</v>
      </c>
      <c r="T12" s="9">
        <v>23.859000000000002</v>
      </c>
      <c r="U12" s="9">
        <v>63.85</v>
      </c>
      <c r="V12" s="9">
        <v>21.536999999999999</v>
      </c>
      <c r="W12" s="9">
        <v>42.311999999999998</v>
      </c>
      <c r="X12" s="9">
        <v>4.8449999999999998</v>
      </c>
      <c r="Y12" s="9">
        <v>2.528</v>
      </c>
      <c r="Z12" s="9">
        <v>2.3170000000000002</v>
      </c>
      <c r="AA12" s="9">
        <v>120.78</v>
      </c>
      <c r="AB12" s="9">
        <v>48.335000000000001</v>
      </c>
      <c r="AC12" s="9">
        <v>72.444000000000003</v>
      </c>
      <c r="AD12" s="9">
        <v>113.486</v>
      </c>
      <c r="AE12" s="9">
        <v>47.685000000000002</v>
      </c>
      <c r="AF12" s="9">
        <v>65.801000000000002</v>
      </c>
      <c r="AG12" s="9">
        <v>59.566000000000003</v>
      </c>
      <c r="AH12" s="9">
        <v>22.529</v>
      </c>
      <c r="AI12" s="9">
        <v>37.037999999999997</v>
      </c>
      <c r="AJ12" s="9">
        <v>53.92</v>
      </c>
      <c r="AK12" s="9">
        <v>25.157</v>
      </c>
      <c r="AL12" s="9">
        <v>28.763000000000002</v>
      </c>
      <c r="AM12" s="9">
        <v>7.2939999999999996</v>
      </c>
      <c r="AN12" s="9">
        <v>0.65</v>
      </c>
      <c r="AO12" s="9">
        <v>6.6440000000000001</v>
      </c>
      <c r="AP12" s="9">
        <v>42.908000000000001</v>
      </c>
      <c r="AQ12" s="9">
        <v>20.161000000000001</v>
      </c>
      <c r="AR12" s="9">
        <v>22.745999999999999</v>
      </c>
      <c r="AS12" s="9">
        <v>39.951000000000001</v>
      </c>
      <c r="AT12" s="9">
        <v>19.077000000000002</v>
      </c>
      <c r="AU12" s="9">
        <v>20.873999999999999</v>
      </c>
      <c r="AV12" s="9">
        <v>31.041</v>
      </c>
      <c r="AW12" s="9">
        <v>14.39</v>
      </c>
      <c r="AX12" s="9">
        <v>16.651</v>
      </c>
      <c r="AY12" s="9">
        <v>8.91</v>
      </c>
      <c r="AZ12" s="9">
        <v>4.6870000000000003</v>
      </c>
      <c r="BA12" s="9">
        <v>4.2229999999999999</v>
      </c>
      <c r="BB12" s="9">
        <v>2.9569999999999999</v>
      </c>
      <c r="BC12" s="9">
        <v>1.0840000000000001</v>
      </c>
      <c r="BD12" s="9">
        <v>1.8720000000000001</v>
      </c>
      <c r="BE12" s="9">
        <v>21.291</v>
      </c>
      <c r="BF12" s="9">
        <v>13.154</v>
      </c>
      <c r="BG12" s="9">
        <v>8.1370000000000005</v>
      </c>
      <c r="BH12" s="9">
        <v>19.059000000000001</v>
      </c>
      <c r="BI12" s="9">
        <v>12.098000000000001</v>
      </c>
      <c r="BJ12" s="9">
        <v>6.9610000000000003</v>
      </c>
      <c r="BK12" s="9">
        <v>15.962999999999999</v>
      </c>
      <c r="BL12" s="9">
        <v>9.8219999999999992</v>
      </c>
      <c r="BM12" s="9">
        <v>6.14</v>
      </c>
      <c r="BN12" s="9">
        <v>3.0960000000000001</v>
      </c>
      <c r="BO12" s="9">
        <v>2.2759999999999998</v>
      </c>
      <c r="BP12" s="9">
        <v>0.82</v>
      </c>
      <c r="BQ12" s="9">
        <v>2.2330000000000001</v>
      </c>
      <c r="BR12" s="9">
        <v>1.056</v>
      </c>
      <c r="BS12" s="9">
        <v>1.1759999999999999</v>
      </c>
      <c r="BT12" s="9">
        <v>194.15600000000001</v>
      </c>
      <c r="BU12" s="9">
        <v>77.816000000000003</v>
      </c>
      <c r="BV12" s="9">
        <v>116.339</v>
      </c>
      <c r="BW12" s="9">
        <v>186.52799999999999</v>
      </c>
      <c r="BX12" s="9">
        <v>76.448999999999998</v>
      </c>
      <c r="BY12" s="9">
        <v>110.07899999999999</v>
      </c>
      <c r="BZ12" s="9">
        <v>86.378</v>
      </c>
      <c r="CA12" s="9">
        <v>39.432000000000002</v>
      </c>
      <c r="CB12" s="9">
        <v>46.945999999999998</v>
      </c>
      <c r="CC12" s="9">
        <v>100.15</v>
      </c>
      <c r="CD12" s="9">
        <v>37.018000000000001</v>
      </c>
      <c r="CE12" s="9">
        <v>63.133000000000003</v>
      </c>
      <c r="CF12" s="9">
        <v>7.6280000000000001</v>
      </c>
      <c r="CG12" s="9">
        <v>1.367</v>
      </c>
      <c r="CH12" s="9">
        <v>6.26</v>
      </c>
      <c r="CI12" s="9">
        <v>172.38499999999999</v>
      </c>
      <c r="CJ12" s="9">
        <v>66.998999999999995</v>
      </c>
      <c r="CK12" s="9">
        <v>105.386</v>
      </c>
      <c r="CL12" s="9">
        <v>166.74600000000001</v>
      </c>
      <c r="CM12" s="9">
        <v>65.632000000000005</v>
      </c>
      <c r="CN12" s="9">
        <v>101.114</v>
      </c>
      <c r="CO12" s="9">
        <v>75.585999999999999</v>
      </c>
      <c r="CP12" s="9">
        <v>32.478000000000002</v>
      </c>
      <c r="CQ12" s="9">
        <v>43.109000000000002</v>
      </c>
      <c r="CR12" s="9">
        <v>91.16</v>
      </c>
      <c r="CS12" s="9">
        <v>33.155000000000001</v>
      </c>
      <c r="CT12" s="9">
        <v>58.005000000000003</v>
      </c>
      <c r="CU12" s="9">
        <v>5.6390000000000002</v>
      </c>
      <c r="CV12" s="9">
        <v>1.367</v>
      </c>
      <c r="CW12" s="9">
        <v>4.2720000000000002</v>
      </c>
      <c r="CX12" s="9">
        <v>21.771000000000001</v>
      </c>
      <c r="CY12" s="9">
        <v>10.817</v>
      </c>
      <c r="CZ12" s="9">
        <v>10.954000000000001</v>
      </c>
      <c r="DA12" s="9">
        <v>19.782</v>
      </c>
      <c r="DB12" s="9">
        <v>10.817</v>
      </c>
      <c r="DC12" s="9">
        <v>8.9649999999999999</v>
      </c>
      <c r="DD12" s="9">
        <v>10.792</v>
      </c>
      <c r="DE12" s="9">
        <v>6.9539999999999997</v>
      </c>
      <c r="DF12" s="9">
        <v>3.8380000000000001</v>
      </c>
      <c r="DG12" s="9">
        <v>8.99</v>
      </c>
      <c r="DH12" s="9">
        <v>3.863</v>
      </c>
      <c r="DI12" s="9">
        <v>5.1269999999999998</v>
      </c>
      <c r="DJ12" s="9">
        <v>1.9890000000000001</v>
      </c>
      <c r="DK12" s="9">
        <v>0</v>
      </c>
      <c r="DL12" s="9">
        <v>1.9890000000000001</v>
      </c>
      <c r="DM12" s="9">
        <v>58.302999999999997</v>
      </c>
      <c r="DN12" s="9">
        <v>21.713000000000001</v>
      </c>
      <c r="DO12" s="9">
        <v>36.590000000000003</v>
      </c>
      <c r="DP12" s="9">
        <v>56.031999999999996</v>
      </c>
      <c r="DQ12" s="9">
        <v>20.748999999999999</v>
      </c>
      <c r="DR12" s="9">
        <v>35.283000000000001</v>
      </c>
      <c r="DS12" s="9">
        <v>24.946999999999999</v>
      </c>
      <c r="DT12" s="9">
        <v>10.988</v>
      </c>
      <c r="DU12" s="9">
        <v>13.959</v>
      </c>
      <c r="DV12" s="9">
        <v>31.084</v>
      </c>
      <c r="DW12" s="9">
        <v>9.7609999999999992</v>
      </c>
      <c r="DX12" s="9">
        <v>21.324000000000002</v>
      </c>
      <c r="DY12" s="9">
        <v>2.2709999999999999</v>
      </c>
      <c r="DZ12" s="9">
        <v>0.96399999999999997</v>
      </c>
      <c r="EA12" s="9">
        <v>1.3069999999999999</v>
      </c>
      <c r="EB12" s="9">
        <v>23.779</v>
      </c>
      <c r="EC12" s="9">
        <v>6.5369999999999999</v>
      </c>
      <c r="ED12" s="9">
        <v>17.242000000000001</v>
      </c>
      <c r="EE12" s="9">
        <v>23.346</v>
      </c>
      <c r="EF12" s="9">
        <v>6.5369999999999999</v>
      </c>
      <c r="EG12" s="9">
        <v>16.809999999999999</v>
      </c>
      <c r="EH12" s="9">
        <v>8.7799999999999994</v>
      </c>
      <c r="EI12" s="9">
        <v>1.845</v>
      </c>
      <c r="EJ12" s="9">
        <v>6.9349999999999996</v>
      </c>
      <c r="EK12" s="9">
        <v>14.566000000000001</v>
      </c>
      <c r="EL12" s="9">
        <v>4.6909999999999998</v>
      </c>
      <c r="EM12" s="9">
        <v>9.875</v>
      </c>
      <c r="EN12" s="9">
        <v>0.432</v>
      </c>
      <c r="EO12" s="9">
        <v>0</v>
      </c>
      <c r="EP12" s="9">
        <v>0.432</v>
      </c>
      <c r="EQ12" s="9">
        <v>46.331000000000003</v>
      </c>
      <c r="ER12" s="9">
        <v>14.86</v>
      </c>
      <c r="ES12" s="9">
        <v>31.47</v>
      </c>
      <c r="ET12" s="9">
        <v>42.793999999999997</v>
      </c>
      <c r="EU12" s="9">
        <v>14.86</v>
      </c>
      <c r="EV12" s="9">
        <v>27.934000000000001</v>
      </c>
      <c r="EW12" s="9">
        <v>22.071000000000002</v>
      </c>
      <c r="EX12" s="9">
        <v>8.952</v>
      </c>
      <c r="EY12" s="9">
        <v>13.118</v>
      </c>
      <c r="EZ12" s="9">
        <v>20.722999999999999</v>
      </c>
      <c r="FA12" s="9">
        <v>5.9080000000000004</v>
      </c>
      <c r="FB12" s="9">
        <v>14.815</v>
      </c>
      <c r="FC12" s="9">
        <v>3.5369999999999999</v>
      </c>
      <c r="FD12" s="9">
        <v>0</v>
      </c>
      <c r="FE12" s="9">
        <v>3.5369999999999999</v>
      </c>
      <c r="FF12" s="9">
        <v>65.744</v>
      </c>
      <c r="FG12" s="9">
        <v>34.706000000000003</v>
      </c>
      <c r="FH12" s="9">
        <v>31.036999999999999</v>
      </c>
      <c r="FI12" s="9">
        <v>64.355999999999995</v>
      </c>
      <c r="FJ12" s="9">
        <v>34.302999999999997</v>
      </c>
      <c r="FK12" s="9">
        <v>30.053000000000001</v>
      </c>
      <c r="FL12" s="9">
        <v>30.58</v>
      </c>
      <c r="FM12" s="9">
        <v>17.646000000000001</v>
      </c>
      <c r="FN12" s="9">
        <v>12.933999999999999</v>
      </c>
      <c r="FO12" s="9">
        <v>33.776000000000003</v>
      </c>
      <c r="FP12" s="9">
        <v>16.657</v>
      </c>
      <c r="FQ12" s="9">
        <v>17.119</v>
      </c>
      <c r="FR12" s="9">
        <v>1.3879999999999999</v>
      </c>
      <c r="FS12" s="9">
        <v>0.40300000000000002</v>
      </c>
      <c r="FT12" s="9">
        <v>0.98399999999999999</v>
      </c>
      <c r="FU12" s="9">
        <v>57.77</v>
      </c>
      <c r="FV12" s="9">
        <v>19.045999999999999</v>
      </c>
      <c r="FW12" s="9">
        <v>38.723999999999997</v>
      </c>
      <c r="FX12" s="9">
        <v>56.45</v>
      </c>
      <c r="FY12" s="9">
        <v>19.045999999999999</v>
      </c>
      <c r="FZ12" s="9">
        <v>37.404000000000003</v>
      </c>
      <c r="GA12" s="9">
        <v>19.451000000000001</v>
      </c>
      <c r="GB12" s="9">
        <v>7.9059999999999997</v>
      </c>
      <c r="GC12" s="9">
        <v>11.544</v>
      </c>
      <c r="GD12" s="9">
        <v>36.999000000000002</v>
      </c>
      <c r="GE12" s="9">
        <v>11.14</v>
      </c>
      <c r="GF12" s="9">
        <v>25.859000000000002</v>
      </c>
      <c r="GG12" s="9">
        <v>1.32</v>
      </c>
      <c r="GH12" s="9">
        <v>0</v>
      </c>
      <c r="GI12" s="9">
        <v>1.32</v>
      </c>
      <c r="GJ12" s="9">
        <v>83.206000000000003</v>
      </c>
      <c r="GK12" s="9">
        <v>34.811999999999998</v>
      </c>
      <c r="GL12" s="9">
        <v>48.395000000000003</v>
      </c>
      <c r="GM12" s="9">
        <v>78.302999999999997</v>
      </c>
      <c r="GN12" s="9">
        <v>33.847999999999999</v>
      </c>
      <c r="GO12" s="9">
        <v>44.454999999999998</v>
      </c>
      <c r="GP12" s="9">
        <v>36.959000000000003</v>
      </c>
      <c r="GQ12" s="9">
        <v>18.401</v>
      </c>
      <c r="GR12" s="9">
        <v>18.558</v>
      </c>
      <c r="GS12" s="9">
        <v>41.344000000000001</v>
      </c>
      <c r="GT12" s="9">
        <v>15.446</v>
      </c>
      <c r="GU12" s="9">
        <v>25.898</v>
      </c>
      <c r="GV12" s="9">
        <v>4.9039999999999999</v>
      </c>
      <c r="GW12" s="9">
        <v>0.96399999999999997</v>
      </c>
      <c r="GX12" s="9">
        <v>3.9390000000000001</v>
      </c>
      <c r="GY12" s="9">
        <v>38.277000000000001</v>
      </c>
      <c r="GZ12" s="9">
        <v>17.268000000000001</v>
      </c>
      <c r="HA12" s="9">
        <v>21.009</v>
      </c>
      <c r="HB12" s="9">
        <v>37.874000000000002</v>
      </c>
      <c r="HC12" s="9">
        <v>16.864999999999998</v>
      </c>
      <c r="HD12" s="9">
        <v>21.009</v>
      </c>
      <c r="HE12" s="9">
        <v>21.370999999999999</v>
      </c>
      <c r="HF12" s="9">
        <v>8.9589999999999996</v>
      </c>
      <c r="HG12" s="9">
        <v>12.412000000000001</v>
      </c>
      <c r="HH12" s="9">
        <v>16.503</v>
      </c>
      <c r="HI12" s="9">
        <v>7.9059999999999997</v>
      </c>
      <c r="HJ12" s="9">
        <v>8.5969999999999995</v>
      </c>
      <c r="HK12" s="9">
        <v>0.40300000000000002</v>
      </c>
      <c r="HL12" s="9">
        <v>0.40300000000000002</v>
      </c>
      <c r="HM12" s="9">
        <v>0</v>
      </c>
      <c r="HN12" s="9">
        <v>14.903</v>
      </c>
      <c r="HO12" s="9">
        <v>6.69</v>
      </c>
      <c r="HP12" s="9">
        <v>8.2119999999999997</v>
      </c>
      <c r="HQ12" s="9">
        <v>13.901999999999999</v>
      </c>
      <c r="HR12" s="9">
        <v>6.69</v>
      </c>
      <c r="HS12" s="9">
        <v>7.2110000000000003</v>
      </c>
      <c r="HT12" s="9">
        <v>8.5969999999999995</v>
      </c>
      <c r="HU12" s="9">
        <v>4.165</v>
      </c>
      <c r="HV12" s="9">
        <v>4.4320000000000004</v>
      </c>
      <c r="HW12" s="9">
        <v>5.3049999999999997</v>
      </c>
      <c r="HX12" s="9">
        <v>2.5249999999999999</v>
      </c>
      <c r="HY12" s="9">
        <v>2.7789999999999999</v>
      </c>
      <c r="HZ12" s="9">
        <v>1.0009999999999999</v>
      </c>
      <c r="IA12" s="9">
        <v>0</v>
      </c>
      <c r="IB12" s="9">
        <v>1.0009999999999999</v>
      </c>
      <c r="IC12" s="9">
        <v>81.144000000000005</v>
      </c>
      <c r="ID12" s="9">
        <v>31.75</v>
      </c>
      <c r="IE12" s="9">
        <v>49.393999999999998</v>
      </c>
      <c r="IF12" s="9">
        <v>77.132000000000005</v>
      </c>
      <c r="IG12" s="9">
        <v>30.436</v>
      </c>
      <c r="IH12" s="9">
        <v>46.695999999999998</v>
      </c>
      <c r="II12" s="9">
        <v>38.976999999999997</v>
      </c>
      <c r="IJ12" s="9">
        <v>15.119</v>
      </c>
      <c r="IK12" s="9">
        <v>23.858000000000001</v>
      </c>
      <c r="IL12" s="9">
        <v>38.155000000000001</v>
      </c>
      <c r="IM12" s="9">
        <v>15.317</v>
      </c>
      <c r="IN12" s="9">
        <v>22.838000000000001</v>
      </c>
      <c r="IO12" s="9">
        <v>4.0119999999999996</v>
      </c>
      <c r="IP12" s="9">
        <v>1.3140000000000001</v>
      </c>
      <c r="IQ12" s="9">
        <v>2.698</v>
      </c>
    </row>
    <row r="13" spans="1:251">
      <c r="A13" s="10">
        <v>42767</v>
      </c>
      <c r="B13" s="9">
        <v>27.853000000000002</v>
      </c>
      <c r="C13" s="9">
        <v>38.494999999999997</v>
      </c>
      <c r="D13" s="9">
        <v>21.943999999999999</v>
      </c>
      <c r="E13" s="9">
        <v>16.550999999999998</v>
      </c>
      <c r="F13" s="9">
        <v>21.928999999999998</v>
      </c>
      <c r="G13" s="9">
        <v>10.628</v>
      </c>
      <c r="H13" s="9">
        <v>11.302</v>
      </c>
      <c r="I13" s="9">
        <v>3.7749999999999999</v>
      </c>
      <c r="J13" s="9">
        <v>2.169</v>
      </c>
      <c r="K13" s="9">
        <v>1.6060000000000001</v>
      </c>
      <c r="L13" s="9">
        <v>106.37</v>
      </c>
      <c r="M13" s="9">
        <v>39.972000000000001</v>
      </c>
      <c r="N13" s="9">
        <v>66.397000000000006</v>
      </c>
      <c r="O13" s="9">
        <v>100.357</v>
      </c>
      <c r="P13" s="9">
        <v>37.186999999999998</v>
      </c>
      <c r="Q13" s="9">
        <v>63.17</v>
      </c>
      <c r="R13" s="9">
        <v>39.457999999999998</v>
      </c>
      <c r="S13" s="9">
        <v>10.141</v>
      </c>
      <c r="T13" s="9">
        <v>29.317</v>
      </c>
      <c r="U13" s="9">
        <v>60.899000000000001</v>
      </c>
      <c r="V13" s="9">
        <v>27.045999999999999</v>
      </c>
      <c r="W13" s="9">
        <v>33.853000000000002</v>
      </c>
      <c r="X13" s="9">
        <v>6.0129999999999999</v>
      </c>
      <c r="Y13" s="9">
        <v>2.7850000000000001</v>
      </c>
      <c r="Z13" s="9">
        <v>3.2269999999999999</v>
      </c>
      <c r="AA13" s="9">
        <v>141.47800000000001</v>
      </c>
      <c r="AB13" s="9">
        <v>53.421999999999997</v>
      </c>
      <c r="AC13" s="9">
        <v>88.055999999999997</v>
      </c>
      <c r="AD13" s="9">
        <v>134.571</v>
      </c>
      <c r="AE13" s="9">
        <v>51.281999999999996</v>
      </c>
      <c r="AF13" s="9">
        <v>83.29</v>
      </c>
      <c r="AG13" s="9">
        <v>75.412999999999997</v>
      </c>
      <c r="AH13" s="9">
        <v>30.291</v>
      </c>
      <c r="AI13" s="9">
        <v>45.121000000000002</v>
      </c>
      <c r="AJ13" s="9">
        <v>59.158999999999999</v>
      </c>
      <c r="AK13" s="9">
        <v>20.99</v>
      </c>
      <c r="AL13" s="9">
        <v>38.167999999999999</v>
      </c>
      <c r="AM13" s="9">
        <v>6.9059999999999997</v>
      </c>
      <c r="AN13" s="9">
        <v>2.14</v>
      </c>
      <c r="AO13" s="9">
        <v>4.766</v>
      </c>
      <c r="AP13" s="9">
        <v>41.363</v>
      </c>
      <c r="AQ13" s="9">
        <v>21.343</v>
      </c>
      <c r="AR13" s="9">
        <v>20.02</v>
      </c>
      <c r="AS13" s="9">
        <v>40.238999999999997</v>
      </c>
      <c r="AT13" s="9">
        <v>20.219000000000001</v>
      </c>
      <c r="AU13" s="9">
        <v>20.02</v>
      </c>
      <c r="AV13" s="9">
        <v>25.443000000000001</v>
      </c>
      <c r="AW13" s="9">
        <v>13.957000000000001</v>
      </c>
      <c r="AX13" s="9">
        <v>11.486000000000001</v>
      </c>
      <c r="AY13" s="9">
        <v>14.797000000000001</v>
      </c>
      <c r="AZ13" s="9">
        <v>6.2629999999999999</v>
      </c>
      <c r="BA13" s="9">
        <v>8.5340000000000007</v>
      </c>
      <c r="BB13" s="9">
        <v>1.123</v>
      </c>
      <c r="BC13" s="9">
        <v>1.123</v>
      </c>
      <c r="BD13" s="9">
        <v>0</v>
      </c>
      <c r="BE13" s="9">
        <v>14.273999999999999</v>
      </c>
      <c r="BF13" s="9">
        <v>6.9189999999999996</v>
      </c>
      <c r="BG13" s="9">
        <v>7.3559999999999999</v>
      </c>
      <c r="BH13" s="9">
        <v>12.603999999999999</v>
      </c>
      <c r="BI13" s="9">
        <v>5.7839999999999998</v>
      </c>
      <c r="BJ13" s="9">
        <v>6.82</v>
      </c>
      <c r="BK13" s="9">
        <v>10.106</v>
      </c>
      <c r="BL13" s="9">
        <v>4.2809999999999997</v>
      </c>
      <c r="BM13" s="9">
        <v>5.8250000000000002</v>
      </c>
      <c r="BN13" s="9">
        <v>2.4980000000000002</v>
      </c>
      <c r="BO13" s="9">
        <v>1.5029999999999999</v>
      </c>
      <c r="BP13" s="9">
        <v>0.995</v>
      </c>
      <c r="BQ13" s="9">
        <v>1.67</v>
      </c>
      <c r="BR13" s="9">
        <v>1.135</v>
      </c>
      <c r="BS13" s="9">
        <v>0.53500000000000003</v>
      </c>
      <c r="BT13" s="9">
        <v>216.53399999999999</v>
      </c>
      <c r="BU13" s="9">
        <v>88.125</v>
      </c>
      <c r="BV13" s="9">
        <v>128.40899999999999</v>
      </c>
      <c r="BW13" s="9">
        <v>208.87200000000001</v>
      </c>
      <c r="BX13" s="9">
        <v>86.015000000000001</v>
      </c>
      <c r="BY13" s="9">
        <v>122.857</v>
      </c>
      <c r="BZ13" s="9">
        <v>104.833</v>
      </c>
      <c r="CA13" s="9">
        <v>43.581000000000003</v>
      </c>
      <c r="CB13" s="9">
        <v>61.252000000000002</v>
      </c>
      <c r="CC13" s="9">
        <v>104.039</v>
      </c>
      <c r="CD13" s="9">
        <v>42.433999999999997</v>
      </c>
      <c r="CE13" s="9">
        <v>61.606000000000002</v>
      </c>
      <c r="CF13" s="9">
        <v>7.6619999999999999</v>
      </c>
      <c r="CG13" s="9">
        <v>2.1110000000000002</v>
      </c>
      <c r="CH13" s="9">
        <v>5.5519999999999996</v>
      </c>
      <c r="CI13" s="9">
        <v>184.76</v>
      </c>
      <c r="CJ13" s="9">
        <v>72.649000000000001</v>
      </c>
      <c r="CK13" s="9">
        <v>112.111</v>
      </c>
      <c r="CL13" s="9">
        <v>178.46100000000001</v>
      </c>
      <c r="CM13" s="9">
        <v>70.537999999999997</v>
      </c>
      <c r="CN13" s="9">
        <v>107.923</v>
      </c>
      <c r="CO13" s="9">
        <v>91.421000000000006</v>
      </c>
      <c r="CP13" s="9">
        <v>36.76</v>
      </c>
      <c r="CQ13" s="9">
        <v>54.661000000000001</v>
      </c>
      <c r="CR13" s="9">
        <v>87.04</v>
      </c>
      <c r="CS13" s="9">
        <v>33.777999999999999</v>
      </c>
      <c r="CT13" s="9">
        <v>53.262</v>
      </c>
      <c r="CU13" s="9">
        <v>6.2990000000000004</v>
      </c>
      <c r="CV13" s="9">
        <v>2.1110000000000002</v>
      </c>
      <c r="CW13" s="9">
        <v>4.1890000000000001</v>
      </c>
      <c r="CX13" s="9">
        <v>31.774000000000001</v>
      </c>
      <c r="CY13" s="9">
        <v>15.477</v>
      </c>
      <c r="CZ13" s="9">
        <v>16.297999999999998</v>
      </c>
      <c r="DA13" s="9">
        <v>30.411000000000001</v>
      </c>
      <c r="DB13" s="9">
        <v>15.477</v>
      </c>
      <c r="DC13" s="9">
        <v>14.935</v>
      </c>
      <c r="DD13" s="9">
        <v>13.412000000000001</v>
      </c>
      <c r="DE13" s="9">
        <v>6.8209999999999997</v>
      </c>
      <c r="DF13" s="9">
        <v>6.5910000000000002</v>
      </c>
      <c r="DG13" s="9">
        <v>16.998999999999999</v>
      </c>
      <c r="DH13" s="9">
        <v>8.6560000000000006</v>
      </c>
      <c r="DI13" s="9">
        <v>8.3439999999999994</v>
      </c>
      <c r="DJ13" s="9">
        <v>1.363</v>
      </c>
      <c r="DK13" s="9">
        <v>0</v>
      </c>
      <c r="DL13" s="9">
        <v>1.363</v>
      </c>
      <c r="DM13" s="9">
        <v>60.877000000000002</v>
      </c>
      <c r="DN13" s="9">
        <v>14.882999999999999</v>
      </c>
      <c r="DO13" s="9">
        <v>45.994</v>
      </c>
      <c r="DP13" s="9">
        <v>57.88</v>
      </c>
      <c r="DQ13" s="9">
        <v>14.201000000000001</v>
      </c>
      <c r="DR13" s="9">
        <v>43.679000000000002</v>
      </c>
      <c r="DS13" s="9">
        <v>24.622</v>
      </c>
      <c r="DT13" s="9">
        <v>6.3490000000000002</v>
      </c>
      <c r="DU13" s="9">
        <v>18.273</v>
      </c>
      <c r="DV13" s="9">
        <v>33.258000000000003</v>
      </c>
      <c r="DW13" s="9">
        <v>7.8520000000000003</v>
      </c>
      <c r="DX13" s="9">
        <v>25.405999999999999</v>
      </c>
      <c r="DY13" s="9">
        <v>2.9969999999999999</v>
      </c>
      <c r="DZ13" s="9">
        <v>0.68200000000000005</v>
      </c>
      <c r="EA13" s="9">
        <v>2.3149999999999999</v>
      </c>
      <c r="EB13" s="9">
        <v>40.329000000000001</v>
      </c>
      <c r="EC13" s="9">
        <v>11.933999999999999</v>
      </c>
      <c r="ED13" s="9">
        <v>28.393999999999998</v>
      </c>
      <c r="EE13" s="9">
        <v>38.936999999999998</v>
      </c>
      <c r="EF13" s="9">
        <v>11.5</v>
      </c>
      <c r="EG13" s="9">
        <v>27.437000000000001</v>
      </c>
      <c r="EH13" s="9">
        <v>22.888999999999999</v>
      </c>
      <c r="EI13" s="9">
        <v>6.6050000000000004</v>
      </c>
      <c r="EJ13" s="9">
        <v>16.283999999999999</v>
      </c>
      <c r="EK13" s="9">
        <v>16.048999999999999</v>
      </c>
      <c r="EL13" s="9">
        <v>4.8949999999999996</v>
      </c>
      <c r="EM13" s="9">
        <v>11.153</v>
      </c>
      <c r="EN13" s="9">
        <v>1.3919999999999999</v>
      </c>
      <c r="EO13" s="9">
        <v>0.434</v>
      </c>
      <c r="EP13" s="9">
        <v>0.95699999999999996</v>
      </c>
      <c r="EQ13" s="9">
        <v>55.881999999999998</v>
      </c>
      <c r="ER13" s="9">
        <v>22.975999999999999</v>
      </c>
      <c r="ES13" s="9">
        <v>32.905999999999999</v>
      </c>
      <c r="ET13" s="9">
        <v>54.945999999999998</v>
      </c>
      <c r="EU13" s="9">
        <v>22.448</v>
      </c>
      <c r="EV13" s="9">
        <v>32.497999999999998</v>
      </c>
      <c r="EW13" s="9">
        <v>30.747</v>
      </c>
      <c r="EX13" s="9">
        <v>13.379</v>
      </c>
      <c r="EY13" s="9">
        <v>17.367999999999999</v>
      </c>
      <c r="EZ13" s="9">
        <v>24.199000000000002</v>
      </c>
      <c r="FA13" s="9">
        <v>9.0690000000000008</v>
      </c>
      <c r="FB13" s="9">
        <v>15.13</v>
      </c>
      <c r="FC13" s="9">
        <v>0.93600000000000005</v>
      </c>
      <c r="FD13" s="9">
        <v>0.52800000000000002</v>
      </c>
      <c r="FE13" s="9">
        <v>0.40799999999999997</v>
      </c>
      <c r="FF13" s="9">
        <v>59.447000000000003</v>
      </c>
      <c r="FG13" s="9">
        <v>38.332000000000001</v>
      </c>
      <c r="FH13" s="9">
        <v>21.114999999999998</v>
      </c>
      <c r="FI13" s="9">
        <v>57.109000000000002</v>
      </c>
      <c r="FJ13" s="9">
        <v>37.865000000000002</v>
      </c>
      <c r="FK13" s="9">
        <v>19.242999999999999</v>
      </c>
      <c r="FL13" s="9">
        <v>26.574999999999999</v>
      </c>
      <c r="FM13" s="9">
        <v>17.248000000000001</v>
      </c>
      <c r="FN13" s="9">
        <v>9.327</v>
      </c>
      <c r="FO13" s="9">
        <v>30.533999999999999</v>
      </c>
      <c r="FP13" s="9">
        <v>20.617000000000001</v>
      </c>
      <c r="FQ13" s="9">
        <v>9.9169999999999998</v>
      </c>
      <c r="FR13" s="9">
        <v>2.3380000000000001</v>
      </c>
      <c r="FS13" s="9">
        <v>0.46700000000000003</v>
      </c>
      <c r="FT13" s="9">
        <v>1.8720000000000001</v>
      </c>
      <c r="FU13" s="9">
        <v>68.299000000000007</v>
      </c>
      <c r="FV13" s="9">
        <v>15.478999999999999</v>
      </c>
      <c r="FW13" s="9">
        <v>52.820999999999998</v>
      </c>
      <c r="FX13" s="9">
        <v>66.302999999999997</v>
      </c>
      <c r="FY13" s="9">
        <v>15.478999999999999</v>
      </c>
      <c r="FZ13" s="9">
        <v>50.825000000000003</v>
      </c>
      <c r="GA13" s="9">
        <v>27.283000000000001</v>
      </c>
      <c r="GB13" s="9">
        <v>7.8070000000000004</v>
      </c>
      <c r="GC13" s="9">
        <v>19.475999999999999</v>
      </c>
      <c r="GD13" s="9">
        <v>39.021000000000001</v>
      </c>
      <c r="GE13" s="9">
        <v>7.6719999999999997</v>
      </c>
      <c r="GF13" s="9">
        <v>31.349</v>
      </c>
      <c r="GG13" s="9">
        <v>1.996</v>
      </c>
      <c r="GH13" s="9">
        <v>0</v>
      </c>
      <c r="GI13" s="9">
        <v>1.996</v>
      </c>
      <c r="GJ13" s="9">
        <v>89.593000000000004</v>
      </c>
      <c r="GK13" s="9">
        <v>36.493000000000002</v>
      </c>
      <c r="GL13" s="9">
        <v>53.1</v>
      </c>
      <c r="GM13" s="9">
        <v>85.760999999999996</v>
      </c>
      <c r="GN13" s="9">
        <v>35.377000000000002</v>
      </c>
      <c r="GO13" s="9">
        <v>50.384</v>
      </c>
      <c r="GP13" s="9">
        <v>45.636000000000003</v>
      </c>
      <c r="GQ13" s="9">
        <v>17.294</v>
      </c>
      <c r="GR13" s="9">
        <v>28.341999999999999</v>
      </c>
      <c r="GS13" s="9">
        <v>40.125</v>
      </c>
      <c r="GT13" s="9">
        <v>18.082999999999998</v>
      </c>
      <c r="GU13" s="9">
        <v>22.042000000000002</v>
      </c>
      <c r="GV13" s="9">
        <v>3.8319999999999999</v>
      </c>
      <c r="GW13" s="9">
        <v>1.1160000000000001</v>
      </c>
      <c r="GX13" s="9">
        <v>2.7160000000000002</v>
      </c>
      <c r="GY13" s="9">
        <v>41.78</v>
      </c>
      <c r="GZ13" s="9">
        <v>23.042999999999999</v>
      </c>
      <c r="HA13" s="9">
        <v>18.736999999999998</v>
      </c>
      <c r="HB13" s="9">
        <v>40.844000000000001</v>
      </c>
      <c r="HC13" s="9">
        <v>22.515000000000001</v>
      </c>
      <c r="HD13" s="9">
        <v>18.329000000000001</v>
      </c>
      <c r="HE13" s="9">
        <v>22.001000000000001</v>
      </c>
      <c r="HF13" s="9">
        <v>11.349</v>
      </c>
      <c r="HG13" s="9">
        <v>10.651999999999999</v>
      </c>
      <c r="HH13" s="9">
        <v>18.844000000000001</v>
      </c>
      <c r="HI13" s="9">
        <v>11.166</v>
      </c>
      <c r="HJ13" s="9">
        <v>7.6769999999999996</v>
      </c>
      <c r="HK13" s="9">
        <v>0.93600000000000005</v>
      </c>
      <c r="HL13" s="9">
        <v>0.52800000000000002</v>
      </c>
      <c r="HM13" s="9">
        <v>0.40799999999999997</v>
      </c>
      <c r="HN13" s="9">
        <v>16.861999999999998</v>
      </c>
      <c r="HO13" s="9">
        <v>13.11</v>
      </c>
      <c r="HP13" s="9">
        <v>3.7519999999999998</v>
      </c>
      <c r="HQ13" s="9">
        <v>15.962999999999999</v>
      </c>
      <c r="HR13" s="9">
        <v>12.644</v>
      </c>
      <c r="HS13" s="9">
        <v>3.32</v>
      </c>
      <c r="HT13" s="9">
        <v>9.9130000000000003</v>
      </c>
      <c r="HU13" s="9">
        <v>7.1310000000000002</v>
      </c>
      <c r="HV13" s="9">
        <v>2.782</v>
      </c>
      <c r="HW13" s="9">
        <v>6.05</v>
      </c>
      <c r="HX13" s="9">
        <v>5.5119999999999996</v>
      </c>
      <c r="HY13" s="9">
        <v>0.53800000000000003</v>
      </c>
      <c r="HZ13" s="9">
        <v>0.89800000000000002</v>
      </c>
      <c r="IA13" s="9">
        <v>0.46700000000000003</v>
      </c>
      <c r="IB13" s="9">
        <v>0.432</v>
      </c>
      <c r="IC13" s="9">
        <v>92.492999999999995</v>
      </c>
      <c r="ID13" s="9">
        <v>35.423000000000002</v>
      </c>
      <c r="IE13" s="9">
        <v>57.069000000000003</v>
      </c>
      <c r="IF13" s="9">
        <v>89.242999999999995</v>
      </c>
      <c r="IG13" s="9">
        <v>34.002000000000002</v>
      </c>
      <c r="IH13" s="9">
        <v>55.241</v>
      </c>
      <c r="II13" s="9">
        <v>44.186999999999998</v>
      </c>
      <c r="IJ13" s="9">
        <v>18.513000000000002</v>
      </c>
      <c r="IK13" s="9">
        <v>25.673999999999999</v>
      </c>
      <c r="IL13" s="9">
        <v>45.055999999999997</v>
      </c>
      <c r="IM13" s="9">
        <v>15.489000000000001</v>
      </c>
      <c r="IN13" s="9">
        <v>29.567</v>
      </c>
      <c r="IO13" s="9">
        <v>3.25</v>
      </c>
      <c r="IP13" s="9">
        <v>1.4219999999999999</v>
      </c>
      <c r="IQ13" s="9">
        <v>1.8280000000000001</v>
      </c>
    </row>
    <row r="14" spans="1:251">
      <c r="A14" s="10">
        <v>43132</v>
      </c>
      <c r="B14" s="9">
        <v>29.032</v>
      </c>
      <c r="C14" s="9">
        <v>31.861999999999998</v>
      </c>
      <c r="D14" s="9">
        <v>16.087</v>
      </c>
      <c r="E14" s="9">
        <v>15.775</v>
      </c>
      <c r="F14" s="9">
        <v>31.943999999999999</v>
      </c>
      <c r="G14" s="9">
        <v>18.687000000000001</v>
      </c>
      <c r="H14" s="9">
        <v>13.257</v>
      </c>
      <c r="I14" s="9">
        <v>7.9880000000000004</v>
      </c>
      <c r="J14" s="9">
        <v>3.3029999999999999</v>
      </c>
      <c r="K14" s="9">
        <v>4.6849999999999996</v>
      </c>
      <c r="L14" s="9">
        <v>100.62</v>
      </c>
      <c r="M14" s="9">
        <v>31.702000000000002</v>
      </c>
      <c r="N14" s="9">
        <v>68.918999999999997</v>
      </c>
      <c r="O14" s="9">
        <v>95.757999999999996</v>
      </c>
      <c r="P14" s="9">
        <v>31.096</v>
      </c>
      <c r="Q14" s="9">
        <v>64.662000000000006</v>
      </c>
      <c r="R14" s="9">
        <v>41.866</v>
      </c>
      <c r="S14" s="9">
        <v>11.672000000000001</v>
      </c>
      <c r="T14" s="9">
        <v>30.193999999999999</v>
      </c>
      <c r="U14" s="9">
        <v>53.892000000000003</v>
      </c>
      <c r="V14" s="9">
        <v>19.423999999999999</v>
      </c>
      <c r="W14" s="9">
        <v>34.468000000000004</v>
      </c>
      <c r="X14" s="9">
        <v>4.8620000000000001</v>
      </c>
      <c r="Y14" s="9">
        <v>0.60599999999999998</v>
      </c>
      <c r="Z14" s="9">
        <v>4.2560000000000002</v>
      </c>
      <c r="AA14" s="9">
        <v>121.637</v>
      </c>
      <c r="AB14" s="9">
        <v>49.997999999999998</v>
      </c>
      <c r="AC14" s="9">
        <v>71.64</v>
      </c>
      <c r="AD14" s="9">
        <v>111.139</v>
      </c>
      <c r="AE14" s="9">
        <v>47.875999999999998</v>
      </c>
      <c r="AF14" s="9">
        <v>63.262999999999998</v>
      </c>
      <c r="AG14" s="9">
        <v>51.77</v>
      </c>
      <c r="AH14" s="9">
        <v>20.824000000000002</v>
      </c>
      <c r="AI14" s="9">
        <v>30.946000000000002</v>
      </c>
      <c r="AJ14" s="9">
        <v>59.37</v>
      </c>
      <c r="AK14" s="9">
        <v>27.053000000000001</v>
      </c>
      <c r="AL14" s="9">
        <v>32.317</v>
      </c>
      <c r="AM14" s="9">
        <v>10.497999999999999</v>
      </c>
      <c r="AN14" s="9">
        <v>2.121</v>
      </c>
      <c r="AO14" s="9">
        <v>8.3770000000000007</v>
      </c>
      <c r="AP14" s="9">
        <v>51.384</v>
      </c>
      <c r="AQ14" s="9">
        <v>26.663</v>
      </c>
      <c r="AR14" s="9">
        <v>24.722000000000001</v>
      </c>
      <c r="AS14" s="9">
        <v>46.887</v>
      </c>
      <c r="AT14" s="9">
        <v>23.747</v>
      </c>
      <c r="AU14" s="9">
        <v>23.14</v>
      </c>
      <c r="AV14" s="9">
        <v>30.37</v>
      </c>
      <c r="AW14" s="9">
        <v>16.503</v>
      </c>
      <c r="AX14" s="9">
        <v>13.866</v>
      </c>
      <c r="AY14" s="9">
        <v>16.518000000000001</v>
      </c>
      <c r="AZ14" s="9">
        <v>7.2439999999999998</v>
      </c>
      <c r="BA14" s="9">
        <v>9.2739999999999991</v>
      </c>
      <c r="BB14" s="9">
        <v>4.4969999999999999</v>
      </c>
      <c r="BC14" s="9">
        <v>2.9159999999999999</v>
      </c>
      <c r="BD14" s="9">
        <v>1.5820000000000001</v>
      </c>
      <c r="BE14" s="9">
        <v>10.663</v>
      </c>
      <c r="BF14" s="9">
        <v>4.3840000000000003</v>
      </c>
      <c r="BG14" s="9">
        <v>6.2789999999999999</v>
      </c>
      <c r="BH14" s="9">
        <v>8.1679999999999993</v>
      </c>
      <c r="BI14" s="9">
        <v>2.3780000000000001</v>
      </c>
      <c r="BJ14" s="9">
        <v>5.7889999999999997</v>
      </c>
      <c r="BK14" s="9">
        <v>4.9630000000000001</v>
      </c>
      <c r="BL14" s="9">
        <v>1.6990000000000001</v>
      </c>
      <c r="BM14" s="9">
        <v>3.2629999999999999</v>
      </c>
      <c r="BN14" s="9">
        <v>3.2050000000000001</v>
      </c>
      <c r="BO14" s="9">
        <v>0.67900000000000005</v>
      </c>
      <c r="BP14" s="9">
        <v>2.5259999999999998</v>
      </c>
      <c r="BQ14" s="9">
        <v>2.4950000000000001</v>
      </c>
      <c r="BR14" s="9">
        <v>2.0059999999999998</v>
      </c>
      <c r="BS14" s="9">
        <v>0.49</v>
      </c>
      <c r="BT14" s="9">
        <v>224.23599999999999</v>
      </c>
      <c r="BU14" s="9">
        <v>85.718999999999994</v>
      </c>
      <c r="BV14" s="9">
        <v>138.517</v>
      </c>
      <c r="BW14" s="9">
        <v>213.61799999999999</v>
      </c>
      <c r="BX14" s="9">
        <v>83.882000000000005</v>
      </c>
      <c r="BY14" s="9">
        <v>129.73599999999999</v>
      </c>
      <c r="BZ14" s="9">
        <v>104.61</v>
      </c>
      <c r="CA14" s="9">
        <v>39.502000000000002</v>
      </c>
      <c r="CB14" s="9">
        <v>65.108000000000004</v>
      </c>
      <c r="CC14" s="9">
        <v>109.00700000000001</v>
      </c>
      <c r="CD14" s="9">
        <v>44.378999999999998</v>
      </c>
      <c r="CE14" s="9">
        <v>64.628</v>
      </c>
      <c r="CF14" s="9">
        <v>10.619</v>
      </c>
      <c r="CG14" s="9">
        <v>1.8380000000000001</v>
      </c>
      <c r="CH14" s="9">
        <v>8.7810000000000006</v>
      </c>
      <c r="CI14" s="9">
        <v>191.565</v>
      </c>
      <c r="CJ14" s="9">
        <v>69.302000000000007</v>
      </c>
      <c r="CK14" s="9">
        <v>122.26300000000001</v>
      </c>
      <c r="CL14" s="9">
        <v>183.63200000000001</v>
      </c>
      <c r="CM14" s="9">
        <v>67.463999999999999</v>
      </c>
      <c r="CN14" s="9">
        <v>116.16800000000001</v>
      </c>
      <c r="CO14" s="9">
        <v>90.198999999999998</v>
      </c>
      <c r="CP14" s="9">
        <v>31.611999999999998</v>
      </c>
      <c r="CQ14" s="9">
        <v>58.587000000000003</v>
      </c>
      <c r="CR14" s="9">
        <v>93.433999999999997</v>
      </c>
      <c r="CS14" s="9">
        <v>35.851999999999997</v>
      </c>
      <c r="CT14" s="9">
        <v>57.581000000000003</v>
      </c>
      <c r="CU14" s="9">
        <v>7.9320000000000004</v>
      </c>
      <c r="CV14" s="9">
        <v>1.8380000000000001</v>
      </c>
      <c r="CW14" s="9">
        <v>6.0949999999999998</v>
      </c>
      <c r="CX14" s="9">
        <v>32.671999999999997</v>
      </c>
      <c r="CY14" s="9">
        <v>16.417999999999999</v>
      </c>
      <c r="CZ14" s="9">
        <v>16.254000000000001</v>
      </c>
      <c r="DA14" s="9">
        <v>29.984999999999999</v>
      </c>
      <c r="DB14" s="9">
        <v>16.417999999999999</v>
      </c>
      <c r="DC14" s="9">
        <v>13.568</v>
      </c>
      <c r="DD14" s="9">
        <v>14.412000000000001</v>
      </c>
      <c r="DE14" s="9">
        <v>7.891</v>
      </c>
      <c r="DF14" s="9">
        <v>6.5209999999999999</v>
      </c>
      <c r="DG14" s="9">
        <v>15.574</v>
      </c>
      <c r="DH14" s="9">
        <v>8.5269999999999992</v>
      </c>
      <c r="DI14" s="9">
        <v>7.0469999999999997</v>
      </c>
      <c r="DJ14" s="9">
        <v>2.6859999999999999</v>
      </c>
      <c r="DK14" s="9">
        <v>0</v>
      </c>
      <c r="DL14" s="9">
        <v>2.6859999999999999</v>
      </c>
      <c r="DM14" s="9">
        <v>63.927999999999997</v>
      </c>
      <c r="DN14" s="9">
        <v>22.648</v>
      </c>
      <c r="DO14" s="9">
        <v>41.280999999999999</v>
      </c>
      <c r="DP14" s="9">
        <v>60.423999999999999</v>
      </c>
      <c r="DQ14" s="9">
        <v>21.776</v>
      </c>
      <c r="DR14" s="9">
        <v>38.649000000000001</v>
      </c>
      <c r="DS14" s="9">
        <v>24.21</v>
      </c>
      <c r="DT14" s="9">
        <v>7.76</v>
      </c>
      <c r="DU14" s="9">
        <v>16.451000000000001</v>
      </c>
      <c r="DV14" s="9">
        <v>36.213999999999999</v>
      </c>
      <c r="DW14" s="9">
        <v>14.016</v>
      </c>
      <c r="DX14" s="9">
        <v>22.198</v>
      </c>
      <c r="DY14" s="9">
        <v>3.504</v>
      </c>
      <c r="DZ14" s="9">
        <v>0.872</v>
      </c>
      <c r="EA14" s="9">
        <v>2.6320000000000001</v>
      </c>
      <c r="EB14" s="9">
        <v>32.835999999999999</v>
      </c>
      <c r="EC14" s="9">
        <v>7.31</v>
      </c>
      <c r="ED14" s="9">
        <v>25.527000000000001</v>
      </c>
      <c r="EE14" s="9">
        <v>31.216999999999999</v>
      </c>
      <c r="EF14" s="9">
        <v>7.31</v>
      </c>
      <c r="EG14" s="9">
        <v>23.907</v>
      </c>
      <c r="EH14" s="9">
        <v>16.989000000000001</v>
      </c>
      <c r="EI14" s="9">
        <v>4.3109999999999999</v>
      </c>
      <c r="EJ14" s="9">
        <v>12.678000000000001</v>
      </c>
      <c r="EK14" s="9">
        <v>14.228</v>
      </c>
      <c r="EL14" s="9">
        <v>2.9990000000000001</v>
      </c>
      <c r="EM14" s="9">
        <v>11.228999999999999</v>
      </c>
      <c r="EN14" s="9">
        <v>1.619</v>
      </c>
      <c r="EO14" s="9">
        <v>0</v>
      </c>
      <c r="EP14" s="9">
        <v>1.619</v>
      </c>
      <c r="EQ14" s="9">
        <v>65.53</v>
      </c>
      <c r="ER14" s="9">
        <v>23.536000000000001</v>
      </c>
      <c r="ES14" s="9">
        <v>41.993000000000002</v>
      </c>
      <c r="ET14" s="9">
        <v>62.436999999999998</v>
      </c>
      <c r="EU14" s="9">
        <v>23.536000000000001</v>
      </c>
      <c r="EV14" s="9">
        <v>38.9</v>
      </c>
      <c r="EW14" s="9">
        <v>32.697000000000003</v>
      </c>
      <c r="EX14" s="9">
        <v>12.067</v>
      </c>
      <c r="EY14" s="9">
        <v>20.63</v>
      </c>
      <c r="EZ14" s="9">
        <v>29.74</v>
      </c>
      <c r="FA14" s="9">
        <v>11.468999999999999</v>
      </c>
      <c r="FB14" s="9">
        <v>18.271000000000001</v>
      </c>
      <c r="FC14" s="9">
        <v>3.093</v>
      </c>
      <c r="FD14" s="9">
        <v>0</v>
      </c>
      <c r="FE14" s="9">
        <v>3.093</v>
      </c>
      <c r="FF14" s="9">
        <v>61.942</v>
      </c>
      <c r="FG14" s="9">
        <v>32.225000000000001</v>
      </c>
      <c r="FH14" s="9">
        <v>29.716000000000001</v>
      </c>
      <c r="FI14" s="9">
        <v>59.539000000000001</v>
      </c>
      <c r="FJ14" s="9">
        <v>31.26</v>
      </c>
      <c r="FK14" s="9">
        <v>28.28</v>
      </c>
      <c r="FL14" s="9">
        <v>30.713999999999999</v>
      </c>
      <c r="FM14" s="9">
        <v>15.365</v>
      </c>
      <c r="FN14" s="9">
        <v>15.349</v>
      </c>
      <c r="FO14" s="9">
        <v>28.824999999999999</v>
      </c>
      <c r="FP14" s="9">
        <v>15.894</v>
      </c>
      <c r="FQ14" s="9">
        <v>12.930999999999999</v>
      </c>
      <c r="FR14" s="9">
        <v>2.4020000000000001</v>
      </c>
      <c r="FS14" s="9">
        <v>0.96599999999999997</v>
      </c>
      <c r="FT14" s="9">
        <v>1.4359999999999999</v>
      </c>
      <c r="FU14" s="9">
        <v>73.87</v>
      </c>
      <c r="FV14" s="9">
        <v>24.45</v>
      </c>
      <c r="FW14" s="9">
        <v>49.418999999999997</v>
      </c>
      <c r="FX14" s="9">
        <v>68.62</v>
      </c>
      <c r="FY14" s="9">
        <v>23.398</v>
      </c>
      <c r="FZ14" s="9">
        <v>45.222000000000001</v>
      </c>
      <c r="GA14" s="9">
        <v>25.733000000000001</v>
      </c>
      <c r="GB14" s="9">
        <v>8.6470000000000002</v>
      </c>
      <c r="GC14" s="9">
        <v>17.085999999999999</v>
      </c>
      <c r="GD14" s="9">
        <v>42.887</v>
      </c>
      <c r="GE14" s="9">
        <v>14.750999999999999</v>
      </c>
      <c r="GF14" s="9">
        <v>28.137</v>
      </c>
      <c r="GG14" s="9">
        <v>5.2489999999999997</v>
      </c>
      <c r="GH14" s="9">
        <v>1.052</v>
      </c>
      <c r="GI14" s="9">
        <v>4.1970000000000001</v>
      </c>
      <c r="GJ14" s="9">
        <v>92.186000000000007</v>
      </c>
      <c r="GK14" s="9">
        <v>34.753999999999998</v>
      </c>
      <c r="GL14" s="9">
        <v>57.430999999999997</v>
      </c>
      <c r="GM14" s="9">
        <v>90.448999999999998</v>
      </c>
      <c r="GN14" s="9">
        <v>34.457999999999998</v>
      </c>
      <c r="GO14" s="9">
        <v>55.991</v>
      </c>
      <c r="GP14" s="9">
        <v>44.482999999999997</v>
      </c>
      <c r="GQ14" s="9">
        <v>14.683</v>
      </c>
      <c r="GR14" s="9">
        <v>29.8</v>
      </c>
      <c r="GS14" s="9">
        <v>45.966000000000001</v>
      </c>
      <c r="GT14" s="9">
        <v>19.774999999999999</v>
      </c>
      <c r="GU14" s="9">
        <v>26.190999999999999</v>
      </c>
      <c r="GV14" s="9">
        <v>1.736</v>
      </c>
      <c r="GW14" s="9">
        <v>0.29599999999999999</v>
      </c>
      <c r="GX14" s="9">
        <v>1.44</v>
      </c>
      <c r="GY14" s="9">
        <v>45.962000000000003</v>
      </c>
      <c r="GZ14" s="9">
        <v>19.574999999999999</v>
      </c>
      <c r="HA14" s="9">
        <v>26.388000000000002</v>
      </c>
      <c r="HB14" s="9">
        <v>42.866</v>
      </c>
      <c r="HC14" s="9">
        <v>19.085000000000001</v>
      </c>
      <c r="HD14" s="9">
        <v>23.780999999999999</v>
      </c>
      <c r="HE14" s="9">
        <v>26.33</v>
      </c>
      <c r="HF14" s="9">
        <v>11.24</v>
      </c>
      <c r="HG14" s="9">
        <v>15.090999999999999</v>
      </c>
      <c r="HH14" s="9">
        <v>16.536000000000001</v>
      </c>
      <c r="HI14" s="9">
        <v>7.8460000000000001</v>
      </c>
      <c r="HJ14" s="9">
        <v>8.6910000000000007</v>
      </c>
      <c r="HK14" s="9">
        <v>3.0960000000000001</v>
      </c>
      <c r="HL14" s="9">
        <v>0.49</v>
      </c>
      <c r="HM14" s="9">
        <v>2.6059999999999999</v>
      </c>
      <c r="HN14" s="9">
        <v>12.218999999999999</v>
      </c>
      <c r="HO14" s="9">
        <v>6.94</v>
      </c>
      <c r="HP14" s="9">
        <v>5.2789999999999999</v>
      </c>
      <c r="HQ14" s="9">
        <v>11.680999999999999</v>
      </c>
      <c r="HR14" s="9">
        <v>6.94</v>
      </c>
      <c r="HS14" s="9">
        <v>4.742</v>
      </c>
      <c r="HT14" s="9">
        <v>8.0640000000000001</v>
      </c>
      <c r="HU14" s="9">
        <v>4.9320000000000004</v>
      </c>
      <c r="HV14" s="9">
        <v>3.1309999999999998</v>
      </c>
      <c r="HW14" s="9">
        <v>3.6179999999999999</v>
      </c>
      <c r="HX14" s="9">
        <v>2.0070000000000001</v>
      </c>
      <c r="HY14" s="9">
        <v>1.61</v>
      </c>
      <c r="HZ14" s="9">
        <v>0.53700000000000003</v>
      </c>
      <c r="IA14" s="9">
        <v>0</v>
      </c>
      <c r="IB14" s="9">
        <v>0.53700000000000003</v>
      </c>
      <c r="IC14" s="9">
        <v>86.775000000000006</v>
      </c>
      <c r="ID14" s="9">
        <v>36.380000000000003</v>
      </c>
      <c r="IE14" s="9">
        <v>50.395000000000003</v>
      </c>
      <c r="IF14" s="9">
        <v>83.028000000000006</v>
      </c>
      <c r="IG14" s="9">
        <v>34.456000000000003</v>
      </c>
      <c r="IH14" s="9">
        <v>48.570999999999998</v>
      </c>
      <c r="II14" s="9">
        <v>42.250999999999998</v>
      </c>
      <c r="IJ14" s="9">
        <v>18.925999999999998</v>
      </c>
      <c r="IK14" s="9">
        <v>23.324999999999999</v>
      </c>
      <c r="IL14" s="9">
        <v>40.777000000000001</v>
      </c>
      <c r="IM14" s="9">
        <v>15.53</v>
      </c>
      <c r="IN14" s="9">
        <v>25.245999999999999</v>
      </c>
      <c r="IO14" s="9">
        <v>3.7469999999999999</v>
      </c>
      <c r="IP14" s="9">
        <v>1.9239999999999999</v>
      </c>
      <c r="IQ14" s="9">
        <v>1.823</v>
      </c>
    </row>
    <row r="15" spans="1:251">
      <c r="A15" s="10">
        <v>43497</v>
      </c>
      <c r="B15" s="9">
        <v>30.486999999999998</v>
      </c>
      <c r="C15" s="9">
        <v>32.421999999999997</v>
      </c>
      <c r="D15" s="9">
        <v>18.416</v>
      </c>
      <c r="E15" s="9">
        <v>14.006</v>
      </c>
      <c r="F15" s="9">
        <v>32.79</v>
      </c>
      <c r="G15" s="9">
        <v>16.309000000000001</v>
      </c>
      <c r="H15" s="9">
        <v>16.481999999999999</v>
      </c>
      <c r="I15" s="9">
        <v>5.5350000000000001</v>
      </c>
      <c r="J15" s="9">
        <v>2.6070000000000002</v>
      </c>
      <c r="K15" s="9">
        <v>2.9279999999999999</v>
      </c>
      <c r="L15" s="9">
        <v>106.501</v>
      </c>
      <c r="M15" s="9">
        <v>34.47</v>
      </c>
      <c r="N15" s="9">
        <v>72.031000000000006</v>
      </c>
      <c r="O15" s="9">
        <v>102.67700000000001</v>
      </c>
      <c r="P15" s="9">
        <v>33.856000000000002</v>
      </c>
      <c r="Q15" s="9">
        <v>68.820999999999998</v>
      </c>
      <c r="R15" s="9">
        <v>38.875</v>
      </c>
      <c r="S15" s="9">
        <v>11.32</v>
      </c>
      <c r="T15" s="9">
        <v>27.555</v>
      </c>
      <c r="U15" s="9">
        <v>63.802</v>
      </c>
      <c r="V15" s="9">
        <v>22.536000000000001</v>
      </c>
      <c r="W15" s="9">
        <v>41.265999999999998</v>
      </c>
      <c r="X15" s="9">
        <v>3.8239999999999998</v>
      </c>
      <c r="Y15" s="9">
        <v>0.61299999999999999</v>
      </c>
      <c r="Z15" s="9">
        <v>3.21</v>
      </c>
      <c r="AA15" s="9">
        <v>126</v>
      </c>
      <c r="AB15" s="9">
        <v>48.024000000000001</v>
      </c>
      <c r="AC15" s="9">
        <v>77.974999999999994</v>
      </c>
      <c r="AD15" s="9">
        <v>117.842</v>
      </c>
      <c r="AE15" s="9">
        <v>44.558999999999997</v>
      </c>
      <c r="AF15" s="9">
        <v>73.284000000000006</v>
      </c>
      <c r="AG15" s="9">
        <v>55.283000000000001</v>
      </c>
      <c r="AH15" s="9">
        <v>22.693999999999999</v>
      </c>
      <c r="AI15" s="9">
        <v>32.588999999999999</v>
      </c>
      <c r="AJ15" s="9">
        <v>62.56</v>
      </c>
      <c r="AK15" s="9">
        <v>21.864999999999998</v>
      </c>
      <c r="AL15" s="9">
        <v>40.695</v>
      </c>
      <c r="AM15" s="9">
        <v>8.157</v>
      </c>
      <c r="AN15" s="9">
        <v>3.4649999999999999</v>
      </c>
      <c r="AO15" s="9">
        <v>4.6920000000000002</v>
      </c>
      <c r="AP15" s="9">
        <v>40.619</v>
      </c>
      <c r="AQ15" s="9">
        <v>19.855</v>
      </c>
      <c r="AR15" s="9">
        <v>20.763999999999999</v>
      </c>
      <c r="AS15" s="9">
        <v>38.634999999999998</v>
      </c>
      <c r="AT15" s="9">
        <v>17.872</v>
      </c>
      <c r="AU15" s="9">
        <v>20.763999999999999</v>
      </c>
      <c r="AV15" s="9">
        <v>19.7</v>
      </c>
      <c r="AW15" s="9">
        <v>11.526999999999999</v>
      </c>
      <c r="AX15" s="9">
        <v>8.173</v>
      </c>
      <c r="AY15" s="9">
        <v>18.936</v>
      </c>
      <c r="AZ15" s="9">
        <v>6.3449999999999998</v>
      </c>
      <c r="BA15" s="9">
        <v>12.590999999999999</v>
      </c>
      <c r="BB15" s="9">
        <v>1.9830000000000001</v>
      </c>
      <c r="BC15" s="9">
        <v>1.9830000000000001</v>
      </c>
      <c r="BD15" s="9">
        <v>0</v>
      </c>
      <c r="BE15" s="9">
        <v>21.657</v>
      </c>
      <c r="BF15" s="9">
        <v>9.7959999999999994</v>
      </c>
      <c r="BG15" s="9">
        <v>11.861000000000001</v>
      </c>
      <c r="BH15" s="9">
        <v>18.466000000000001</v>
      </c>
      <c r="BI15" s="9">
        <v>8.4990000000000006</v>
      </c>
      <c r="BJ15" s="9">
        <v>9.9670000000000005</v>
      </c>
      <c r="BK15" s="9">
        <v>14.145</v>
      </c>
      <c r="BL15" s="9">
        <v>6.5270000000000001</v>
      </c>
      <c r="BM15" s="9">
        <v>7.617</v>
      </c>
      <c r="BN15" s="9">
        <v>4.3209999999999997</v>
      </c>
      <c r="BO15" s="9">
        <v>1.972</v>
      </c>
      <c r="BP15" s="9">
        <v>2.3490000000000002</v>
      </c>
      <c r="BQ15" s="9">
        <v>3.1920000000000002</v>
      </c>
      <c r="BR15" s="9">
        <v>1.2969999999999999</v>
      </c>
      <c r="BS15" s="9">
        <v>1.895</v>
      </c>
      <c r="BT15" s="9">
        <v>203.036</v>
      </c>
      <c r="BU15" s="9">
        <v>82.625</v>
      </c>
      <c r="BV15" s="9">
        <v>120.411</v>
      </c>
      <c r="BW15" s="9">
        <v>194.54499999999999</v>
      </c>
      <c r="BX15" s="9">
        <v>80.064999999999998</v>
      </c>
      <c r="BY15" s="9">
        <v>114.48</v>
      </c>
      <c r="BZ15" s="9">
        <v>96.950999999999993</v>
      </c>
      <c r="CA15" s="9">
        <v>42.103999999999999</v>
      </c>
      <c r="CB15" s="9">
        <v>54.845999999999997</v>
      </c>
      <c r="CC15" s="9">
        <v>97.594999999999999</v>
      </c>
      <c r="CD15" s="9">
        <v>37.960999999999999</v>
      </c>
      <c r="CE15" s="9">
        <v>59.634</v>
      </c>
      <c r="CF15" s="9">
        <v>8.4909999999999997</v>
      </c>
      <c r="CG15" s="9">
        <v>2.56</v>
      </c>
      <c r="CH15" s="9">
        <v>5.931</v>
      </c>
      <c r="CI15" s="9">
        <v>171.33099999999999</v>
      </c>
      <c r="CJ15" s="9">
        <v>68.456999999999994</v>
      </c>
      <c r="CK15" s="9">
        <v>102.874</v>
      </c>
      <c r="CL15" s="9">
        <v>165.96600000000001</v>
      </c>
      <c r="CM15" s="9">
        <v>66.290999999999997</v>
      </c>
      <c r="CN15" s="9">
        <v>99.674000000000007</v>
      </c>
      <c r="CO15" s="9">
        <v>84.849000000000004</v>
      </c>
      <c r="CP15" s="9">
        <v>36.131</v>
      </c>
      <c r="CQ15" s="9">
        <v>48.718000000000004</v>
      </c>
      <c r="CR15" s="9">
        <v>81.117000000000004</v>
      </c>
      <c r="CS15" s="9">
        <v>30.161000000000001</v>
      </c>
      <c r="CT15" s="9">
        <v>50.956000000000003</v>
      </c>
      <c r="CU15" s="9">
        <v>5.3650000000000002</v>
      </c>
      <c r="CV15" s="9">
        <v>2.1659999999999999</v>
      </c>
      <c r="CW15" s="9">
        <v>3.1989999999999998</v>
      </c>
      <c r="CX15" s="9">
        <v>31.704999999999998</v>
      </c>
      <c r="CY15" s="9">
        <v>14.167999999999999</v>
      </c>
      <c r="CZ15" s="9">
        <v>17.536999999999999</v>
      </c>
      <c r="DA15" s="9">
        <v>28.58</v>
      </c>
      <c r="DB15" s="9">
        <v>13.773999999999999</v>
      </c>
      <c r="DC15" s="9">
        <v>14.805999999999999</v>
      </c>
      <c r="DD15" s="9">
        <v>12.102</v>
      </c>
      <c r="DE15" s="9">
        <v>5.9740000000000002</v>
      </c>
      <c r="DF15" s="9">
        <v>6.1280000000000001</v>
      </c>
      <c r="DG15" s="9">
        <v>16.478000000000002</v>
      </c>
      <c r="DH15" s="9">
        <v>7.8</v>
      </c>
      <c r="DI15" s="9">
        <v>8.6780000000000008</v>
      </c>
      <c r="DJ15" s="9">
        <v>3.125</v>
      </c>
      <c r="DK15" s="9">
        <v>0.39400000000000002</v>
      </c>
      <c r="DL15" s="9">
        <v>2.7309999999999999</v>
      </c>
      <c r="DM15" s="9">
        <v>57.575000000000003</v>
      </c>
      <c r="DN15" s="9">
        <v>20.263000000000002</v>
      </c>
      <c r="DO15" s="9">
        <v>37.311999999999998</v>
      </c>
      <c r="DP15" s="9">
        <v>54.756</v>
      </c>
      <c r="DQ15" s="9">
        <v>20.263000000000002</v>
      </c>
      <c r="DR15" s="9">
        <v>34.494</v>
      </c>
      <c r="DS15" s="9">
        <v>22.728000000000002</v>
      </c>
      <c r="DT15" s="9">
        <v>8.5259999999999998</v>
      </c>
      <c r="DU15" s="9">
        <v>14.202</v>
      </c>
      <c r="DV15" s="9">
        <v>32.029000000000003</v>
      </c>
      <c r="DW15" s="9">
        <v>11.737</v>
      </c>
      <c r="DX15" s="9">
        <v>20.292000000000002</v>
      </c>
      <c r="DY15" s="9">
        <v>2.8180000000000001</v>
      </c>
      <c r="DZ15" s="9">
        <v>0</v>
      </c>
      <c r="EA15" s="9">
        <v>2.8180000000000001</v>
      </c>
      <c r="EB15" s="9">
        <v>32.256</v>
      </c>
      <c r="EC15" s="9">
        <v>10.603</v>
      </c>
      <c r="ED15" s="9">
        <v>21.652999999999999</v>
      </c>
      <c r="EE15" s="9">
        <v>30.718</v>
      </c>
      <c r="EF15" s="9">
        <v>10.125</v>
      </c>
      <c r="EG15" s="9">
        <v>20.593</v>
      </c>
      <c r="EH15" s="9">
        <v>10.736000000000001</v>
      </c>
      <c r="EI15" s="9">
        <v>3.4860000000000002</v>
      </c>
      <c r="EJ15" s="9">
        <v>7.2510000000000003</v>
      </c>
      <c r="EK15" s="9">
        <v>19.981999999999999</v>
      </c>
      <c r="EL15" s="9">
        <v>6.64</v>
      </c>
      <c r="EM15" s="9">
        <v>13.342000000000001</v>
      </c>
      <c r="EN15" s="9">
        <v>1.538</v>
      </c>
      <c r="EO15" s="9">
        <v>0.47799999999999998</v>
      </c>
      <c r="EP15" s="9">
        <v>1.06</v>
      </c>
      <c r="EQ15" s="9">
        <v>62.234000000000002</v>
      </c>
      <c r="ER15" s="9">
        <v>26.315999999999999</v>
      </c>
      <c r="ES15" s="9">
        <v>35.918999999999997</v>
      </c>
      <c r="ET15" s="9">
        <v>60.917999999999999</v>
      </c>
      <c r="EU15" s="9">
        <v>25.922000000000001</v>
      </c>
      <c r="EV15" s="9">
        <v>34.996000000000002</v>
      </c>
      <c r="EW15" s="9">
        <v>37.057000000000002</v>
      </c>
      <c r="EX15" s="9">
        <v>17.242000000000001</v>
      </c>
      <c r="EY15" s="9">
        <v>19.815999999999999</v>
      </c>
      <c r="EZ15" s="9">
        <v>23.86</v>
      </c>
      <c r="FA15" s="9">
        <v>8.68</v>
      </c>
      <c r="FB15" s="9">
        <v>15.18</v>
      </c>
      <c r="FC15" s="9">
        <v>1.3169999999999999</v>
      </c>
      <c r="FD15" s="9">
        <v>0.39400000000000002</v>
      </c>
      <c r="FE15" s="9">
        <v>0.92300000000000004</v>
      </c>
      <c r="FF15" s="9">
        <v>50.97</v>
      </c>
      <c r="FG15" s="9">
        <v>25.443000000000001</v>
      </c>
      <c r="FH15" s="9">
        <v>25.527000000000001</v>
      </c>
      <c r="FI15" s="9">
        <v>48.152999999999999</v>
      </c>
      <c r="FJ15" s="9">
        <v>23.756</v>
      </c>
      <c r="FK15" s="9">
        <v>24.398</v>
      </c>
      <c r="FL15" s="9">
        <v>26.428999999999998</v>
      </c>
      <c r="FM15" s="9">
        <v>12.851000000000001</v>
      </c>
      <c r="FN15" s="9">
        <v>13.577999999999999</v>
      </c>
      <c r="FO15" s="9">
        <v>21.724</v>
      </c>
      <c r="FP15" s="9">
        <v>10.904</v>
      </c>
      <c r="FQ15" s="9">
        <v>10.819000000000001</v>
      </c>
      <c r="FR15" s="9">
        <v>2.8170000000000002</v>
      </c>
      <c r="FS15" s="9">
        <v>1.6879999999999999</v>
      </c>
      <c r="FT15" s="9">
        <v>1.129</v>
      </c>
      <c r="FU15" s="9">
        <v>68.427999999999997</v>
      </c>
      <c r="FV15" s="9">
        <v>27.141999999999999</v>
      </c>
      <c r="FW15" s="9">
        <v>41.286000000000001</v>
      </c>
      <c r="FX15" s="9">
        <v>66.350999999999999</v>
      </c>
      <c r="FY15" s="9">
        <v>27.141999999999999</v>
      </c>
      <c r="FZ15" s="9">
        <v>39.209000000000003</v>
      </c>
      <c r="GA15" s="9">
        <v>27.559000000000001</v>
      </c>
      <c r="GB15" s="9">
        <v>11.695</v>
      </c>
      <c r="GC15" s="9">
        <v>15.864000000000001</v>
      </c>
      <c r="GD15" s="9">
        <v>38.792999999999999</v>
      </c>
      <c r="GE15" s="9">
        <v>15.448</v>
      </c>
      <c r="GF15" s="9">
        <v>23.344999999999999</v>
      </c>
      <c r="GG15" s="9">
        <v>2.077</v>
      </c>
      <c r="GH15" s="9">
        <v>0</v>
      </c>
      <c r="GI15" s="9">
        <v>2.077</v>
      </c>
      <c r="GJ15" s="9">
        <v>84.884</v>
      </c>
      <c r="GK15" s="9">
        <v>32.625</v>
      </c>
      <c r="GL15" s="9">
        <v>52.259</v>
      </c>
      <c r="GM15" s="9">
        <v>82.347999999999999</v>
      </c>
      <c r="GN15" s="9">
        <v>31.753</v>
      </c>
      <c r="GO15" s="9">
        <v>50.595999999999997</v>
      </c>
      <c r="GP15" s="9">
        <v>41.008000000000003</v>
      </c>
      <c r="GQ15" s="9">
        <v>17.175000000000001</v>
      </c>
      <c r="GR15" s="9">
        <v>23.832999999999998</v>
      </c>
      <c r="GS15" s="9">
        <v>41.341000000000001</v>
      </c>
      <c r="GT15" s="9">
        <v>14.577999999999999</v>
      </c>
      <c r="GU15" s="9">
        <v>26.763000000000002</v>
      </c>
      <c r="GV15" s="9">
        <v>2.5350000000000001</v>
      </c>
      <c r="GW15" s="9">
        <v>0.872</v>
      </c>
      <c r="GX15" s="9">
        <v>1.6639999999999999</v>
      </c>
      <c r="GY15" s="9">
        <v>37.357999999999997</v>
      </c>
      <c r="GZ15" s="9">
        <v>18.225999999999999</v>
      </c>
      <c r="HA15" s="9">
        <v>19.131</v>
      </c>
      <c r="HB15" s="9">
        <v>33.478999999999999</v>
      </c>
      <c r="HC15" s="9">
        <v>16.538</v>
      </c>
      <c r="HD15" s="9">
        <v>16.940999999999999</v>
      </c>
      <c r="HE15" s="9">
        <v>21.658000000000001</v>
      </c>
      <c r="HF15" s="9">
        <v>10.791</v>
      </c>
      <c r="HG15" s="9">
        <v>10.867000000000001</v>
      </c>
      <c r="HH15" s="9">
        <v>11.821</v>
      </c>
      <c r="HI15" s="9">
        <v>5.7469999999999999</v>
      </c>
      <c r="HJ15" s="9">
        <v>6.0739999999999998</v>
      </c>
      <c r="HK15" s="9">
        <v>3.8780000000000001</v>
      </c>
      <c r="HL15" s="9">
        <v>1.6879999999999999</v>
      </c>
      <c r="HM15" s="9">
        <v>2.19</v>
      </c>
      <c r="HN15" s="9">
        <v>12.366</v>
      </c>
      <c r="HO15" s="9">
        <v>4.6319999999999997</v>
      </c>
      <c r="HP15" s="9">
        <v>7.734</v>
      </c>
      <c r="HQ15" s="9">
        <v>12.366</v>
      </c>
      <c r="HR15" s="9">
        <v>4.6319999999999997</v>
      </c>
      <c r="HS15" s="9">
        <v>7.734</v>
      </c>
      <c r="HT15" s="9">
        <v>6.726</v>
      </c>
      <c r="HU15" s="9">
        <v>2.444</v>
      </c>
      <c r="HV15" s="9">
        <v>4.282</v>
      </c>
      <c r="HW15" s="9">
        <v>5.641</v>
      </c>
      <c r="HX15" s="9">
        <v>2.1880000000000002</v>
      </c>
      <c r="HY15" s="9">
        <v>3.452</v>
      </c>
      <c r="HZ15" s="9">
        <v>0</v>
      </c>
      <c r="IA15" s="9">
        <v>0</v>
      </c>
      <c r="IB15" s="9">
        <v>0</v>
      </c>
      <c r="IC15" s="9">
        <v>75.712999999999994</v>
      </c>
      <c r="ID15" s="9">
        <v>28.931999999999999</v>
      </c>
      <c r="IE15" s="9">
        <v>46.780999999999999</v>
      </c>
      <c r="IF15" s="9">
        <v>71.323999999999998</v>
      </c>
      <c r="IG15" s="9">
        <v>27.283999999999999</v>
      </c>
      <c r="IH15" s="9">
        <v>44.039000000000001</v>
      </c>
      <c r="II15" s="9">
        <v>35.933</v>
      </c>
      <c r="IJ15" s="9">
        <v>11.725</v>
      </c>
      <c r="IK15" s="9">
        <v>24.207999999999998</v>
      </c>
      <c r="IL15" s="9">
        <v>35.390999999999998</v>
      </c>
      <c r="IM15" s="9">
        <v>15.558999999999999</v>
      </c>
      <c r="IN15" s="9">
        <v>19.831</v>
      </c>
      <c r="IO15" s="9">
        <v>4.3899999999999997</v>
      </c>
      <c r="IP15" s="9">
        <v>1.6479999999999999</v>
      </c>
      <c r="IQ15" s="9">
        <v>2.742</v>
      </c>
    </row>
    <row r="16" spans="1:251">
      <c r="A16" s="10">
        <v>43862</v>
      </c>
      <c r="B16" s="9">
        <v>27.774000000000001</v>
      </c>
      <c r="C16" s="9">
        <v>28.658000000000001</v>
      </c>
      <c r="D16" s="9">
        <v>15.555</v>
      </c>
      <c r="E16" s="9">
        <v>13.103</v>
      </c>
      <c r="F16" s="9">
        <v>28.515000000000001</v>
      </c>
      <c r="G16" s="9">
        <v>13.843999999999999</v>
      </c>
      <c r="H16" s="9">
        <v>14.670999999999999</v>
      </c>
      <c r="I16" s="9">
        <v>8.25</v>
      </c>
      <c r="J16" s="9">
        <v>3.2189999999999999</v>
      </c>
      <c r="K16" s="9">
        <v>5.03</v>
      </c>
      <c r="L16" s="9">
        <v>107.572</v>
      </c>
      <c r="M16" s="9">
        <v>28.803000000000001</v>
      </c>
      <c r="N16" s="9">
        <v>78.769000000000005</v>
      </c>
      <c r="O16" s="9">
        <v>100.78400000000001</v>
      </c>
      <c r="P16" s="9">
        <v>27.466999999999999</v>
      </c>
      <c r="Q16" s="9">
        <v>73.316000000000003</v>
      </c>
      <c r="R16" s="9">
        <v>45.106000000000002</v>
      </c>
      <c r="S16" s="9">
        <v>13.321</v>
      </c>
      <c r="T16" s="9">
        <v>31.786000000000001</v>
      </c>
      <c r="U16" s="9">
        <v>55.677</v>
      </c>
      <c r="V16" s="9">
        <v>14.147</v>
      </c>
      <c r="W16" s="9">
        <v>41.530999999999999</v>
      </c>
      <c r="X16" s="9">
        <v>6.7880000000000003</v>
      </c>
      <c r="Y16" s="9">
        <v>1.3360000000000001</v>
      </c>
      <c r="Z16" s="9">
        <v>5.452</v>
      </c>
      <c r="AA16" s="9">
        <v>132.273</v>
      </c>
      <c r="AB16" s="9">
        <v>54.279000000000003</v>
      </c>
      <c r="AC16" s="9">
        <v>77.995000000000005</v>
      </c>
      <c r="AD16" s="9">
        <v>125.27</v>
      </c>
      <c r="AE16" s="9">
        <v>52.023000000000003</v>
      </c>
      <c r="AF16" s="9">
        <v>73.247</v>
      </c>
      <c r="AG16" s="9">
        <v>70.87</v>
      </c>
      <c r="AH16" s="9">
        <v>30.030999999999999</v>
      </c>
      <c r="AI16" s="9">
        <v>40.838999999999999</v>
      </c>
      <c r="AJ16" s="9">
        <v>54.4</v>
      </c>
      <c r="AK16" s="9">
        <v>21.992999999999999</v>
      </c>
      <c r="AL16" s="9">
        <v>32.408000000000001</v>
      </c>
      <c r="AM16" s="9">
        <v>7.0030000000000001</v>
      </c>
      <c r="AN16" s="9">
        <v>2.2559999999999998</v>
      </c>
      <c r="AO16" s="9">
        <v>4.7480000000000002</v>
      </c>
      <c r="AP16" s="9">
        <v>40.628</v>
      </c>
      <c r="AQ16" s="9">
        <v>22.254000000000001</v>
      </c>
      <c r="AR16" s="9">
        <v>18.375</v>
      </c>
      <c r="AS16" s="9">
        <v>37.503999999999998</v>
      </c>
      <c r="AT16" s="9">
        <v>20.363</v>
      </c>
      <c r="AU16" s="9">
        <v>17.140999999999998</v>
      </c>
      <c r="AV16" s="9">
        <v>23.442</v>
      </c>
      <c r="AW16" s="9">
        <v>12.939</v>
      </c>
      <c r="AX16" s="9">
        <v>10.503</v>
      </c>
      <c r="AY16" s="9">
        <v>14.063000000000001</v>
      </c>
      <c r="AZ16" s="9">
        <v>7.4240000000000004</v>
      </c>
      <c r="BA16" s="9">
        <v>6.6390000000000002</v>
      </c>
      <c r="BB16" s="9">
        <v>3.1240000000000001</v>
      </c>
      <c r="BC16" s="9">
        <v>1.891</v>
      </c>
      <c r="BD16" s="9">
        <v>1.2330000000000001</v>
      </c>
      <c r="BE16" s="9">
        <v>16.765999999999998</v>
      </c>
      <c r="BF16" s="9">
        <v>8.1969999999999992</v>
      </c>
      <c r="BG16" s="9">
        <v>8.5690000000000008</v>
      </c>
      <c r="BH16" s="9">
        <v>13.73</v>
      </c>
      <c r="BI16" s="9">
        <v>6.4580000000000002</v>
      </c>
      <c r="BJ16" s="9">
        <v>7.2720000000000002</v>
      </c>
      <c r="BK16" s="9">
        <v>7.9390000000000001</v>
      </c>
      <c r="BL16" s="9">
        <v>2.4009999999999998</v>
      </c>
      <c r="BM16" s="9">
        <v>5.5380000000000003</v>
      </c>
      <c r="BN16" s="9">
        <v>5.7910000000000004</v>
      </c>
      <c r="BO16" s="9">
        <v>4.0579999999999998</v>
      </c>
      <c r="BP16" s="9">
        <v>1.7330000000000001</v>
      </c>
      <c r="BQ16" s="9">
        <v>3.036</v>
      </c>
      <c r="BR16" s="9">
        <v>1.738</v>
      </c>
      <c r="BS16" s="9">
        <v>1.298</v>
      </c>
      <c r="BT16" s="9">
        <v>236.75200000000001</v>
      </c>
      <c r="BU16" s="9">
        <v>83.302000000000007</v>
      </c>
      <c r="BV16" s="9">
        <v>153.44999999999999</v>
      </c>
      <c r="BW16" s="9">
        <v>225.40700000000001</v>
      </c>
      <c r="BX16" s="9">
        <v>81.144000000000005</v>
      </c>
      <c r="BY16" s="9">
        <v>144.26300000000001</v>
      </c>
      <c r="BZ16" s="9">
        <v>99.207999999999998</v>
      </c>
      <c r="CA16" s="9">
        <v>34.076000000000001</v>
      </c>
      <c r="CB16" s="9">
        <v>65.132000000000005</v>
      </c>
      <c r="CC16" s="9">
        <v>126.19799999999999</v>
      </c>
      <c r="CD16" s="9">
        <v>47.067</v>
      </c>
      <c r="CE16" s="9">
        <v>79.131</v>
      </c>
      <c r="CF16" s="9">
        <v>11.346</v>
      </c>
      <c r="CG16" s="9">
        <v>2.1589999999999998</v>
      </c>
      <c r="CH16" s="9">
        <v>9.1869999999999994</v>
      </c>
      <c r="CI16" s="9">
        <v>208.60900000000001</v>
      </c>
      <c r="CJ16" s="9">
        <v>71.364000000000004</v>
      </c>
      <c r="CK16" s="9">
        <v>137.245</v>
      </c>
      <c r="CL16" s="9">
        <v>200.10599999999999</v>
      </c>
      <c r="CM16" s="9">
        <v>69.59</v>
      </c>
      <c r="CN16" s="9">
        <v>130.51599999999999</v>
      </c>
      <c r="CO16" s="9">
        <v>85.236999999999995</v>
      </c>
      <c r="CP16" s="9">
        <v>28.021000000000001</v>
      </c>
      <c r="CQ16" s="9">
        <v>57.216000000000001</v>
      </c>
      <c r="CR16" s="9">
        <v>114.869</v>
      </c>
      <c r="CS16" s="9">
        <v>41.569000000000003</v>
      </c>
      <c r="CT16" s="9">
        <v>73.3</v>
      </c>
      <c r="CU16" s="9">
        <v>8.5030000000000001</v>
      </c>
      <c r="CV16" s="9">
        <v>1.774</v>
      </c>
      <c r="CW16" s="9">
        <v>6.7290000000000001</v>
      </c>
      <c r="CX16" s="9">
        <v>28.143000000000001</v>
      </c>
      <c r="CY16" s="9">
        <v>11.938000000000001</v>
      </c>
      <c r="CZ16" s="9">
        <v>16.204999999999998</v>
      </c>
      <c r="DA16" s="9">
        <v>25.300999999999998</v>
      </c>
      <c r="DB16" s="9">
        <v>11.554</v>
      </c>
      <c r="DC16" s="9">
        <v>13.747</v>
      </c>
      <c r="DD16" s="9">
        <v>13.972</v>
      </c>
      <c r="DE16" s="9">
        <v>6.056</v>
      </c>
      <c r="DF16" s="9">
        <v>7.9160000000000004</v>
      </c>
      <c r="DG16" s="9">
        <v>11.329000000000001</v>
      </c>
      <c r="DH16" s="9">
        <v>5.4980000000000002</v>
      </c>
      <c r="DI16" s="9">
        <v>5.8310000000000004</v>
      </c>
      <c r="DJ16" s="9">
        <v>2.8420000000000001</v>
      </c>
      <c r="DK16" s="9">
        <v>0.38400000000000001</v>
      </c>
      <c r="DL16" s="9">
        <v>2.4580000000000002</v>
      </c>
      <c r="DM16" s="9">
        <v>85.691999999999993</v>
      </c>
      <c r="DN16" s="9">
        <v>26.867000000000001</v>
      </c>
      <c r="DO16" s="9">
        <v>58.825000000000003</v>
      </c>
      <c r="DP16" s="9">
        <v>80.049000000000007</v>
      </c>
      <c r="DQ16" s="9">
        <v>25.103000000000002</v>
      </c>
      <c r="DR16" s="9">
        <v>54.947000000000003</v>
      </c>
      <c r="DS16" s="9">
        <v>28.324000000000002</v>
      </c>
      <c r="DT16" s="9">
        <v>6.8949999999999996</v>
      </c>
      <c r="DU16" s="9">
        <v>21.428999999999998</v>
      </c>
      <c r="DV16" s="9">
        <v>51.725999999999999</v>
      </c>
      <c r="DW16" s="9">
        <v>18.207999999999998</v>
      </c>
      <c r="DX16" s="9">
        <v>33.518000000000001</v>
      </c>
      <c r="DY16" s="9">
        <v>5.6420000000000003</v>
      </c>
      <c r="DZ16" s="9">
        <v>1.764</v>
      </c>
      <c r="EA16" s="9">
        <v>3.8780000000000001</v>
      </c>
      <c r="EB16" s="9">
        <v>34.817999999999998</v>
      </c>
      <c r="EC16" s="9">
        <v>8.83</v>
      </c>
      <c r="ED16" s="9">
        <v>25.988</v>
      </c>
      <c r="EE16" s="9">
        <v>34.345999999999997</v>
      </c>
      <c r="EF16" s="9">
        <v>8.83</v>
      </c>
      <c r="EG16" s="9">
        <v>25.515999999999998</v>
      </c>
      <c r="EH16" s="9">
        <v>18.423999999999999</v>
      </c>
      <c r="EI16" s="9">
        <v>4.7910000000000004</v>
      </c>
      <c r="EJ16" s="9">
        <v>13.634</v>
      </c>
      <c r="EK16" s="9">
        <v>15.922000000000001</v>
      </c>
      <c r="EL16" s="9">
        <v>4.04</v>
      </c>
      <c r="EM16" s="9">
        <v>11.882</v>
      </c>
      <c r="EN16" s="9">
        <v>0.47199999999999998</v>
      </c>
      <c r="EO16" s="9">
        <v>0</v>
      </c>
      <c r="EP16" s="9">
        <v>0.47199999999999998</v>
      </c>
      <c r="EQ16" s="9">
        <v>69.528999999999996</v>
      </c>
      <c r="ER16" s="9">
        <v>24.831</v>
      </c>
      <c r="ES16" s="9">
        <v>44.698</v>
      </c>
      <c r="ET16" s="9">
        <v>67.227000000000004</v>
      </c>
      <c r="EU16" s="9">
        <v>24.437000000000001</v>
      </c>
      <c r="EV16" s="9">
        <v>42.79</v>
      </c>
      <c r="EW16" s="9">
        <v>30.957999999999998</v>
      </c>
      <c r="EX16" s="9">
        <v>10.878</v>
      </c>
      <c r="EY16" s="9">
        <v>20.079999999999998</v>
      </c>
      <c r="EZ16" s="9">
        <v>36.268999999999998</v>
      </c>
      <c r="FA16" s="9">
        <v>13.558999999999999</v>
      </c>
      <c r="FB16" s="9">
        <v>22.71</v>
      </c>
      <c r="FC16" s="9">
        <v>2.3029999999999999</v>
      </c>
      <c r="FD16" s="9">
        <v>0.39400000000000002</v>
      </c>
      <c r="FE16" s="9">
        <v>1.9079999999999999</v>
      </c>
      <c r="FF16" s="9">
        <v>46.713000000000001</v>
      </c>
      <c r="FG16" s="9">
        <v>22.774000000000001</v>
      </c>
      <c r="FH16" s="9">
        <v>23.94</v>
      </c>
      <c r="FI16" s="9">
        <v>43.783999999999999</v>
      </c>
      <c r="FJ16" s="9">
        <v>22.774000000000001</v>
      </c>
      <c r="FK16" s="9">
        <v>21.010999999999999</v>
      </c>
      <c r="FL16" s="9">
        <v>21.503</v>
      </c>
      <c r="FM16" s="9">
        <v>11.513</v>
      </c>
      <c r="FN16" s="9">
        <v>9.99</v>
      </c>
      <c r="FO16" s="9">
        <v>22.282</v>
      </c>
      <c r="FP16" s="9">
        <v>11.260999999999999</v>
      </c>
      <c r="FQ16" s="9">
        <v>11.021000000000001</v>
      </c>
      <c r="FR16" s="9">
        <v>2.9289999999999998</v>
      </c>
      <c r="FS16" s="9">
        <v>0</v>
      </c>
      <c r="FT16" s="9">
        <v>2.9289999999999998</v>
      </c>
      <c r="FU16" s="9">
        <v>97.606999999999999</v>
      </c>
      <c r="FV16" s="9">
        <v>32.621000000000002</v>
      </c>
      <c r="FW16" s="9">
        <v>64.986999999999995</v>
      </c>
      <c r="FX16" s="9">
        <v>91.483999999999995</v>
      </c>
      <c r="FY16" s="9">
        <v>30.462</v>
      </c>
      <c r="FZ16" s="9">
        <v>61.021999999999998</v>
      </c>
      <c r="GA16" s="9">
        <v>28.097000000000001</v>
      </c>
      <c r="GB16" s="9">
        <v>7.1840000000000002</v>
      </c>
      <c r="GC16" s="9">
        <v>20.913</v>
      </c>
      <c r="GD16" s="9">
        <v>63.387</v>
      </c>
      <c r="GE16" s="9">
        <v>23.277999999999999</v>
      </c>
      <c r="GF16" s="9">
        <v>40.109000000000002</v>
      </c>
      <c r="GG16" s="9">
        <v>6.1239999999999997</v>
      </c>
      <c r="GH16" s="9">
        <v>2.1589999999999998</v>
      </c>
      <c r="GI16" s="9">
        <v>3.9649999999999999</v>
      </c>
      <c r="GJ16" s="9">
        <v>90.16</v>
      </c>
      <c r="GK16" s="9">
        <v>29.417999999999999</v>
      </c>
      <c r="GL16" s="9">
        <v>60.741999999999997</v>
      </c>
      <c r="GM16" s="9">
        <v>86.429000000000002</v>
      </c>
      <c r="GN16" s="9">
        <v>29.417999999999999</v>
      </c>
      <c r="GO16" s="9">
        <v>57.011000000000003</v>
      </c>
      <c r="GP16" s="9">
        <v>41.777999999999999</v>
      </c>
      <c r="GQ16" s="9">
        <v>14.173999999999999</v>
      </c>
      <c r="GR16" s="9">
        <v>27.603999999999999</v>
      </c>
      <c r="GS16" s="9">
        <v>44.651000000000003</v>
      </c>
      <c r="GT16" s="9">
        <v>15.243</v>
      </c>
      <c r="GU16" s="9">
        <v>29.408000000000001</v>
      </c>
      <c r="GV16" s="9">
        <v>3.7309999999999999</v>
      </c>
      <c r="GW16" s="9">
        <v>0</v>
      </c>
      <c r="GX16" s="9">
        <v>3.7309999999999999</v>
      </c>
      <c r="GY16" s="9">
        <v>38.802</v>
      </c>
      <c r="GZ16" s="9">
        <v>16.474</v>
      </c>
      <c r="HA16" s="9">
        <v>22.327999999999999</v>
      </c>
      <c r="HB16" s="9">
        <v>38.353999999999999</v>
      </c>
      <c r="HC16" s="9">
        <v>16.474</v>
      </c>
      <c r="HD16" s="9">
        <v>21.88</v>
      </c>
      <c r="HE16" s="9">
        <v>22.503</v>
      </c>
      <c r="HF16" s="9">
        <v>9.3529999999999998</v>
      </c>
      <c r="HG16" s="9">
        <v>13.15</v>
      </c>
      <c r="HH16" s="9">
        <v>15.85</v>
      </c>
      <c r="HI16" s="9">
        <v>7.1210000000000004</v>
      </c>
      <c r="HJ16" s="9">
        <v>8.73</v>
      </c>
      <c r="HK16" s="9">
        <v>0.44900000000000001</v>
      </c>
      <c r="HL16" s="9">
        <v>0</v>
      </c>
      <c r="HM16" s="9">
        <v>0.44900000000000001</v>
      </c>
      <c r="HN16" s="9">
        <v>10.183</v>
      </c>
      <c r="HO16" s="9">
        <v>4.79</v>
      </c>
      <c r="HP16" s="9">
        <v>5.3929999999999998</v>
      </c>
      <c r="HQ16" s="9">
        <v>9.14</v>
      </c>
      <c r="HR16" s="9">
        <v>4.79</v>
      </c>
      <c r="HS16" s="9">
        <v>4.3499999999999996</v>
      </c>
      <c r="HT16" s="9">
        <v>6.83</v>
      </c>
      <c r="HU16" s="9">
        <v>3.3639999999999999</v>
      </c>
      <c r="HV16" s="9">
        <v>3.4649999999999999</v>
      </c>
      <c r="HW16" s="9">
        <v>2.3109999999999999</v>
      </c>
      <c r="HX16" s="9">
        <v>1.4259999999999999</v>
      </c>
      <c r="HY16" s="9">
        <v>0.88500000000000001</v>
      </c>
      <c r="HZ16" s="9">
        <v>1.0429999999999999</v>
      </c>
      <c r="IA16" s="9">
        <v>0</v>
      </c>
      <c r="IB16" s="9">
        <v>1.0429999999999999</v>
      </c>
      <c r="IC16" s="9">
        <v>88.325000000000003</v>
      </c>
      <c r="ID16" s="9">
        <v>34.185000000000002</v>
      </c>
      <c r="IE16" s="9">
        <v>54.14</v>
      </c>
      <c r="IF16" s="9">
        <v>83.131</v>
      </c>
      <c r="IG16" s="9">
        <v>32.061</v>
      </c>
      <c r="IH16" s="9">
        <v>51.07</v>
      </c>
      <c r="II16" s="9">
        <v>40.634999999999998</v>
      </c>
      <c r="IJ16" s="9">
        <v>15.968999999999999</v>
      </c>
      <c r="IK16" s="9">
        <v>24.666</v>
      </c>
      <c r="IL16" s="9">
        <v>42.494999999999997</v>
      </c>
      <c r="IM16" s="9">
        <v>16.091000000000001</v>
      </c>
      <c r="IN16" s="9">
        <v>26.404</v>
      </c>
      <c r="IO16" s="9">
        <v>5.1950000000000003</v>
      </c>
      <c r="IP16" s="9">
        <v>2.1240000000000001</v>
      </c>
      <c r="IQ16" s="9">
        <v>3.0710000000000002</v>
      </c>
    </row>
    <row r="17" spans="1:251">
      <c r="A17" s="10">
        <v>44228</v>
      </c>
      <c r="B17" s="9">
        <v>29.538</v>
      </c>
      <c r="C17" s="9">
        <v>34.503999999999998</v>
      </c>
      <c r="D17" s="9">
        <v>20.158999999999999</v>
      </c>
      <c r="E17" s="9">
        <v>14.345000000000001</v>
      </c>
      <c r="F17" s="9">
        <v>34.615000000000002</v>
      </c>
      <c r="G17" s="9">
        <v>19.422000000000001</v>
      </c>
      <c r="H17" s="9">
        <v>15.193</v>
      </c>
      <c r="I17" s="9">
        <v>4.8159999999999998</v>
      </c>
      <c r="J17" s="9">
        <v>0.59799999999999998</v>
      </c>
      <c r="K17" s="9">
        <v>4.218</v>
      </c>
      <c r="L17" s="9">
        <v>112.76900000000001</v>
      </c>
      <c r="M17" s="9">
        <v>41.588999999999999</v>
      </c>
      <c r="N17" s="9">
        <v>71.180999999999997</v>
      </c>
      <c r="O17" s="9">
        <v>105.996</v>
      </c>
      <c r="P17" s="9">
        <v>39.518999999999998</v>
      </c>
      <c r="Q17" s="9">
        <v>66.477000000000004</v>
      </c>
      <c r="R17" s="9">
        <v>44.515000000000001</v>
      </c>
      <c r="S17" s="9">
        <v>15.952</v>
      </c>
      <c r="T17" s="9">
        <v>28.562999999999999</v>
      </c>
      <c r="U17" s="9">
        <v>61.481000000000002</v>
      </c>
      <c r="V17" s="9">
        <v>23.567</v>
      </c>
      <c r="W17" s="9">
        <v>37.914000000000001</v>
      </c>
      <c r="X17" s="9">
        <v>6.7729999999999997</v>
      </c>
      <c r="Y17" s="9">
        <v>2.0699999999999998</v>
      </c>
      <c r="Z17" s="9">
        <v>4.7030000000000003</v>
      </c>
      <c r="AA17" s="9">
        <v>93.742999999999995</v>
      </c>
      <c r="AB17" s="9">
        <v>40.442999999999998</v>
      </c>
      <c r="AC17" s="9">
        <v>53.3</v>
      </c>
      <c r="AD17" s="9">
        <v>88.995000000000005</v>
      </c>
      <c r="AE17" s="9">
        <v>39.844999999999999</v>
      </c>
      <c r="AF17" s="9">
        <v>49.149000000000001</v>
      </c>
      <c r="AG17" s="9">
        <v>47.518000000000001</v>
      </c>
      <c r="AH17" s="9">
        <v>25.359000000000002</v>
      </c>
      <c r="AI17" s="9">
        <v>22.158999999999999</v>
      </c>
      <c r="AJ17" s="9">
        <v>41.475999999999999</v>
      </c>
      <c r="AK17" s="9">
        <v>14.486000000000001</v>
      </c>
      <c r="AL17" s="9">
        <v>26.991</v>
      </c>
      <c r="AM17" s="9">
        <v>4.7489999999999997</v>
      </c>
      <c r="AN17" s="9">
        <v>0.59799999999999998</v>
      </c>
      <c r="AO17" s="9">
        <v>4.1509999999999998</v>
      </c>
      <c r="AP17" s="9">
        <v>53.155999999999999</v>
      </c>
      <c r="AQ17" s="9">
        <v>28.875</v>
      </c>
      <c r="AR17" s="9">
        <v>24.282</v>
      </c>
      <c r="AS17" s="9">
        <v>52.384999999999998</v>
      </c>
      <c r="AT17" s="9">
        <v>28.875</v>
      </c>
      <c r="AU17" s="9">
        <v>23.51</v>
      </c>
      <c r="AV17" s="9">
        <v>31.486999999999998</v>
      </c>
      <c r="AW17" s="9">
        <v>16.157</v>
      </c>
      <c r="AX17" s="9">
        <v>15.33</v>
      </c>
      <c r="AY17" s="9">
        <v>20.898</v>
      </c>
      <c r="AZ17" s="9">
        <v>12.718</v>
      </c>
      <c r="BA17" s="9">
        <v>8.18</v>
      </c>
      <c r="BB17" s="9">
        <v>0.77100000000000002</v>
      </c>
      <c r="BC17" s="9">
        <v>0</v>
      </c>
      <c r="BD17" s="9">
        <v>0.77100000000000002</v>
      </c>
      <c r="BE17" s="9">
        <v>23.731999999999999</v>
      </c>
      <c r="BF17" s="9">
        <v>10.840999999999999</v>
      </c>
      <c r="BG17" s="9">
        <v>12.891</v>
      </c>
      <c r="BH17" s="9">
        <v>21.271999999999998</v>
      </c>
      <c r="BI17" s="9">
        <v>10.840999999999999</v>
      </c>
      <c r="BJ17" s="9">
        <v>10.430999999999999</v>
      </c>
      <c r="BK17" s="9">
        <v>12.746</v>
      </c>
      <c r="BL17" s="9">
        <v>5.5380000000000003</v>
      </c>
      <c r="BM17" s="9">
        <v>7.2080000000000002</v>
      </c>
      <c r="BN17" s="9">
        <v>8.5259999999999998</v>
      </c>
      <c r="BO17" s="9">
        <v>5.3029999999999999</v>
      </c>
      <c r="BP17" s="9">
        <v>3.2229999999999999</v>
      </c>
      <c r="BQ17" s="9">
        <v>2.46</v>
      </c>
      <c r="BR17" s="9">
        <v>0</v>
      </c>
      <c r="BS17" s="9">
        <v>2.46</v>
      </c>
      <c r="BT17" s="9">
        <v>223.18100000000001</v>
      </c>
      <c r="BU17" s="9">
        <v>88.06</v>
      </c>
      <c r="BV17" s="9">
        <v>135.12100000000001</v>
      </c>
      <c r="BW17" s="9">
        <v>215.60300000000001</v>
      </c>
      <c r="BX17" s="9">
        <v>85.337000000000003</v>
      </c>
      <c r="BY17" s="9">
        <v>130.267</v>
      </c>
      <c r="BZ17" s="9">
        <v>107.709</v>
      </c>
      <c r="CA17" s="9">
        <v>42.444000000000003</v>
      </c>
      <c r="CB17" s="9">
        <v>65.265000000000001</v>
      </c>
      <c r="CC17" s="9">
        <v>107.89400000000001</v>
      </c>
      <c r="CD17" s="9">
        <v>42.893000000000001</v>
      </c>
      <c r="CE17" s="9">
        <v>65.001000000000005</v>
      </c>
      <c r="CF17" s="9">
        <v>7.5780000000000003</v>
      </c>
      <c r="CG17" s="9">
        <v>2.7240000000000002</v>
      </c>
      <c r="CH17" s="9">
        <v>4.8540000000000001</v>
      </c>
      <c r="CI17" s="9">
        <v>188.453</v>
      </c>
      <c r="CJ17" s="9">
        <v>69.402000000000001</v>
      </c>
      <c r="CK17" s="9">
        <v>119.051</v>
      </c>
      <c r="CL17" s="9">
        <v>182.62</v>
      </c>
      <c r="CM17" s="9">
        <v>66.677999999999997</v>
      </c>
      <c r="CN17" s="9">
        <v>115.94199999999999</v>
      </c>
      <c r="CO17" s="9">
        <v>86.82</v>
      </c>
      <c r="CP17" s="9">
        <v>30.184000000000001</v>
      </c>
      <c r="CQ17" s="9">
        <v>56.637</v>
      </c>
      <c r="CR17" s="9">
        <v>95.799000000000007</v>
      </c>
      <c r="CS17" s="9">
        <v>36.494</v>
      </c>
      <c r="CT17" s="9">
        <v>59.305</v>
      </c>
      <c r="CU17" s="9">
        <v>5.8330000000000002</v>
      </c>
      <c r="CV17" s="9">
        <v>2.7240000000000002</v>
      </c>
      <c r="CW17" s="9">
        <v>3.109</v>
      </c>
      <c r="CX17" s="9">
        <v>34.728999999999999</v>
      </c>
      <c r="CY17" s="9">
        <v>18.658999999999999</v>
      </c>
      <c r="CZ17" s="9">
        <v>16.07</v>
      </c>
      <c r="DA17" s="9">
        <v>32.982999999999997</v>
      </c>
      <c r="DB17" s="9">
        <v>18.658999999999999</v>
      </c>
      <c r="DC17" s="9">
        <v>14.324999999999999</v>
      </c>
      <c r="DD17" s="9">
        <v>20.888999999999999</v>
      </c>
      <c r="DE17" s="9">
        <v>12.26</v>
      </c>
      <c r="DF17" s="9">
        <v>8.6280000000000001</v>
      </c>
      <c r="DG17" s="9">
        <v>12.095000000000001</v>
      </c>
      <c r="DH17" s="9">
        <v>6.3979999999999997</v>
      </c>
      <c r="DI17" s="9">
        <v>5.6959999999999997</v>
      </c>
      <c r="DJ17" s="9">
        <v>1.7450000000000001</v>
      </c>
      <c r="DK17" s="9">
        <v>0</v>
      </c>
      <c r="DL17" s="9">
        <v>1.7450000000000001</v>
      </c>
      <c r="DM17" s="9">
        <v>69.891999999999996</v>
      </c>
      <c r="DN17" s="9">
        <v>21.405999999999999</v>
      </c>
      <c r="DO17" s="9">
        <v>48.485999999999997</v>
      </c>
      <c r="DP17" s="9">
        <v>67.552999999999997</v>
      </c>
      <c r="DQ17" s="9">
        <v>21.033000000000001</v>
      </c>
      <c r="DR17" s="9">
        <v>46.52</v>
      </c>
      <c r="DS17" s="9">
        <v>30.919</v>
      </c>
      <c r="DT17" s="9">
        <v>8.4550000000000001</v>
      </c>
      <c r="DU17" s="9">
        <v>22.463999999999999</v>
      </c>
      <c r="DV17" s="9">
        <v>36.634</v>
      </c>
      <c r="DW17" s="9">
        <v>12.577999999999999</v>
      </c>
      <c r="DX17" s="9">
        <v>24.056000000000001</v>
      </c>
      <c r="DY17" s="9">
        <v>2.3380000000000001</v>
      </c>
      <c r="DZ17" s="9">
        <v>0.373</v>
      </c>
      <c r="EA17" s="9">
        <v>1.9650000000000001</v>
      </c>
      <c r="EB17" s="9">
        <v>34.829000000000001</v>
      </c>
      <c r="EC17" s="9">
        <v>9.6370000000000005</v>
      </c>
      <c r="ED17" s="9">
        <v>25.192</v>
      </c>
      <c r="EE17" s="9">
        <v>33.387</v>
      </c>
      <c r="EF17" s="9">
        <v>9.6370000000000005</v>
      </c>
      <c r="EG17" s="9">
        <v>23.751000000000001</v>
      </c>
      <c r="EH17" s="9">
        <v>16.484999999999999</v>
      </c>
      <c r="EI17" s="9">
        <v>3.7229999999999999</v>
      </c>
      <c r="EJ17" s="9">
        <v>12.763</v>
      </c>
      <c r="EK17" s="9">
        <v>16.902000000000001</v>
      </c>
      <c r="EL17" s="9">
        <v>5.9139999999999997</v>
      </c>
      <c r="EM17" s="9">
        <v>10.988</v>
      </c>
      <c r="EN17" s="9">
        <v>1.4419999999999999</v>
      </c>
      <c r="EO17" s="9">
        <v>0</v>
      </c>
      <c r="EP17" s="9">
        <v>1.4419999999999999</v>
      </c>
      <c r="EQ17" s="9">
        <v>64.334999999999994</v>
      </c>
      <c r="ER17" s="9">
        <v>29.097000000000001</v>
      </c>
      <c r="ES17" s="9">
        <v>35.237000000000002</v>
      </c>
      <c r="ET17" s="9">
        <v>61.731000000000002</v>
      </c>
      <c r="EU17" s="9">
        <v>27.234999999999999</v>
      </c>
      <c r="EV17" s="9">
        <v>34.496000000000002</v>
      </c>
      <c r="EW17" s="9">
        <v>31</v>
      </c>
      <c r="EX17" s="9">
        <v>14.617000000000001</v>
      </c>
      <c r="EY17" s="9">
        <v>16.382999999999999</v>
      </c>
      <c r="EZ17" s="9">
        <v>30.731999999999999</v>
      </c>
      <c r="FA17" s="9">
        <v>12.618</v>
      </c>
      <c r="FB17" s="9">
        <v>18.113</v>
      </c>
      <c r="FC17" s="9">
        <v>2.6030000000000002</v>
      </c>
      <c r="FD17" s="9">
        <v>1.8620000000000001</v>
      </c>
      <c r="FE17" s="9">
        <v>0.74099999999999999</v>
      </c>
      <c r="FF17" s="9">
        <v>54.125999999999998</v>
      </c>
      <c r="FG17" s="9">
        <v>27.92</v>
      </c>
      <c r="FH17" s="9">
        <v>26.204999999999998</v>
      </c>
      <c r="FI17" s="9">
        <v>52.930999999999997</v>
      </c>
      <c r="FJ17" s="9">
        <v>27.431000000000001</v>
      </c>
      <c r="FK17" s="9">
        <v>25.5</v>
      </c>
      <c r="FL17" s="9">
        <v>29.305</v>
      </c>
      <c r="FM17" s="9">
        <v>15.648999999999999</v>
      </c>
      <c r="FN17" s="9">
        <v>13.656000000000001</v>
      </c>
      <c r="FO17" s="9">
        <v>23.626999999999999</v>
      </c>
      <c r="FP17" s="9">
        <v>11.782999999999999</v>
      </c>
      <c r="FQ17" s="9">
        <v>11.843999999999999</v>
      </c>
      <c r="FR17" s="9">
        <v>1.1950000000000001</v>
      </c>
      <c r="FS17" s="9">
        <v>0.48899999999999999</v>
      </c>
      <c r="FT17" s="9">
        <v>0.70599999999999996</v>
      </c>
      <c r="FU17" s="9">
        <v>67.531999999999996</v>
      </c>
      <c r="FV17" s="9">
        <v>20.83</v>
      </c>
      <c r="FW17" s="9">
        <v>46.701999999999998</v>
      </c>
      <c r="FX17" s="9">
        <v>64.91</v>
      </c>
      <c r="FY17" s="9">
        <v>20.457999999999998</v>
      </c>
      <c r="FZ17" s="9">
        <v>44.453000000000003</v>
      </c>
      <c r="GA17" s="9">
        <v>25.812000000000001</v>
      </c>
      <c r="GB17" s="9">
        <v>5.4710000000000001</v>
      </c>
      <c r="GC17" s="9">
        <v>20.341000000000001</v>
      </c>
      <c r="GD17" s="9">
        <v>39.098999999999997</v>
      </c>
      <c r="GE17" s="9">
        <v>14.986000000000001</v>
      </c>
      <c r="GF17" s="9">
        <v>24.111999999999998</v>
      </c>
      <c r="GG17" s="9">
        <v>2.6219999999999999</v>
      </c>
      <c r="GH17" s="9">
        <v>0.373</v>
      </c>
      <c r="GI17" s="9">
        <v>2.2490000000000001</v>
      </c>
      <c r="GJ17" s="9">
        <v>111.17</v>
      </c>
      <c r="GK17" s="9">
        <v>43.536999999999999</v>
      </c>
      <c r="GL17" s="9">
        <v>67.632999999999996</v>
      </c>
      <c r="GM17" s="9">
        <v>107.14100000000001</v>
      </c>
      <c r="GN17" s="9">
        <v>41.674999999999997</v>
      </c>
      <c r="GO17" s="9">
        <v>65.465999999999994</v>
      </c>
      <c r="GP17" s="9">
        <v>54.822000000000003</v>
      </c>
      <c r="GQ17" s="9">
        <v>22.686</v>
      </c>
      <c r="GR17" s="9">
        <v>32.136000000000003</v>
      </c>
      <c r="GS17" s="9">
        <v>52.317999999999998</v>
      </c>
      <c r="GT17" s="9">
        <v>18.989000000000001</v>
      </c>
      <c r="GU17" s="9">
        <v>33.33</v>
      </c>
      <c r="GV17" s="9">
        <v>4.0289999999999999</v>
      </c>
      <c r="GW17" s="9">
        <v>1.8620000000000001</v>
      </c>
      <c r="GX17" s="9">
        <v>2.1669999999999998</v>
      </c>
      <c r="GY17" s="9">
        <v>32.975000000000001</v>
      </c>
      <c r="GZ17" s="9">
        <v>15.928000000000001</v>
      </c>
      <c r="HA17" s="9">
        <v>17.047000000000001</v>
      </c>
      <c r="HB17" s="9">
        <v>32.048000000000002</v>
      </c>
      <c r="HC17" s="9">
        <v>15.439</v>
      </c>
      <c r="HD17" s="9">
        <v>16.609000000000002</v>
      </c>
      <c r="HE17" s="9">
        <v>19.945</v>
      </c>
      <c r="HF17" s="9">
        <v>9.0719999999999992</v>
      </c>
      <c r="HG17" s="9">
        <v>10.874000000000001</v>
      </c>
      <c r="HH17" s="9">
        <v>12.103</v>
      </c>
      <c r="HI17" s="9">
        <v>6.367</v>
      </c>
      <c r="HJ17" s="9">
        <v>5.7350000000000003</v>
      </c>
      <c r="HK17" s="9">
        <v>0.92700000000000005</v>
      </c>
      <c r="HL17" s="9">
        <v>0.48899999999999999</v>
      </c>
      <c r="HM17" s="9">
        <v>0.438</v>
      </c>
      <c r="HN17" s="9">
        <v>11.504</v>
      </c>
      <c r="HO17" s="9">
        <v>7.7649999999999997</v>
      </c>
      <c r="HP17" s="9">
        <v>3.7389999999999999</v>
      </c>
      <c r="HQ17" s="9">
        <v>11.504</v>
      </c>
      <c r="HR17" s="9">
        <v>7.7649999999999997</v>
      </c>
      <c r="HS17" s="9">
        <v>3.7389999999999999</v>
      </c>
      <c r="HT17" s="9">
        <v>7.13</v>
      </c>
      <c r="HU17" s="9">
        <v>5.2149999999999999</v>
      </c>
      <c r="HV17" s="9">
        <v>1.915</v>
      </c>
      <c r="HW17" s="9">
        <v>4.3739999999999997</v>
      </c>
      <c r="HX17" s="9">
        <v>2.5499999999999998</v>
      </c>
      <c r="HY17" s="9">
        <v>1.8240000000000001</v>
      </c>
      <c r="HZ17" s="9">
        <v>0</v>
      </c>
      <c r="IA17" s="9">
        <v>0</v>
      </c>
      <c r="IB17" s="9">
        <v>0</v>
      </c>
      <c r="IC17" s="9">
        <v>77.501999999999995</v>
      </c>
      <c r="ID17" s="9">
        <v>32.557000000000002</v>
      </c>
      <c r="IE17" s="9">
        <v>44.945</v>
      </c>
      <c r="IF17" s="9">
        <v>72.605999999999995</v>
      </c>
      <c r="IG17" s="9">
        <v>29.491</v>
      </c>
      <c r="IH17" s="9">
        <v>43.115000000000002</v>
      </c>
      <c r="II17" s="9">
        <v>35.128</v>
      </c>
      <c r="IJ17" s="9">
        <v>15.318</v>
      </c>
      <c r="IK17" s="9">
        <v>19.809999999999999</v>
      </c>
      <c r="IL17" s="9">
        <v>37.478000000000002</v>
      </c>
      <c r="IM17" s="9">
        <v>14.173</v>
      </c>
      <c r="IN17" s="9">
        <v>23.305</v>
      </c>
      <c r="IO17" s="9">
        <v>4.8959999999999999</v>
      </c>
      <c r="IP17" s="9">
        <v>3.0659999999999998</v>
      </c>
      <c r="IQ17" s="9">
        <v>1.829</v>
      </c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3012</v>
      </c>
      <c r="C1" s="3" t="s">
        <v>3013</v>
      </c>
      <c r="D1" s="3" t="s">
        <v>3014</v>
      </c>
      <c r="E1" s="3" t="s">
        <v>3015</v>
      </c>
      <c r="F1" s="3" t="s">
        <v>3016</v>
      </c>
      <c r="G1" s="3" t="s">
        <v>3017</v>
      </c>
      <c r="H1" s="3" t="s">
        <v>3018</v>
      </c>
      <c r="I1" s="3" t="s">
        <v>3019</v>
      </c>
      <c r="J1" s="3" t="s">
        <v>3020</v>
      </c>
      <c r="K1" s="3" t="s">
        <v>3021</v>
      </c>
      <c r="L1" s="3" t="s">
        <v>3022</v>
      </c>
      <c r="M1" s="3" t="s">
        <v>3023</v>
      </c>
      <c r="N1" s="3" t="s">
        <v>3024</v>
      </c>
      <c r="O1" s="3" t="s">
        <v>3025</v>
      </c>
      <c r="P1" s="3" t="s">
        <v>3026</v>
      </c>
      <c r="Q1" s="3" t="s">
        <v>3027</v>
      </c>
      <c r="R1" s="3" t="s">
        <v>3028</v>
      </c>
      <c r="S1" s="3" t="s">
        <v>3029</v>
      </c>
      <c r="T1" s="3" t="s">
        <v>3030</v>
      </c>
      <c r="U1" s="3" t="s">
        <v>3031</v>
      </c>
      <c r="V1" s="3" t="s">
        <v>3032</v>
      </c>
      <c r="W1" s="3" t="s">
        <v>3033</v>
      </c>
      <c r="X1" s="3" t="s">
        <v>3034</v>
      </c>
      <c r="Y1" s="3" t="s">
        <v>3035</v>
      </c>
      <c r="Z1" s="3" t="s">
        <v>3036</v>
      </c>
      <c r="AA1" s="3" t="s">
        <v>3037</v>
      </c>
      <c r="AB1" s="3" t="s">
        <v>3038</v>
      </c>
      <c r="AC1" s="3" t="s">
        <v>3039</v>
      </c>
      <c r="AD1" s="3" t="s">
        <v>3040</v>
      </c>
      <c r="AE1" s="3" t="s">
        <v>3041</v>
      </c>
      <c r="AF1" s="3" t="s">
        <v>3042</v>
      </c>
      <c r="AG1" s="3" t="s">
        <v>3043</v>
      </c>
      <c r="AH1" s="3" t="s">
        <v>3044</v>
      </c>
      <c r="AI1" s="3" t="s">
        <v>3045</v>
      </c>
      <c r="AJ1" s="3" t="s">
        <v>3046</v>
      </c>
      <c r="AK1" s="3" t="s">
        <v>3047</v>
      </c>
      <c r="AL1" s="3" t="s">
        <v>3048</v>
      </c>
      <c r="AM1" s="3" t="s">
        <v>3049</v>
      </c>
      <c r="AN1" s="3" t="s">
        <v>3050</v>
      </c>
      <c r="AO1" s="3" t="s">
        <v>3051</v>
      </c>
      <c r="AP1" s="3" t="s">
        <v>3052</v>
      </c>
      <c r="AQ1" s="3" t="s">
        <v>3053</v>
      </c>
      <c r="AR1" s="3" t="s">
        <v>3054</v>
      </c>
      <c r="AS1" s="3" t="s">
        <v>3055</v>
      </c>
      <c r="AT1" s="3" t="s">
        <v>3056</v>
      </c>
      <c r="AU1" s="3" t="s">
        <v>3057</v>
      </c>
      <c r="AV1" s="3" t="s">
        <v>3058</v>
      </c>
      <c r="AW1" s="3" t="s">
        <v>3059</v>
      </c>
      <c r="AX1" s="3" t="s">
        <v>3060</v>
      </c>
      <c r="AY1" s="3" t="s">
        <v>3061</v>
      </c>
      <c r="AZ1" s="3" t="s">
        <v>3062</v>
      </c>
      <c r="BA1" s="3" t="s">
        <v>3063</v>
      </c>
      <c r="BB1" s="3" t="s">
        <v>3064</v>
      </c>
      <c r="BC1" s="3" t="s">
        <v>3065</v>
      </c>
      <c r="BD1" s="3" t="s">
        <v>3066</v>
      </c>
      <c r="BE1" s="3" t="s">
        <v>3067</v>
      </c>
      <c r="BF1" s="3" t="s">
        <v>3068</v>
      </c>
      <c r="BG1" s="3" t="s">
        <v>3069</v>
      </c>
      <c r="BH1" s="3" t="s">
        <v>3070</v>
      </c>
      <c r="BI1" s="3" t="s">
        <v>3071</v>
      </c>
      <c r="BJ1" s="3" t="s">
        <v>3072</v>
      </c>
      <c r="BK1" s="3" t="s">
        <v>3073</v>
      </c>
      <c r="BL1" s="3" t="s">
        <v>3074</v>
      </c>
      <c r="BM1" s="3" t="s">
        <v>3075</v>
      </c>
      <c r="BN1" s="3" t="s">
        <v>3076</v>
      </c>
      <c r="BO1" s="3" t="s">
        <v>3077</v>
      </c>
      <c r="BP1" s="3" t="s">
        <v>3078</v>
      </c>
      <c r="BQ1" s="3" t="s">
        <v>3079</v>
      </c>
      <c r="BR1" s="3" t="s">
        <v>3080</v>
      </c>
      <c r="BS1" s="3" t="s">
        <v>3081</v>
      </c>
      <c r="BT1" s="3" t="s">
        <v>3082</v>
      </c>
      <c r="BU1" s="3" t="s">
        <v>3083</v>
      </c>
      <c r="BV1" s="3" t="s">
        <v>3084</v>
      </c>
      <c r="BW1" s="3" t="s">
        <v>3085</v>
      </c>
      <c r="BX1" s="3" t="s">
        <v>3086</v>
      </c>
      <c r="BY1" s="3" t="s">
        <v>3087</v>
      </c>
      <c r="BZ1" s="3" t="s">
        <v>3088</v>
      </c>
      <c r="CA1" s="3" t="s">
        <v>3089</v>
      </c>
      <c r="CB1" s="3" t="s">
        <v>3090</v>
      </c>
      <c r="CC1" s="3" t="s">
        <v>3091</v>
      </c>
      <c r="CD1" s="3" t="s">
        <v>3092</v>
      </c>
      <c r="CE1" s="3" t="s">
        <v>3093</v>
      </c>
      <c r="CF1" s="3" t="s">
        <v>3094</v>
      </c>
      <c r="CG1" s="3" t="s">
        <v>3095</v>
      </c>
      <c r="CH1" s="3" t="s">
        <v>3096</v>
      </c>
      <c r="CI1" s="3" t="s">
        <v>3097</v>
      </c>
      <c r="CJ1" s="3" t="s">
        <v>3098</v>
      </c>
      <c r="CK1" s="3" t="s">
        <v>3099</v>
      </c>
      <c r="CL1" s="3" t="s">
        <v>3100</v>
      </c>
      <c r="CM1" s="3" t="s">
        <v>3101</v>
      </c>
      <c r="CN1" s="3" t="s">
        <v>3102</v>
      </c>
      <c r="CO1" s="3" t="s">
        <v>3103</v>
      </c>
      <c r="CP1" s="3" t="s">
        <v>3104</v>
      </c>
      <c r="CQ1" s="3" t="s">
        <v>3105</v>
      </c>
      <c r="CR1" s="3" t="s">
        <v>3106</v>
      </c>
      <c r="CS1" s="3" t="s">
        <v>3107</v>
      </c>
      <c r="CT1" s="3" t="s">
        <v>3108</v>
      </c>
      <c r="CU1" s="3" t="s">
        <v>3109</v>
      </c>
      <c r="CV1" s="3" t="s">
        <v>3110</v>
      </c>
      <c r="CW1" s="3" t="s">
        <v>3111</v>
      </c>
      <c r="CX1" s="3" t="s">
        <v>3112</v>
      </c>
      <c r="CY1" s="3" t="s">
        <v>3113</v>
      </c>
      <c r="CZ1" s="3" t="s">
        <v>3114</v>
      </c>
      <c r="DA1" s="3" t="s">
        <v>3115</v>
      </c>
      <c r="DB1" s="3" t="s">
        <v>3116</v>
      </c>
      <c r="DC1" s="3" t="s">
        <v>3117</v>
      </c>
      <c r="DD1" s="3" t="s">
        <v>3118</v>
      </c>
      <c r="DE1" s="3" t="s">
        <v>3119</v>
      </c>
      <c r="DF1" s="3" t="s">
        <v>3120</v>
      </c>
      <c r="DG1" s="3" t="s">
        <v>3121</v>
      </c>
      <c r="DH1" s="3" t="s">
        <v>3122</v>
      </c>
      <c r="DI1" s="3" t="s">
        <v>3123</v>
      </c>
      <c r="DJ1" s="3" t="s">
        <v>3124</v>
      </c>
      <c r="DK1" s="3" t="s">
        <v>3125</v>
      </c>
      <c r="DL1" s="3" t="s">
        <v>3126</v>
      </c>
      <c r="DM1" s="3" t="s">
        <v>3127</v>
      </c>
      <c r="DN1" s="3" t="s">
        <v>3128</v>
      </c>
      <c r="DO1" s="3" t="s">
        <v>3129</v>
      </c>
      <c r="DP1" s="3" t="s">
        <v>3130</v>
      </c>
      <c r="DQ1" s="3" t="s">
        <v>3131</v>
      </c>
      <c r="DR1" s="3" t="s">
        <v>3132</v>
      </c>
      <c r="DS1" s="3" t="s">
        <v>3133</v>
      </c>
      <c r="DT1" s="3" t="s">
        <v>3134</v>
      </c>
      <c r="DU1" s="3" t="s">
        <v>3135</v>
      </c>
      <c r="DV1" s="3" t="s">
        <v>3136</v>
      </c>
      <c r="DW1" s="3" t="s">
        <v>3137</v>
      </c>
      <c r="DX1" s="3" t="s">
        <v>3138</v>
      </c>
      <c r="DY1" s="3" t="s">
        <v>3139</v>
      </c>
      <c r="DZ1" s="3" t="s">
        <v>3140</v>
      </c>
      <c r="EA1" s="3" t="s">
        <v>3141</v>
      </c>
      <c r="EB1" s="3" t="s">
        <v>3142</v>
      </c>
      <c r="EC1" s="3" t="s">
        <v>3143</v>
      </c>
      <c r="ED1" s="3" t="s">
        <v>3144</v>
      </c>
      <c r="EE1" s="3" t="s">
        <v>3145</v>
      </c>
      <c r="EF1" s="3" t="s">
        <v>3146</v>
      </c>
      <c r="EG1" s="3" t="s">
        <v>3147</v>
      </c>
      <c r="EH1" s="3" t="s">
        <v>3148</v>
      </c>
      <c r="EI1" s="3" t="s">
        <v>3149</v>
      </c>
      <c r="EJ1" s="3" t="s">
        <v>3150</v>
      </c>
      <c r="EK1" s="3" t="s">
        <v>3151</v>
      </c>
      <c r="EL1" s="3" t="s">
        <v>3152</v>
      </c>
      <c r="EM1" s="3" t="s">
        <v>3153</v>
      </c>
      <c r="EN1" s="3" t="s">
        <v>3154</v>
      </c>
      <c r="EO1" s="3" t="s">
        <v>3155</v>
      </c>
      <c r="EP1" s="3" t="s">
        <v>3156</v>
      </c>
      <c r="EQ1" s="3" t="s">
        <v>3157</v>
      </c>
      <c r="ER1" s="3" t="s">
        <v>3158</v>
      </c>
      <c r="ES1" s="3" t="s">
        <v>3159</v>
      </c>
      <c r="ET1" s="3" t="s">
        <v>3160</v>
      </c>
      <c r="EU1" s="3" t="s">
        <v>3161</v>
      </c>
      <c r="EV1" s="3" t="s">
        <v>3162</v>
      </c>
      <c r="EW1" s="3" t="s">
        <v>3163</v>
      </c>
      <c r="EX1" s="3" t="s">
        <v>3164</v>
      </c>
      <c r="EY1" s="3" t="s">
        <v>3165</v>
      </c>
      <c r="EZ1" s="3" t="s">
        <v>3166</v>
      </c>
      <c r="FA1" s="3" t="s">
        <v>3167</v>
      </c>
      <c r="FB1" s="3" t="s">
        <v>3168</v>
      </c>
      <c r="FC1" s="3" t="s">
        <v>3169</v>
      </c>
      <c r="FD1" s="3" t="s">
        <v>3170</v>
      </c>
      <c r="FE1" s="3" t="s">
        <v>3171</v>
      </c>
      <c r="FF1" s="3" t="s">
        <v>3172</v>
      </c>
      <c r="FG1" s="3" t="s">
        <v>3173</v>
      </c>
      <c r="FH1" s="3" t="s">
        <v>3174</v>
      </c>
      <c r="FI1" s="3" t="s">
        <v>3175</v>
      </c>
      <c r="FJ1" s="3" t="s">
        <v>3176</v>
      </c>
      <c r="FK1" s="3" t="s">
        <v>3177</v>
      </c>
      <c r="FL1" s="3" t="s">
        <v>3178</v>
      </c>
      <c r="FM1" s="3" t="s">
        <v>3179</v>
      </c>
      <c r="FN1" s="3" t="s">
        <v>3180</v>
      </c>
      <c r="FO1" s="3" t="s">
        <v>3181</v>
      </c>
      <c r="FP1" s="3" t="s">
        <v>3182</v>
      </c>
      <c r="FQ1" s="3" t="s">
        <v>3183</v>
      </c>
      <c r="FR1" s="3" t="s">
        <v>3184</v>
      </c>
      <c r="FS1" s="3" t="s">
        <v>3185</v>
      </c>
      <c r="FT1" s="3" t="s">
        <v>3186</v>
      </c>
      <c r="FU1" s="3" t="s">
        <v>3187</v>
      </c>
      <c r="FV1" s="3" t="s">
        <v>3188</v>
      </c>
      <c r="FW1" s="3" t="s">
        <v>3189</v>
      </c>
      <c r="FX1" s="3" t="s">
        <v>3190</v>
      </c>
      <c r="FY1" s="3" t="s">
        <v>3191</v>
      </c>
      <c r="FZ1" s="3" t="s">
        <v>3192</v>
      </c>
      <c r="GA1" s="3" t="s">
        <v>3193</v>
      </c>
      <c r="GB1" s="3" t="s">
        <v>3194</v>
      </c>
      <c r="GC1" s="3" t="s">
        <v>3195</v>
      </c>
      <c r="GD1" s="3" t="s">
        <v>3196</v>
      </c>
      <c r="GE1" s="3" t="s">
        <v>3197</v>
      </c>
      <c r="GF1" s="3" t="s">
        <v>3198</v>
      </c>
      <c r="GG1" s="3" t="s">
        <v>3199</v>
      </c>
      <c r="GH1" s="3" t="s">
        <v>3200</v>
      </c>
      <c r="GI1" s="3" t="s">
        <v>3201</v>
      </c>
      <c r="GJ1" s="3" t="s">
        <v>3202</v>
      </c>
      <c r="GK1" s="3" t="s">
        <v>3203</v>
      </c>
      <c r="GL1" s="3" t="s">
        <v>3204</v>
      </c>
      <c r="GM1" s="3" t="s">
        <v>3205</v>
      </c>
      <c r="GN1" s="3" t="s">
        <v>3206</v>
      </c>
      <c r="GO1" s="3" t="s">
        <v>3207</v>
      </c>
      <c r="GP1" s="3" t="s">
        <v>3208</v>
      </c>
      <c r="GQ1" s="3" t="s">
        <v>3209</v>
      </c>
      <c r="GR1" s="3" t="s">
        <v>3210</v>
      </c>
      <c r="GS1" s="3" t="s">
        <v>3211</v>
      </c>
      <c r="GT1" s="3" t="s">
        <v>3212</v>
      </c>
      <c r="GU1" s="3" t="s">
        <v>3213</v>
      </c>
      <c r="GV1" s="3" t="s">
        <v>3214</v>
      </c>
      <c r="GW1" s="3" t="s">
        <v>3215</v>
      </c>
      <c r="GX1" s="3" t="s">
        <v>3216</v>
      </c>
      <c r="GY1" s="3" t="s">
        <v>3217</v>
      </c>
      <c r="GZ1" s="3" t="s">
        <v>3218</v>
      </c>
      <c r="HA1" s="3" t="s">
        <v>3219</v>
      </c>
      <c r="HB1" s="3" t="s">
        <v>3220</v>
      </c>
      <c r="HC1" s="3" t="s">
        <v>3221</v>
      </c>
      <c r="HD1" s="3" t="s">
        <v>3222</v>
      </c>
      <c r="HE1" s="3" t="s">
        <v>3223</v>
      </c>
      <c r="HF1" s="3" t="s">
        <v>3224</v>
      </c>
      <c r="HG1" s="3" t="s">
        <v>3225</v>
      </c>
      <c r="HH1" s="3" t="s">
        <v>3226</v>
      </c>
      <c r="HI1" s="3" t="s">
        <v>3227</v>
      </c>
      <c r="HJ1" s="3" t="s">
        <v>3228</v>
      </c>
      <c r="HK1" s="3" t="s">
        <v>3229</v>
      </c>
      <c r="HL1" s="3" t="s">
        <v>3230</v>
      </c>
      <c r="HM1" s="3" t="s">
        <v>3231</v>
      </c>
      <c r="HN1" s="3" t="s">
        <v>3232</v>
      </c>
      <c r="HO1" s="3" t="s">
        <v>3233</v>
      </c>
      <c r="HP1" s="3" t="s">
        <v>3234</v>
      </c>
      <c r="HQ1" s="3" t="s">
        <v>3235</v>
      </c>
      <c r="HR1" s="3" t="s">
        <v>3236</v>
      </c>
      <c r="HS1" s="3" t="s">
        <v>3237</v>
      </c>
      <c r="HT1" s="3" t="s">
        <v>3238</v>
      </c>
      <c r="HU1" s="3" t="s">
        <v>3239</v>
      </c>
      <c r="HV1" s="3" t="s">
        <v>3240</v>
      </c>
      <c r="HW1" s="3" t="s">
        <v>3241</v>
      </c>
      <c r="HX1" s="3" t="s">
        <v>3242</v>
      </c>
      <c r="HY1" s="3" t="s">
        <v>3243</v>
      </c>
      <c r="HZ1" s="3" t="s">
        <v>3244</v>
      </c>
      <c r="IA1" s="3" t="s">
        <v>3245</v>
      </c>
      <c r="IB1" s="3" t="s">
        <v>3246</v>
      </c>
      <c r="IC1" s="3" t="s">
        <v>3247</v>
      </c>
      <c r="ID1" s="3" t="s">
        <v>3248</v>
      </c>
      <c r="IE1" s="3" t="s">
        <v>3249</v>
      </c>
      <c r="IF1" s="3" t="s">
        <v>3250</v>
      </c>
      <c r="IG1" s="3" t="s">
        <v>3251</v>
      </c>
      <c r="IH1" s="3" t="s">
        <v>3252</v>
      </c>
      <c r="II1" s="3" t="s">
        <v>3253</v>
      </c>
      <c r="IJ1" s="3" t="s">
        <v>3254</v>
      </c>
      <c r="IK1" s="3" t="s">
        <v>3255</v>
      </c>
      <c r="IL1" s="3" t="s">
        <v>3256</v>
      </c>
      <c r="IM1" s="3" t="s">
        <v>3257</v>
      </c>
      <c r="IN1" s="3" t="s">
        <v>3258</v>
      </c>
      <c r="IO1" s="3" t="s">
        <v>3259</v>
      </c>
      <c r="IP1" s="3" t="s">
        <v>3260</v>
      </c>
      <c r="IQ1" s="3" t="s">
        <v>3261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3262</v>
      </c>
      <c r="C10" s="8" t="s">
        <v>3263</v>
      </c>
      <c r="D10" s="8" t="s">
        <v>3264</v>
      </c>
      <c r="E10" s="8" t="s">
        <v>3265</v>
      </c>
      <c r="F10" s="8" t="s">
        <v>3266</v>
      </c>
      <c r="G10" s="8" t="s">
        <v>3267</v>
      </c>
      <c r="H10" s="8" t="s">
        <v>3268</v>
      </c>
      <c r="I10" s="8" t="s">
        <v>3269</v>
      </c>
      <c r="J10" s="8" t="s">
        <v>3270</v>
      </c>
      <c r="K10" s="8" t="s">
        <v>3271</v>
      </c>
      <c r="L10" s="8" t="s">
        <v>3272</v>
      </c>
      <c r="M10" s="8" t="s">
        <v>3273</v>
      </c>
      <c r="N10" s="8" t="s">
        <v>3274</v>
      </c>
      <c r="O10" s="8" t="s">
        <v>3275</v>
      </c>
      <c r="P10" s="8" t="s">
        <v>3276</v>
      </c>
      <c r="Q10" s="8" t="s">
        <v>3277</v>
      </c>
      <c r="R10" s="8" t="s">
        <v>3278</v>
      </c>
      <c r="S10" s="8" t="s">
        <v>3279</v>
      </c>
      <c r="T10" s="8" t="s">
        <v>3280</v>
      </c>
      <c r="U10" s="8" t="s">
        <v>3281</v>
      </c>
      <c r="V10" s="8" t="s">
        <v>3282</v>
      </c>
      <c r="W10" s="8" t="s">
        <v>3283</v>
      </c>
      <c r="X10" s="8" t="s">
        <v>3284</v>
      </c>
      <c r="Y10" s="8" t="s">
        <v>3285</v>
      </c>
      <c r="Z10" s="8" t="s">
        <v>3286</v>
      </c>
      <c r="AA10" s="8" t="s">
        <v>3287</v>
      </c>
      <c r="AB10" s="8" t="s">
        <v>3288</v>
      </c>
      <c r="AC10" s="8" t="s">
        <v>3289</v>
      </c>
      <c r="AD10" s="8" t="s">
        <v>3290</v>
      </c>
      <c r="AE10" s="8" t="s">
        <v>3291</v>
      </c>
      <c r="AF10" s="8" t="s">
        <v>3292</v>
      </c>
      <c r="AG10" s="8" t="s">
        <v>3293</v>
      </c>
      <c r="AH10" s="8" t="s">
        <v>3294</v>
      </c>
      <c r="AI10" s="8" t="s">
        <v>3295</v>
      </c>
      <c r="AJ10" s="8" t="s">
        <v>3296</v>
      </c>
      <c r="AK10" s="8" t="s">
        <v>3297</v>
      </c>
      <c r="AL10" s="8" t="s">
        <v>3298</v>
      </c>
      <c r="AM10" s="8" t="s">
        <v>3299</v>
      </c>
      <c r="AN10" s="8" t="s">
        <v>3300</v>
      </c>
      <c r="AO10" s="8" t="s">
        <v>3301</v>
      </c>
      <c r="AP10" s="8" t="s">
        <v>3302</v>
      </c>
      <c r="AQ10" s="8" t="s">
        <v>3303</v>
      </c>
      <c r="AR10" s="8" t="s">
        <v>3304</v>
      </c>
      <c r="AS10" s="8" t="s">
        <v>3305</v>
      </c>
      <c r="AT10" s="8" t="s">
        <v>3306</v>
      </c>
      <c r="AU10" s="8" t="s">
        <v>3307</v>
      </c>
      <c r="AV10" s="8" t="s">
        <v>3308</v>
      </c>
      <c r="AW10" s="8" t="s">
        <v>3309</v>
      </c>
      <c r="AX10" s="8" t="s">
        <v>3310</v>
      </c>
      <c r="AY10" s="8" t="s">
        <v>3311</v>
      </c>
      <c r="AZ10" s="8" t="s">
        <v>3312</v>
      </c>
      <c r="BA10" s="8" t="s">
        <v>3313</v>
      </c>
      <c r="BB10" s="8" t="s">
        <v>3314</v>
      </c>
      <c r="BC10" s="8" t="s">
        <v>3315</v>
      </c>
      <c r="BD10" s="8" t="s">
        <v>3316</v>
      </c>
      <c r="BE10" s="8" t="s">
        <v>3317</v>
      </c>
      <c r="BF10" s="8" t="s">
        <v>3318</v>
      </c>
      <c r="BG10" s="8" t="s">
        <v>3319</v>
      </c>
      <c r="BH10" s="8" t="s">
        <v>3320</v>
      </c>
      <c r="BI10" s="8" t="s">
        <v>3321</v>
      </c>
      <c r="BJ10" s="8" t="s">
        <v>3322</v>
      </c>
      <c r="BK10" s="8" t="s">
        <v>3323</v>
      </c>
      <c r="BL10" s="8" t="s">
        <v>3324</v>
      </c>
      <c r="BM10" s="8" t="s">
        <v>3325</v>
      </c>
      <c r="BN10" s="8" t="s">
        <v>3326</v>
      </c>
      <c r="BO10" s="8" t="s">
        <v>3327</v>
      </c>
      <c r="BP10" s="8" t="s">
        <v>3328</v>
      </c>
      <c r="BQ10" s="8" t="s">
        <v>3329</v>
      </c>
      <c r="BR10" s="8" t="s">
        <v>3330</v>
      </c>
      <c r="BS10" s="8" t="s">
        <v>3331</v>
      </c>
      <c r="BT10" s="8" t="s">
        <v>3332</v>
      </c>
      <c r="BU10" s="8" t="s">
        <v>3333</v>
      </c>
      <c r="BV10" s="8" t="s">
        <v>3334</v>
      </c>
      <c r="BW10" s="8" t="s">
        <v>3335</v>
      </c>
      <c r="BX10" s="8" t="s">
        <v>3336</v>
      </c>
      <c r="BY10" s="8" t="s">
        <v>3337</v>
      </c>
      <c r="BZ10" s="8" t="s">
        <v>3338</v>
      </c>
      <c r="CA10" s="8" t="s">
        <v>3339</v>
      </c>
      <c r="CB10" s="8" t="s">
        <v>3340</v>
      </c>
      <c r="CC10" s="8" t="s">
        <v>3341</v>
      </c>
      <c r="CD10" s="8" t="s">
        <v>3342</v>
      </c>
      <c r="CE10" s="8" t="s">
        <v>3343</v>
      </c>
      <c r="CF10" s="8" t="s">
        <v>3344</v>
      </c>
      <c r="CG10" s="8" t="s">
        <v>3345</v>
      </c>
      <c r="CH10" s="8" t="s">
        <v>3346</v>
      </c>
      <c r="CI10" s="8" t="s">
        <v>3347</v>
      </c>
      <c r="CJ10" s="8" t="s">
        <v>3348</v>
      </c>
      <c r="CK10" s="8" t="s">
        <v>3349</v>
      </c>
      <c r="CL10" s="8" t="s">
        <v>3350</v>
      </c>
      <c r="CM10" s="8" t="s">
        <v>3351</v>
      </c>
      <c r="CN10" s="8" t="s">
        <v>3352</v>
      </c>
      <c r="CO10" s="8" t="s">
        <v>3353</v>
      </c>
      <c r="CP10" s="8" t="s">
        <v>3354</v>
      </c>
      <c r="CQ10" s="8" t="s">
        <v>3355</v>
      </c>
      <c r="CR10" s="8" t="s">
        <v>3356</v>
      </c>
      <c r="CS10" s="8" t="s">
        <v>3357</v>
      </c>
      <c r="CT10" s="8" t="s">
        <v>3358</v>
      </c>
      <c r="CU10" s="8" t="s">
        <v>3359</v>
      </c>
      <c r="CV10" s="8" t="s">
        <v>3360</v>
      </c>
      <c r="CW10" s="8" t="s">
        <v>3361</v>
      </c>
      <c r="CX10" s="8" t="s">
        <v>3362</v>
      </c>
      <c r="CY10" s="8" t="s">
        <v>3363</v>
      </c>
      <c r="CZ10" s="8" t="s">
        <v>3364</v>
      </c>
      <c r="DA10" s="8" t="s">
        <v>3365</v>
      </c>
      <c r="DB10" s="8" t="s">
        <v>3366</v>
      </c>
      <c r="DC10" s="8" t="s">
        <v>3367</v>
      </c>
      <c r="DD10" s="8" t="s">
        <v>3368</v>
      </c>
      <c r="DE10" s="8" t="s">
        <v>3369</v>
      </c>
      <c r="DF10" s="8" t="s">
        <v>3370</v>
      </c>
      <c r="DG10" s="8" t="s">
        <v>3371</v>
      </c>
      <c r="DH10" s="8" t="s">
        <v>3372</v>
      </c>
      <c r="DI10" s="8" t="s">
        <v>3373</v>
      </c>
      <c r="DJ10" s="8" t="s">
        <v>3374</v>
      </c>
      <c r="DK10" s="8" t="s">
        <v>3375</v>
      </c>
      <c r="DL10" s="8" t="s">
        <v>3376</v>
      </c>
      <c r="DM10" s="8" t="s">
        <v>3377</v>
      </c>
      <c r="DN10" s="8" t="s">
        <v>3378</v>
      </c>
      <c r="DO10" s="8" t="s">
        <v>3379</v>
      </c>
      <c r="DP10" s="8" t="s">
        <v>3380</v>
      </c>
      <c r="DQ10" s="8" t="s">
        <v>3381</v>
      </c>
      <c r="DR10" s="8" t="s">
        <v>3382</v>
      </c>
      <c r="DS10" s="8" t="s">
        <v>3383</v>
      </c>
      <c r="DT10" s="8" t="s">
        <v>3384</v>
      </c>
      <c r="DU10" s="8" t="s">
        <v>3385</v>
      </c>
      <c r="DV10" s="8" t="s">
        <v>3386</v>
      </c>
      <c r="DW10" s="8" t="s">
        <v>3387</v>
      </c>
      <c r="DX10" s="8" t="s">
        <v>3388</v>
      </c>
      <c r="DY10" s="8" t="s">
        <v>3389</v>
      </c>
      <c r="DZ10" s="8" t="s">
        <v>3390</v>
      </c>
      <c r="EA10" s="8" t="s">
        <v>3391</v>
      </c>
      <c r="EB10" s="8" t="s">
        <v>3392</v>
      </c>
      <c r="EC10" s="8" t="s">
        <v>3393</v>
      </c>
      <c r="ED10" s="8" t="s">
        <v>3394</v>
      </c>
      <c r="EE10" s="8" t="s">
        <v>3395</v>
      </c>
      <c r="EF10" s="8" t="s">
        <v>3396</v>
      </c>
      <c r="EG10" s="8" t="s">
        <v>3397</v>
      </c>
      <c r="EH10" s="8" t="s">
        <v>3398</v>
      </c>
      <c r="EI10" s="8" t="s">
        <v>3399</v>
      </c>
      <c r="EJ10" s="8" t="s">
        <v>3400</v>
      </c>
      <c r="EK10" s="8" t="s">
        <v>3401</v>
      </c>
      <c r="EL10" s="8" t="s">
        <v>3402</v>
      </c>
      <c r="EM10" s="8" t="s">
        <v>3403</v>
      </c>
      <c r="EN10" s="8" t="s">
        <v>3404</v>
      </c>
      <c r="EO10" s="8" t="s">
        <v>3405</v>
      </c>
      <c r="EP10" s="8" t="s">
        <v>3406</v>
      </c>
      <c r="EQ10" s="8" t="s">
        <v>3407</v>
      </c>
      <c r="ER10" s="8" t="s">
        <v>3408</v>
      </c>
      <c r="ES10" s="8" t="s">
        <v>3409</v>
      </c>
      <c r="ET10" s="8" t="s">
        <v>3410</v>
      </c>
      <c r="EU10" s="8" t="s">
        <v>3411</v>
      </c>
      <c r="EV10" s="8" t="s">
        <v>3412</v>
      </c>
      <c r="EW10" s="8" t="s">
        <v>3413</v>
      </c>
      <c r="EX10" s="8" t="s">
        <v>3414</v>
      </c>
      <c r="EY10" s="8" t="s">
        <v>3415</v>
      </c>
      <c r="EZ10" s="8" t="s">
        <v>3416</v>
      </c>
      <c r="FA10" s="8" t="s">
        <v>3417</v>
      </c>
      <c r="FB10" s="8" t="s">
        <v>3418</v>
      </c>
      <c r="FC10" s="8" t="s">
        <v>3419</v>
      </c>
      <c r="FD10" s="8" t="s">
        <v>3420</v>
      </c>
      <c r="FE10" s="8" t="s">
        <v>3421</v>
      </c>
      <c r="FF10" s="8" t="s">
        <v>3422</v>
      </c>
      <c r="FG10" s="8" t="s">
        <v>3423</v>
      </c>
      <c r="FH10" s="8" t="s">
        <v>3424</v>
      </c>
      <c r="FI10" s="8" t="s">
        <v>3425</v>
      </c>
      <c r="FJ10" s="8" t="s">
        <v>3426</v>
      </c>
      <c r="FK10" s="8" t="s">
        <v>3427</v>
      </c>
      <c r="FL10" s="8" t="s">
        <v>3428</v>
      </c>
      <c r="FM10" s="8" t="s">
        <v>3429</v>
      </c>
      <c r="FN10" s="8" t="s">
        <v>3430</v>
      </c>
      <c r="FO10" s="8" t="s">
        <v>3431</v>
      </c>
      <c r="FP10" s="8" t="s">
        <v>3432</v>
      </c>
      <c r="FQ10" s="8" t="s">
        <v>3433</v>
      </c>
      <c r="FR10" s="8" t="s">
        <v>3434</v>
      </c>
      <c r="FS10" s="8" t="s">
        <v>3435</v>
      </c>
      <c r="FT10" s="8" t="s">
        <v>3436</v>
      </c>
      <c r="FU10" s="8" t="s">
        <v>3437</v>
      </c>
      <c r="FV10" s="8" t="s">
        <v>3438</v>
      </c>
      <c r="FW10" s="8" t="s">
        <v>3439</v>
      </c>
      <c r="FX10" s="8" t="s">
        <v>3440</v>
      </c>
      <c r="FY10" s="8" t="s">
        <v>3441</v>
      </c>
      <c r="FZ10" s="8" t="s">
        <v>3442</v>
      </c>
      <c r="GA10" s="8" t="s">
        <v>3443</v>
      </c>
      <c r="GB10" s="8" t="s">
        <v>3444</v>
      </c>
      <c r="GC10" s="8" t="s">
        <v>3445</v>
      </c>
      <c r="GD10" s="8" t="s">
        <v>3446</v>
      </c>
      <c r="GE10" s="8" t="s">
        <v>3447</v>
      </c>
      <c r="GF10" s="8" t="s">
        <v>3448</v>
      </c>
      <c r="GG10" s="8" t="s">
        <v>3449</v>
      </c>
      <c r="GH10" s="8" t="s">
        <v>3450</v>
      </c>
      <c r="GI10" s="8" t="s">
        <v>3451</v>
      </c>
      <c r="GJ10" s="8" t="s">
        <v>3452</v>
      </c>
      <c r="GK10" s="8" t="s">
        <v>3453</v>
      </c>
      <c r="GL10" s="8" t="s">
        <v>3454</v>
      </c>
      <c r="GM10" s="8" t="s">
        <v>3455</v>
      </c>
      <c r="GN10" s="8" t="s">
        <v>3456</v>
      </c>
      <c r="GO10" s="8" t="s">
        <v>3457</v>
      </c>
      <c r="GP10" s="8" t="s">
        <v>3458</v>
      </c>
      <c r="GQ10" s="8" t="s">
        <v>3459</v>
      </c>
      <c r="GR10" s="8" t="s">
        <v>3460</v>
      </c>
      <c r="GS10" s="8" t="s">
        <v>3461</v>
      </c>
      <c r="GT10" s="8" t="s">
        <v>3462</v>
      </c>
      <c r="GU10" s="8" t="s">
        <v>3463</v>
      </c>
      <c r="GV10" s="8" t="s">
        <v>3464</v>
      </c>
      <c r="GW10" s="8" t="s">
        <v>3465</v>
      </c>
      <c r="GX10" s="8" t="s">
        <v>3466</v>
      </c>
      <c r="GY10" s="8" t="s">
        <v>3467</v>
      </c>
      <c r="GZ10" s="8" t="s">
        <v>3468</v>
      </c>
      <c r="HA10" s="8" t="s">
        <v>3469</v>
      </c>
      <c r="HB10" s="8" t="s">
        <v>3470</v>
      </c>
      <c r="HC10" s="8" t="s">
        <v>3471</v>
      </c>
      <c r="HD10" s="8" t="s">
        <v>3472</v>
      </c>
      <c r="HE10" s="8" t="s">
        <v>3473</v>
      </c>
      <c r="HF10" s="8" t="s">
        <v>3474</v>
      </c>
      <c r="HG10" s="8" t="s">
        <v>3475</v>
      </c>
      <c r="HH10" s="8" t="s">
        <v>3476</v>
      </c>
      <c r="HI10" s="8" t="s">
        <v>3477</v>
      </c>
      <c r="HJ10" s="8" t="s">
        <v>3478</v>
      </c>
      <c r="HK10" s="8" t="s">
        <v>3479</v>
      </c>
      <c r="HL10" s="8" t="s">
        <v>3480</v>
      </c>
      <c r="HM10" s="8" t="s">
        <v>3481</v>
      </c>
      <c r="HN10" s="8" t="s">
        <v>3482</v>
      </c>
      <c r="HO10" s="8" t="s">
        <v>3483</v>
      </c>
      <c r="HP10" s="8" t="s">
        <v>3484</v>
      </c>
      <c r="HQ10" s="8" t="s">
        <v>3485</v>
      </c>
      <c r="HR10" s="8" t="s">
        <v>3486</v>
      </c>
      <c r="HS10" s="8" t="s">
        <v>3487</v>
      </c>
      <c r="HT10" s="8" t="s">
        <v>3488</v>
      </c>
      <c r="HU10" s="8" t="s">
        <v>3489</v>
      </c>
      <c r="HV10" s="8" t="s">
        <v>3490</v>
      </c>
      <c r="HW10" s="8" t="s">
        <v>3491</v>
      </c>
      <c r="HX10" s="8" t="s">
        <v>3492</v>
      </c>
      <c r="HY10" s="8" t="s">
        <v>3493</v>
      </c>
      <c r="HZ10" s="8" t="s">
        <v>3494</v>
      </c>
      <c r="IA10" s="8" t="s">
        <v>3495</v>
      </c>
      <c r="IB10" s="8" t="s">
        <v>3496</v>
      </c>
      <c r="IC10" s="8" t="s">
        <v>3497</v>
      </c>
      <c r="ID10" s="8" t="s">
        <v>3498</v>
      </c>
      <c r="IE10" s="8" t="s">
        <v>3499</v>
      </c>
      <c r="IF10" s="8" t="s">
        <v>3500</v>
      </c>
      <c r="IG10" s="8" t="s">
        <v>3501</v>
      </c>
      <c r="IH10" s="8" t="s">
        <v>3502</v>
      </c>
      <c r="II10" s="8" t="s">
        <v>3503</v>
      </c>
      <c r="IJ10" s="8" t="s">
        <v>3504</v>
      </c>
      <c r="IK10" s="8" t="s">
        <v>3505</v>
      </c>
      <c r="IL10" s="8" t="s">
        <v>3506</v>
      </c>
      <c r="IM10" s="8" t="s">
        <v>3507</v>
      </c>
      <c r="IN10" s="8" t="s">
        <v>3508</v>
      </c>
      <c r="IO10" s="8" t="s">
        <v>3509</v>
      </c>
      <c r="IP10" s="8" t="s">
        <v>3510</v>
      </c>
      <c r="IQ10" s="8" t="s">
        <v>3511</v>
      </c>
    </row>
    <row r="11" spans="1:251">
      <c r="A11" s="10">
        <v>42036</v>
      </c>
      <c r="B11" s="9">
        <v>68.084999999999994</v>
      </c>
      <c r="C11" s="9">
        <v>22.623000000000001</v>
      </c>
      <c r="D11" s="9">
        <v>45.462000000000003</v>
      </c>
      <c r="E11" s="9">
        <v>65.73</v>
      </c>
      <c r="F11" s="9">
        <v>22.177</v>
      </c>
      <c r="G11" s="9">
        <v>43.552999999999997</v>
      </c>
      <c r="H11" s="9">
        <v>29.86</v>
      </c>
      <c r="I11" s="9">
        <v>9.8859999999999992</v>
      </c>
      <c r="J11" s="9">
        <v>19.974</v>
      </c>
      <c r="K11" s="9">
        <v>35.869999999999997</v>
      </c>
      <c r="L11" s="9">
        <v>12.291</v>
      </c>
      <c r="M11" s="9">
        <v>23.579000000000001</v>
      </c>
      <c r="N11" s="9">
        <v>2.3559999999999999</v>
      </c>
      <c r="O11" s="9">
        <v>0.44600000000000001</v>
      </c>
      <c r="P11" s="9">
        <v>1.91</v>
      </c>
      <c r="Q11" s="9">
        <v>9.2669999999999995</v>
      </c>
      <c r="R11" s="9">
        <v>4.24</v>
      </c>
      <c r="S11" s="9">
        <v>5.0270000000000001</v>
      </c>
      <c r="T11" s="9">
        <v>8.5950000000000006</v>
      </c>
      <c r="U11" s="9">
        <v>3.8039999999999998</v>
      </c>
      <c r="V11" s="9">
        <v>4.7910000000000004</v>
      </c>
      <c r="W11" s="9">
        <v>4.3250000000000002</v>
      </c>
      <c r="X11" s="9">
        <v>1.7929999999999999</v>
      </c>
      <c r="Y11" s="9">
        <v>2.532</v>
      </c>
      <c r="Z11" s="9">
        <v>4.2699999999999996</v>
      </c>
      <c r="AA11" s="9">
        <v>2.0110000000000001</v>
      </c>
      <c r="AB11" s="9">
        <v>2.2589999999999999</v>
      </c>
      <c r="AC11" s="9">
        <v>0.67200000000000004</v>
      </c>
      <c r="AD11" s="9">
        <v>0.436</v>
      </c>
      <c r="AE11" s="9">
        <v>0.23599999999999999</v>
      </c>
      <c r="AF11" s="9">
        <v>23.297999999999998</v>
      </c>
      <c r="AG11" s="9">
        <v>5.3460000000000001</v>
      </c>
      <c r="AH11" s="9">
        <v>17.952000000000002</v>
      </c>
      <c r="AI11" s="9">
        <v>22.364999999999998</v>
      </c>
      <c r="AJ11" s="9">
        <v>5.1539999999999999</v>
      </c>
      <c r="AK11" s="9">
        <v>17.210999999999999</v>
      </c>
      <c r="AL11" s="9">
        <v>9.2669999999999995</v>
      </c>
      <c r="AM11" s="9">
        <v>1.288</v>
      </c>
      <c r="AN11" s="9">
        <v>7.9790000000000001</v>
      </c>
      <c r="AO11" s="9">
        <v>13.098000000000001</v>
      </c>
      <c r="AP11" s="9">
        <v>3.8660000000000001</v>
      </c>
      <c r="AQ11" s="9">
        <v>9.2319999999999993</v>
      </c>
      <c r="AR11" s="9">
        <v>0.93300000000000005</v>
      </c>
      <c r="AS11" s="9">
        <v>0.192</v>
      </c>
      <c r="AT11" s="9">
        <v>0.74099999999999999</v>
      </c>
      <c r="AU11" s="9">
        <v>13.688000000000001</v>
      </c>
      <c r="AV11" s="9">
        <v>3.6059999999999999</v>
      </c>
      <c r="AW11" s="9">
        <v>10.081</v>
      </c>
      <c r="AX11" s="9">
        <v>13.08</v>
      </c>
      <c r="AY11" s="9">
        <v>3.6059999999999999</v>
      </c>
      <c r="AZ11" s="9">
        <v>9.4740000000000002</v>
      </c>
      <c r="BA11" s="9">
        <v>6.72</v>
      </c>
      <c r="BB11" s="9">
        <v>1.7589999999999999</v>
      </c>
      <c r="BC11" s="9">
        <v>4.9610000000000003</v>
      </c>
      <c r="BD11" s="9">
        <v>6.3609999999999998</v>
      </c>
      <c r="BE11" s="9">
        <v>1.8480000000000001</v>
      </c>
      <c r="BF11" s="9">
        <v>4.5129999999999999</v>
      </c>
      <c r="BG11" s="9">
        <v>0.60799999999999998</v>
      </c>
      <c r="BH11" s="9">
        <v>0</v>
      </c>
      <c r="BI11" s="9">
        <v>0.60799999999999998</v>
      </c>
      <c r="BJ11" s="9">
        <v>24.423999999999999</v>
      </c>
      <c r="BK11" s="9">
        <v>8.73</v>
      </c>
      <c r="BL11" s="9">
        <v>15.694000000000001</v>
      </c>
      <c r="BM11" s="9">
        <v>23.733000000000001</v>
      </c>
      <c r="BN11" s="9">
        <v>8.0399999999999991</v>
      </c>
      <c r="BO11" s="9">
        <v>15.694000000000001</v>
      </c>
      <c r="BP11" s="9">
        <v>10.83</v>
      </c>
      <c r="BQ11" s="9">
        <v>3.9140000000000001</v>
      </c>
      <c r="BR11" s="9">
        <v>6.9160000000000004</v>
      </c>
      <c r="BS11" s="9">
        <v>12.903</v>
      </c>
      <c r="BT11" s="9">
        <v>4.125</v>
      </c>
      <c r="BU11" s="9">
        <v>8.7780000000000005</v>
      </c>
      <c r="BV11" s="9">
        <v>0.69099999999999995</v>
      </c>
      <c r="BW11" s="9">
        <v>0.69099999999999995</v>
      </c>
      <c r="BX11" s="9">
        <v>0</v>
      </c>
      <c r="BY11" s="9">
        <v>15.943</v>
      </c>
      <c r="BZ11" s="9">
        <v>9.1809999999999992</v>
      </c>
      <c r="CA11" s="9">
        <v>6.7619999999999996</v>
      </c>
      <c r="CB11" s="9">
        <v>15.147</v>
      </c>
      <c r="CC11" s="9">
        <v>9.1809999999999992</v>
      </c>
      <c r="CD11" s="9">
        <v>5.9660000000000002</v>
      </c>
      <c r="CE11" s="9">
        <v>7.3680000000000003</v>
      </c>
      <c r="CF11" s="9">
        <v>4.718</v>
      </c>
      <c r="CG11" s="9">
        <v>2.65</v>
      </c>
      <c r="CH11" s="9">
        <v>7.7779999999999996</v>
      </c>
      <c r="CI11" s="9">
        <v>4.4630000000000001</v>
      </c>
      <c r="CJ11" s="9">
        <v>3.3159999999999998</v>
      </c>
      <c r="CK11" s="9">
        <v>0.79700000000000004</v>
      </c>
      <c r="CL11" s="9">
        <v>0</v>
      </c>
      <c r="CM11" s="9">
        <v>0.79700000000000004</v>
      </c>
      <c r="CN11" s="9">
        <v>27.968</v>
      </c>
      <c r="CO11" s="9">
        <v>8.6679999999999993</v>
      </c>
      <c r="CP11" s="9">
        <v>19.3</v>
      </c>
      <c r="CQ11" s="9">
        <v>26.94</v>
      </c>
      <c r="CR11" s="9">
        <v>8.4760000000000009</v>
      </c>
      <c r="CS11" s="9">
        <v>18.463999999999999</v>
      </c>
      <c r="CT11" s="9">
        <v>9.3810000000000002</v>
      </c>
      <c r="CU11" s="9">
        <v>2.266</v>
      </c>
      <c r="CV11" s="9">
        <v>7.1150000000000002</v>
      </c>
      <c r="CW11" s="9">
        <v>17.559000000000001</v>
      </c>
      <c r="CX11" s="9">
        <v>6.21</v>
      </c>
      <c r="CY11" s="9">
        <v>11.349</v>
      </c>
      <c r="CZ11" s="9">
        <v>1.028</v>
      </c>
      <c r="DA11" s="9">
        <v>0.192</v>
      </c>
      <c r="DB11" s="9">
        <v>0.83599999999999997</v>
      </c>
      <c r="DC11" s="9">
        <v>30.725999999999999</v>
      </c>
      <c r="DD11" s="9">
        <v>11.324</v>
      </c>
      <c r="DE11" s="9">
        <v>19.402000000000001</v>
      </c>
      <c r="DF11" s="9">
        <v>29.439</v>
      </c>
      <c r="DG11" s="9">
        <v>11.07</v>
      </c>
      <c r="DH11" s="9">
        <v>18.37</v>
      </c>
      <c r="DI11" s="9">
        <v>13.925000000000001</v>
      </c>
      <c r="DJ11" s="9">
        <v>4.2869999999999999</v>
      </c>
      <c r="DK11" s="9">
        <v>9.6379999999999999</v>
      </c>
      <c r="DL11" s="9">
        <v>15.515000000000001</v>
      </c>
      <c r="DM11" s="9">
        <v>6.7830000000000004</v>
      </c>
      <c r="DN11" s="9">
        <v>8.7319999999999993</v>
      </c>
      <c r="DO11" s="9">
        <v>1.2869999999999999</v>
      </c>
      <c r="DP11" s="9">
        <v>0.254</v>
      </c>
      <c r="DQ11" s="9">
        <v>1.032</v>
      </c>
      <c r="DR11" s="9">
        <v>15.002000000000001</v>
      </c>
      <c r="DS11" s="9">
        <v>4.8120000000000003</v>
      </c>
      <c r="DT11" s="9">
        <v>10.19</v>
      </c>
      <c r="DU11" s="9">
        <v>14.288</v>
      </c>
      <c r="DV11" s="9">
        <v>4.375</v>
      </c>
      <c r="DW11" s="9">
        <v>9.9130000000000003</v>
      </c>
      <c r="DX11" s="9">
        <v>8.3520000000000003</v>
      </c>
      <c r="DY11" s="9">
        <v>3.6349999999999998</v>
      </c>
      <c r="DZ11" s="9">
        <v>4.7169999999999996</v>
      </c>
      <c r="EA11" s="9">
        <v>5.9359999999999999</v>
      </c>
      <c r="EB11" s="9">
        <v>0.74</v>
      </c>
      <c r="EC11" s="9">
        <v>5.1959999999999997</v>
      </c>
      <c r="ED11" s="9">
        <v>0.71299999999999997</v>
      </c>
      <c r="EE11" s="9">
        <v>0.436</v>
      </c>
      <c r="EF11" s="9">
        <v>0.27700000000000002</v>
      </c>
      <c r="EG11" s="9">
        <v>3.657</v>
      </c>
      <c r="EH11" s="9">
        <v>2.0590000000000002</v>
      </c>
      <c r="EI11" s="9">
        <v>1.597</v>
      </c>
      <c r="EJ11" s="9">
        <v>3.657</v>
      </c>
      <c r="EK11" s="9">
        <v>2.0590000000000002</v>
      </c>
      <c r="EL11" s="9">
        <v>1.597</v>
      </c>
      <c r="EM11" s="9">
        <v>2.5270000000000001</v>
      </c>
      <c r="EN11" s="9">
        <v>1.4910000000000001</v>
      </c>
      <c r="EO11" s="9">
        <v>1.036</v>
      </c>
      <c r="EP11" s="9">
        <v>1.1299999999999999</v>
      </c>
      <c r="EQ11" s="9">
        <v>0.56899999999999995</v>
      </c>
      <c r="ER11" s="9">
        <v>0.56100000000000005</v>
      </c>
      <c r="ES11" s="9">
        <v>0</v>
      </c>
      <c r="ET11" s="9">
        <v>0</v>
      </c>
      <c r="EU11" s="9">
        <v>0</v>
      </c>
      <c r="EV11" s="9">
        <v>106.304</v>
      </c>
      <c r="EW11" s="9">
        <v>37.869999999999997</v>
      </c>
      <c r="EX11" s="9">
        <v>68.433999999999997</v>
      </c>
      <c r="EY11" s="9">
        <v>98.01</v>
      </c>
      <c r="EZ11" s="9">
        <v>36.927</v>
      </c>
      <c r="FA11" s="9">
        <v>61.082999999999998</v>
      </c>
      <c r="FB11" s="9">
        <v>51.420999999999999</v>
      </c>
      <c r="FC11" s="9">
        <v>17.513000000000002</v>
      </c>
      <c r="FD11" s="9">
        <v>33.906999999999996</v>
      </c>
      <c r="FE11" s="9">
        <v>46.59</v>
      </c>
      <c r="FF11" s="9">
        <v>19.414000000000001</v>
      </c>
      <c r="FG11" s="9">
        <v>27.175999999999998</v>
      </c>
      <c r="FH11" s="9">
        <v>8.2929999999999993</v>
      </c>
      <c r="FI11" s="9">
        <v>0.94199999999999995</v>
      </c>
      <c r="FJ11" s="9">
        <v>7.351</v>
      </c>
      <c r="FK11" s="9">
        <v>90.29</v>
      </c>
      <c r="FL11" s="9">
        <v>31.486999999999998</v>
      </c>
      <c r="FM11" s="9">
        <v>58.802999999999997</v>
      </c>
      <c r="FN11" s="9">
        <v>83.727000000000004</v>
      </c>
      <c r="FO11" s="9">
        <v>30.545000000000002</v>
      </c>
      <c r="FP11" s="9">
        <v>53.180999999999997</v>
      </c>
      <c r="FQ11" s="9">
        <v>45.04</v>
      </c>
      <c r="FR11" s="9">
        <v>14.911</v>
      </c>
      <c r="FS11" s="9">
        <v>30.128</v>
      </c>
      <c r="FT11" s="9">
        <v>38.686999999999998</v>
      </c>
      <c r="FU11" s="9">
        <v>15.634</v>
      </c>
      <c r="FV11" s="9">
        <v>23.053000000000001</v>
      </c>
      <c r="FW11" s="9">
        <v>6.5629999999999997</v>
      </c>
      <c r="FX11" s="9">
        <v>0.94199999999999995</v>
      </c>
      <c r="FY11" s="9">
        <v>5.6210000000000004</v>
      </c>
      <c r="FZ11" s="9">
        <v>16.013999999999999</v>
      </c>
      <c r="GA11" s="9">
        <v>6.3819999999999997</v>
      </c>
      <c r="GB11" s="9">
        <v>9.6310000000000002</v>
      </c>
      <c r="GC11" s="9">
        <v>14.284000000000001</v>
      </c>
      <c r="GD11" s="9">
        <v>6.3819999999999997</v>
      </c>
      <c r="GE11" s="9">
        <v>7.9020000000000001</v>
      </c>
      <c r="GF11" s="9">
        <v>6.3810000000000002</v>
      </c>
      <c r="GG11" s="9">
        <v>2.6019999999999999</v>
      </c>
      <c r="GH11" s="9">
        <v>3.7789999999999999</v>
      </c>
      <c r="GI11" s="9">
        <v>7.9029999999999996</v>
      </c>
      <c r="GJ11" s="9">
        <v>3.78</v>
      </c>
      <c r="GK11" s="9">
        <v>4.1230000000000002</v>
      </c>
      <c r="GL11" s="9">
        <v>1.73</v>
      </c>
      <c r="GM11" s="9">
        <v>0</v>
      </c>
      <c r="GN11" s="9">
        <v>1.73</v>
      </c>
      <c r="GO11" s="9">
        <v>32.107999999999997</v>
      </c>
      <c r="GP11" s="9">
        <v>7.0449999999999999</v>
      </c>
      <c r="GQ11" s="9">
        <v>25.062999999999999</v>
      </c>
      <c r="GR11" s="9">
        <v>29.143999999999998</v>
      </c>
      <c r="GS11" s="9">
        <v>7.0449999999999999</v>
      </c>
      <c r="GT11" s="9">
        <v>22.1</v>
      </c>
      <c r="GU11" s="9">
        <v>12.143000000000001</v>
      </c>
      <c r="GV11" s="9">
        <v>1.141</v>
      </c>
      <c r="GW11" s="9">
        <v>11.002000000000001</v>
      </c>
      <c r="GX11" s="9">
        <v>17.001000000000001</v>
      </c>
      <c r="GY11" s="9">
        <v>5.9029999999999996</v>
      </c>
      <c r="GZ11" s="9">
        <v>11.098000000000001</v>
      </c>
      <c r="HA11" s="9">
        <v>2.9630000000000001</v>
      </c>
      <c r="HB11" s="9">
        <v>0</v>
      </c>
      <c r="HC11" s="9">
        <v>2.9630000000000001</v>
      </c>
      <c r="HD11" s="9">
        <v>15.548999999999999</v>
      </c>
      <c r="HE11" s="9">
        <v>4.6319999999999997</v>
      </c>
      <c r="HF11" s="9">
        <v>10.917</v>
      </c>
      <c r="HG11" s="9">
        <v>14.577999999999999</v>
      </c>
      <c r="HH11" s="9">
        <v>4.6319999999999997</v>
      </c>
      <c r="HI11" s="9">
        <v>9.9459999999999997</v>
      </c>
      <c r="HJ11" s="9">
        <v>6.5739999999999998</v>
      </c>
      <c r="HK11" s="9">
        <v>2.2309999999999999</v>
      </c>
      <c r="HL11" s="9">
        <v>4.343</v>
      </c>
      <c r="HM11" s="9">
        <v>8.0039999999999996</v>
      </c>
      <c r="HN11" s="9">
        <v>2.4009999999999998</v>
      </c>
      <c r="HO11" s="9">
        <v>5.6029999999999998</v>
      </c>
      <c r="HP11" s="9">
        <v>0.97099999999999997</v>
      </c>
      <c r="HQ11" s="9">
        <v>0</v>
      </c>
      <c r="HR11" s="9">
        <v>0.97099999999999997</v>
      </c>
      <c r="HS11" s="9">
        <v>21.556000000000001</v>
      </c>
      <c r="HT11" s="9">
        <v>6.6639999999999997</v>
      </c>
      <c r="HU11" s="9">
        <v>14.891999999999999</v>
      </c>
      <c r="HV11" s="9">
        <v>20.39</v>
      </c>
      <c r="HW11" s="9">
        <v>6.6639999999999997</v>
      </c>
      <c r="HX11" s="9">
        <v>13.726000000000001</v>
      </c>
      <c r="HY11" s="9">
        <v>13.260999999999999</v>
      </c>
      <c r="HZ11" s="9">
        <v>4.1340000000000003</v>
      </c>
      <c r="IA11" s="9">
        <v>9.1270000000000007</v>
      </c>
      <c r="IB11" s="9">
        <v>7.1280000000000001</v>
      </c>
      <c r="IC11" s="9">
        <v>2.5299999999999998</v>
      </c>
      <c r="ID11" s="9">
        <v>4.5990000000000002</v>
      </c>
      <c r="IE11" s="9">
        <v>1.1659999999999999</v>
      </c>
      <c r="IF11" s="9">
        <v>0</v>
      </c>
      <c r="IG11" s="9">
        <v>1.1659999999999999</v>
      </c>
      <c r="IH11" s="9">
        <v>37.091000000000001</v>
      </c>
      <c r="II11" s="9">
        <v>19.529</v>
      </c>
      <c r="IJ11" s="9">
        <v>17.562000000000001</v>
      </c>
      <c r="IK11" s="9">
        <v>33.898000000000003</v>
      </c>
      <c r="IL11" s="9">
        <v>18.587</v>
      </c>
      <c r="IM11" s="9">
        <v>15.311</v>
      </c>
      <c r="IN11" s="9">
        <v>19.443000000000001</v>
      </c>
      <c r="IO11" s="9">
        <v>10.007</v>
      </c>
      <c r="IP11" s="9">
        <v>9.4359999999999999</v>
      </c>
      <c r="IQ11" s="9">
        <v>14.456</v>
      </c>
    </row>
    <row r="12" spans="1:251">
      <c r="A12" s="10">
        <v>42401</v>
      </c>
      <c r="B12" s="9">
        <v>69.816999999999993</v>
      </c>
      <c r="C12" s="9">
        <v>25.562000000000001</v>
      </c>
      <c r="D12" s="9">
        <v>44.255000000000003</v>
      </c>
      <c r="E12" s="9">
        <v>67.054000000000002</v>
      </c>
      <c r="F12" s="9">
        <v>25.103000000000002</v>
      </c>
      <c r="G12" s="9">
        <v>41.951000000000001</v>
      </c>
      <c r="H12" s="9">
        <v>34.433</v>
      </c>
      <c r="I12" s="9">
        <v>12.462999999999999</v>
      </c>
      <c r="J12" s="9">
        <v>21.969000000000001</v>
      </c>
      <c r="K12" s="9">
        <v>32.621000000000002</v>
      </c>
      <c r="L12" s="9">
        <v>12.64</v>
      </c>
      <c r="M12" s="9">
        <v>19.981999999999999</v>
      </c>
      <c r="N12" s="9">
        <v>2.7629999999999999</v>
      </c>
      <c r="O12" s="9">
        <v>0.45900000000000002</v>
      </c>
      <c r="P12" s="9">
        <v>2.3039999999999998</v>
      </c>
      <c r="Q12" s="9">
        <v>11.327999999999999</v>
      </c>
      <c r="R12" s="9">
        <v>6.1879999999999997</v>
      </c>
      <c r="S12" s="9">
        <v>5.14</v>
      </c>
      <c r="T12" s="9">
        <v>10.077999999999999</v>
      </c>
      <c r="U12" s="9">
        <v>5.3330000000000002</v>
      </c>
      <c r="V12" s="9">
        <v>4.7450000000000001</v>
      </c>
      <c r="W12" s="9">
        <v>4.5449999999999999</v>
      </c>
      <c r="X12" s="9">
        <v>2.6560000000000001</v>
      </c>
      <c r="Y12" s="9">
        <v>1.889</v>
      </c>
      <c r="Z12" s="9">
        <v>5.5330000000000004</v>
      </c>
      <c r="AA12" s="9">
        <v>2.677</v>
      </c>
      <c r="AB12" s="9">
        <v>2.8559999999999999</v>
      </c>
      <c r="AC12" s="9">
        <v>1.25</v>
      </c>
      <c r="AD12" s="9">
        <v>0.85499999999999998</v>
      </c>
      <c r="AE12" s="9">
        <v>0.39500000000000002</v>
      </c>
      <c r="AF12" s="9">
        <v>27.492999999999999</v>
      </c>
      <c r="AG12" s="9">
        <v>6.9450000000000003</v>
      </c>
      <c r="AH12" s="9">
        <v>20.547999999999998</v>
      </c>
      <c r="AI12" s="9">
        <v>25.536000000000001</v>
      </c>
      <c r="AJ12" s="9">
        <v>6.7149999999999999</v>
      </c>
      <c r="AK12" s="9">
        <v>18.821000000000002</v>
      </c>
      <c r="AL12" s="9">
        <v>13.068</v>
      </c>
      <c r="AM12" s="9">
        <v>2.4929999999999999</v>
      </c>
      <c r="AN12" s="9">
        <v>10.576000000000001</v>
      </c>
      <c r="AO12" s="9">
        <v>12.468</v>
      </c>
      <c r="AP12" s="9">
        <v>4.2229999999999999</v>
      </c>
      <c r="AQ12" s="9">
        <v>8.2449999999999992</v>
      </c>
      <c r="AR12" s="9">
        <v>1.9570000000000001</v>
      </c>
      <c r="AS12" s="9">
        <v>0.23</v>
      </c>
      <c r="AT12" s="9">
        <v>1.7270000000000001</v>
      </c>
      <c r="AU12" s="9">
        <v>12.372</v>
      </c>
      <c r="AV12" s="9">
        <v>3.456</v>
      </c>
      <c r="AW12" s="9">
        <v>8.9160000000000004</v>
      </c>
      <c r="AX12" s="9">
        <v>11.185</v>
      </c>
      <c r="AY12" s="9">
        <v>2.88</v>
      </c>
      <c r="AZ12" s="9">
        <v>8.3040000000000003</v>
      </c>
      <c r="BA12" s="9">
        <v>5.4669999999999996</v>
      </c>
      <c r="BB12" s="9">
        <v>1.304</v>
      </c>
      <c r="BC12" s="9">
        <v>4.1630000000000003</v>
      </c>
      <c r="BD12" s="9">
        <v>5.7169999999999996</v>
      </c>
      <c r="BE12" s="9">
        <v>1.577</v>
      </c>
      <c r="BF12" s="9">
        <v>4.141</v>
      </c>
      <c r="BG12" s="9">
        <v>1.1870000000000001</v>
      </c>
      <c r="BH12" s="9">
        <v>0.57499999999999996</v>
      </c>
      <c r="BI12" s="9">
        <v>0.61199999999999999</v>
      </c>
      <c r="BJ12" s="9">
        <v>27.029</v>
      </c>
      <c r="BK12" s="9">
        <v>13.670999999999999</v>
      </c>
      <c r="BL12" s="9">
        <v>13.356999999999999</v>
      </c>
      <c r="BM12" s="9">
        <v>26.16</v>
      </c>
      <c r="BN12" s="9">
        <v>13.163</v>
      </c>
      <c r="BO12" s="9">
        <v>12.997999999999999</v>
      </c>
      <c r="BP12" s="9">
        <v>12.358000000000001</v>
      </c>
      <c r="BQ12" s="9">
        <v>6.5979999999999999</v>
      </c>
      <c r="BR12" s="9">
        <v>5.7610000000000001</v>
      </c>
      <c r="BS12" s="9">
        <v>13.802</v>
      </c>
      <c r="BT12" s="9">
        <v>6.5650000000000004</v>
      </c>
      <c r="BU12" s="9">
        <v>7.2370000000000001</v>
      </c>
      <c r="BV12" s="9">
        <v>0.86799999999999999</v>
      </c>
      <c r="BW12" s="9">
        <v>0.50900000000000001</v>
      </c>
      <c r="BX12" s="9">
        <v>0.36</v>
      </c>
      <c r="BY12" s="9">
        <v>14.25</v>
      </c>
      <c r="BZ12" s="9">
        <v>7.6769999999999996</v>
      </c>
      <c r="CA12" s="9">
        <v>6.5730000000000004</v>
      </c>
      <c r="CB12" s="9">
        <v>14.25</v>
      </c>
      <c r="CC12" s="9">
        <v>7.6769999999999996</v>
      </c>
      <c r="CD12" s="9">
        <v>6.5730000000000004</v>
      </c>
      <c r="CE12" s="9">
        <v>8.0830000000000002</v>
      </c>
      <c r="CF12" s="9">
        <v>4.7249999999999996</v>
      </c>
      <c r="CG12" s="9">
        <v>3.3580000000000001</v>
      </c>
      <c r="CH12" s="9">
        <v>6.1669999999999998</v>
      </c>
      <c r="CI12" s="9">
        <v>2.952</v>
      </c>
      <c r="CJ12" s="9">
        <v>3.2149999999999999</v>
      </c>
      <c r="CK12" s="9">
        <v>0</v>
      </c>
      <c r="CL12" s="9">
        <v>0</v>
      </c>
      <c r="CM12" s="9">
        <v>0</v>
      </c>
      <c r="CN12" s="9">
        <v>27.335999999999999</v>
      </c>
      <c r="CO12" s="9">
        <v>8.952</v>
      </c>
      <c r="CP12" s="9">
        <v>18.382999999999999</v>
      </c>
      <c r="CQ12" s="9">
        <v>26.056999999999999</v>
      </c>
      <c r="CR12" s="9">
        <v>8.3979999999999997</v>
      </c>
      <c r="CS12" s="9">
        <v>17.658999999999999</v>
      </c>
      <c r="CT12" s="9">
        <v>9.5679999999999996</v>
      </c>
      <c r="CU12" s="9">
        <v>1.9790000000000001</v>
      </c>
      <c r="CV12" s="9">
        <v>7.5890000000000004</v>
      </c>
      <c r="CW12" s="9">
        <v>16.489000000000001</v>
      </c>
      <c r="CX12" s="9">
        <v>6.4189999999999996</v>
      </c>
      <c r="CY12" s="9">
        <v>10.07</v>
      </c>
      <c r="CZ12" s="9">
        <v>1.2789999999999999</v>
      </c>
      <c r="DA12" s="9">
        <v>0.55400000000000005</v>
      </c>
      <c r="DB12" s="9">
        <v>0.72399999999999998</v>
      </c>
      <c r="DC12" s="9">
        <v>40.173000000000002</v>
      </c>
      <c r="DD12" s="9">
        <v>16.341000000000001</v>
      </c>
      <c r="DE12" s="9">
        <v>23.832000000000001</v>
      </c>
      <c r="DF12" s="9">
        <v>38.017000000000003</v>
      </c>
      <c r="DG12" s="9">
        <v>15.81</v>
      </c>
      <c r="DH12" s="9">
        <v>22.207000000000001</v>
      </c>
      <c r="DI12" s="9">
        <v>20.341999999999999</v>
      </c>
      <c r="DJ12" s="9">
        <v>8.9629999999999992</v>
      </c>
      <c r="DK12" s="9">
        <v>11.379</v>
      </c>
      <c r="DL12" s="9">
        <v>17.675000000000001</v>
      </c>
      <c r="DM12" s="9">
        <v>6.8470000000000004</v>
      </c>
      <c r="DN12" s="9">
        <v>10.827999999999999</v>
      </c>
      <c r="DO12" s="9">
        <v>2.1549999999999998</v>
      </c>
      <c r="DP12" s="9">
        <v>0.53100000000000003</v>
      </c>
      <c r="DQ12" s="9">
        <v>1.625</v>
      </c>
      <c r="DR12" s="9">
        <v>10.378</v>
      </c>
      <c r="DS12" s="9">
        <v>5.1619999999999999</v>
      </c>
      <c r="DT12" s="9">
        <v>5.2160000000000002</v>
      </c>
      <c r="DU12" s="9">
        <v>9.8000000000000007</v>
      </c>
      <c r="DV12" s="9">
        <v>4.9329999999999998</v>
      </c>
      <c r="DW12" s="9">
        <v>4.8659999999999997</v>
      </c>
      <c r="DX12" s="9">
        <v>6.05</v>
      </c>
      <c r="DY12" s="9">
        <v>3.1240000000000001</v>
      </c>
      <c r="DZ12" s="9">
        <v>2.9260000000000002</v>
      </c>
      <c r="EA12" s="9">
        <v>3.75</v>
      </c>
      <c r="EB12" s="9">
        <v>1.81</v>
      </c>
      <c r="EC12" s="9">
        <v>1.94</v>
      </c>
      <c r="ED12" s="9">
        <v>0.57799999999999996</v>
      </c>
      <c r="EE12" s="9">
        <v>0.22900000000000001</v>
      </c>
      <c r="EF12" s="9">
        <v>0.34899999999999998</v>
      </c>
      <c r="EG12" s="9">
        <v>3.258</v>
      </c>
      <c r="EH12" s="9">
        <v>1.294</v>
      </c>
      <c r="EI12" s="9">
        <v>1.964</v>
      </c>
      <c r="EJ12" s="9">
        <v>3.258</v>
      </c>
      <c r="EK12" s="9">
        <v>1.294</v>
      </c>
      <c r="EL12" s="9">
        <v>1.964</v>
      </c>
      <c r="EM12" s="9">
        <v>3.0179999999999998</v>
      </c>
      <c r="EN12" s="9">
        <v>1.054</v>
      </c>
      <c r="EO12" s="9">
        <v>1.964</v>
      </c>
      <c r="EP12" s="9">
        <v>0.24</v>
      </c>
      <c r="EQ12" s="9">
        <v>0.24</v>
      </c>
      <c r="ER12" s="9">
        <v>0</v>
      </c>
      <c r="ES12" s="9">
        <v>0</v>
      </c>
      <c r="ET12" s="9">
        <v>0</v>
      </c>
      <c r="EU12" s="9">
        <v>0</v>
      </c>
      <c r="EV12" s="9">
        <v>123.473</v>
      </c>
      <c r="EW12" s="9">
        <v>44.725999999999999</v>
      </c>
      <c r="EX12" s="9">
        <v>78.747</v>
      </c>
      <c r="EY12" s="9">
        <v>116.6</v>
      </c>
      <c r="EZ12" s="9">
        <v>43.125999999999998</v>
      </c>
      <c r="FA12" s="9">
        <v>73.472999999999999</v>
      </c>
      <c r="FB12" s="9">
        <v>58.735999999999997</v>
      </c>
      <c r="FC12" s="9">
        <v>25.253</v>
      </c>
      <c r="FD12" s="9">
        <v>33.482999999999997</v>
      </c>
      <c r="FE12" s="9">
        <v>57.863999999999997</v>
      </c>
      <c r="FF12" s="9">
        <v>17.873000000000001</v>
      </c>
      <c r="FG12" s="9">
        <v>39.99</v>
      </c>
      <c r="FH12" s="9">
        <v>6.8739999999999997</v>
      </c>
      <c r="FI12" s="9">
        <v>1.6</v>
      </c>
      <c r="FJ12" s="9">
        <v>5.2729999999999997</v>
      </c>
      <c r="FK12" s="9">
        <v>107.10299999999999</v>
      </c>
      <c r="FL12" s="9">
        <v>38.332999999999998</v>
      </c>
      <c r="FM12" s="9">
        <v>68.77</v>
      </c>
      <c r="FN12" s="9">
        <v>101.785</v>
      </c>
      <c r="FO12" s="9">
        <v>37.128</v>
      </c>
      <c r="FP12" s="9">
        <v>64.656999999999996</v>
      </c>
      <c r="FQ12" s="9">
        <v>51.698999999999998</v>
      </c>
      <c r="FR12" s="9">
        <v>22.382000000000001</v>
      </c>
      <c r="FS12" s="9">
        <v>29.317</v>
      </c>
      <c r="FT12" s="9">
        <v>50.085999999999999</v>
      </c>
      <c r="FU12" s="9">
        <v>14.746</v>
      </c>
      <c r="FV12" s="9">
        <v>35.340000000000003</v>
      </c>
      <c r="FW12" s="9">
        <v>5.3179999999999996</v>
      </c>
      <c r="FX12" s="9">
        <v>1.204</v>
      </c>
      <c r="FY12" s="9">
        <v>4.1130000000000004</v>
      </c>
      <c r="FZ12" s="9">
        <v>16.37</v>
      </c>
      <c r="GA12" s="9">
        <v>6.3929999999999998</v>
      </c>
      <c r="GB12" s="9">
        <v>9.9770000000000003</v>
      </c>
      <c r="GC12" s="9">
        <v>14.814</v>
      </c>
      <c r="GD12" s="9">
        <v>5.9980000000000002</v>
      </c>
      <c r="GE12" s="9">
        <v>8.8170000000000002</v>
      </c>
      <c r="GF12" s="9">
        <v>7.0359999999999996</v>
      </c>
      <c r="GG12" s="9">
        <v>2.87</v>
      </c>
      <c r="GH12" s="9">
        <v>4.1660000000000004</v>
      </c>
      <c r="GI12" s="9">
        <v>7.7779999999999996</v>
      </c>
      <c r="GJ12" s="9">
        <v>3.1269999999999998</v>
      </c>
      <c r="GK12" s="9">
        <v>4.6509999999999998</v>
      </c>
      <c r="GL12" s="9">
        <v>1.556</v>
      </c>
      <c r="GM12" s="9">
        <v>0.39600000000000002</v>
      </c>
      <c r="GN12" s="9">
        <v>1.1599999999999999</v>
      </c>
      <c r="GO12" s="9">
        <v>37.298000000000002</v>
      </c>
      <c r="GP12" s="9">
        <v>11.111000000000001</v>
      </c>
      <c r="GQ12" s="9">
        <v>26.187000000000001</v>
      </c>
      <c r="GR12" s="9">
        <v>35.334000000000003</v>
      </c>
      <c r="GS12" s="9">
        <v>10.331</v>
      </c>
      <c r="GT12" s="9">
        <v>25.003</v>
      </c>
      <c r="GU12" s="9">
        <v>15.943</v>
      </c>
      <c r="GV12" s="9">
        <v>6.2469999999999999</v>
      </c>
      <c r="GW12" s="9">
        <v>9.6950000000000003</v>
      </c>
      <c r="GX12" s="9">
        <v>19.390999999999998</v>
      </c>
      <c r="GY12" s="9">
        <v>4.0830000000000002</v>
      </c>
      <c r="GZ12" s="9">
        <v>15.308</v>
      </c>
      <c r="HA12" s="9">
        <v>1.964</v>
      </c>
      <c r="HB12" s="9">
        <v>0.78</v>
      </c>
      <c r="HC12" s="9">
        <v>1.1839999999999999</v>
      </c>
      <c r="HD12" s="9">
        <v>21.13</v>
      </c>
      <c r="HE12" s="9">
        <v>4.8179999999999996</v>
      </c>
      <c r="HF12" s="9">
        <v>16.312000000000001</v>
      </c>
      <c r="HG12" s="9">
        <v>19.102</v>
      </c>
      <c r="HH12" s="9">
        <v>4.8179999999999996</v>
      </c>
      <c r="HI12" s="9">
        <v>14.284000000000001</v>
      </c>
      <c r="HJ12" s="9">
        <v>7.3819999999999997</v>
      </c>
      <c r="HK12" s="9">
        <v>2.524</v>
      </c>
      <c r="HL12" s="9">
        <v>4.8570000000000002</v>
      </c>
      <c r="HM12" s="9">
        <v>11.72</v>
      </c>
      <c r="HN12" s="9">
        <v>2.294</v>
      </c>
      <c r="HO12" s="9">
        <v>9.4260000000000002</v>
      </c>
      <c r="HP12" s="9">
        <v>2.028</v>
      </c>
      <c r="HQ12" s="9">
        <v>0</v>
      </c>
      <c r="HR12" s="9">
        <v>2.028</v>
      </c>
      <c r="HS12" s="9">
        <v>34.604999999999997</v>
      </c>
      <c r="HT12" s="9">
        <v>11.981</v>
      </c>
      <c r="HU12" s="9">
        <v>22.623999999999999</v>
      </c>
      <c r="HV12" s="9">
        <v>32.508000000000003</v>
      </c>
      <c r="HW12" s="9">
        <v>11.557</v>
      </c>
      <c r="HX12" s="9">
        <v>20.951000000000001</v>
      </c>
      <c r="HY12" s="9">
        <v>15.334</v>
      </c>
      <c r="HZ12" s="9">
        <v>6.0209999999999999</v>
      </c>
      <c r="IA12" s="9">
        <v>9.3130000000000006</v>
      </c>
      <c r="IB12" s="9">
        <v>17.173999999999999</v>
      </c>
      <c r="IC12" s="9">
        <v>5.5350000000000001</v>
      </c>
      <c r="ID12" s="9">
        <v>11.638</v>
      </c>
      <c r="IE12" s="9">
        <v>2.097</v>
      </c>
      <c r="IF12" s="9">
        <v>0.42399999999999999</v>
      </c>
      <c r="IG12" s="9">
        <v>1.673</v>
      </c>
      <c r="IH12" s="9">
        <v>30.440999999999999</v>
      </c>
      <c r="II12" s="9">
        <v>16.817</v>
      </c>
      <c r="IJ12" s="9">
        <v>13.624000000000001</v>
      </c>
      <c r="IK12" s="9">
        <v>29.655999999999999</v>
      </c>
      <c r="IL12" s="9">
        <v>16.420999999999999</v>
      </c>
      <c r="IM12" s="9">
        <v>13.234999999999999</v>
      </c>
      <c r="IN12" s="9">
        <v>20.077000000000002</v>
      </c>
      <c r="IO12" s="9">
        <v>10.46</v>
      </c>
      <c r="IP12" s="9">
        <v>9.6170000000000009</v>
      </c>
      <c r="IQ12" s="9">
        <v>9.5790000000000006</v>
      </c>
    </row>
    <row r="13" spans="1:251">
      <c r="A13" s="10">
        <v>42767</v>
      </c>
      <c r="B13" s="9">
        <v>81.459999999999994</v>
      </c>
      <c r="C13" s="9">
        <v>29.85</v>
      </c>
      <c r="D13" s="9">
        <v>51.61</v>
      </c>
      <c r="E13" s="9">
        <v>79.158000000000001</v>
      </c>
      <c r="F13" s="9">
        <v>28.725000000000001</v>
      </c>
      <c r="G13" s="9">
        <v>50.433</v>
      </c>
      <c r="H13" s="9">
        <v>38.113</v>
      </c>
      <c r="I13" s="9">
        <v>16.106000000000002</v>
      </c>
      <c r="J13" s="9">
        <v>22.007999999999999</v>
      </c>
      <c r="K13" s="9">
        <v>41.045000000000002</v>
      </c>
      <c r="L13" s="9">
        <v>12.62</v>
      </c>
      <c r="M13" s="9">
        <v>28.425000000000001</v>
      </c>
      <c r="N13" s="9">
        <v>2.302</v>
      </c>
      <c r="O13" s="9">
        <v>1.125</v>
      </c>
      <c r="P13" s="9">
        <v>1.177</v>
      </c>
      <c r="Q13" s="9">
        <v>11.032999999999999</v>
      </c>
      <c r="R13" s="9">
        <v>5.5739999999999998</v>
      </c>
      <c r="S13" s="9">
        <v>5.4589999999999996</v>
      </c>
      <c r="T13" s="9">
        <v>10.085000000000001</v>
      </c>
      <c r="U13" s="9">
        <v>5.2770000000000001</v>
      </c>
      <c r="V13" s="9">
        <v>4.8079999999999998</v>
      </c>
      <c r="W13" s="9">
        <v>6.0739999999999998</v>
      </c>
      <c r="X13" s="9">
        <v>2.407</v>
      </c>
      <c r="Y13" s="9">
        <v>3.6669999999999998</v>
      </c>
      <c r="Z13" s="9">
        <v>4.0119999999999996</v>
      </c>
      <c r="AA13" s="9">
        <v>2.87</v>
      </c>
      <c r="AB13" s="9">
        <v>1.1419999999999999</v>
      </c>
      <c r="AC13" s="9">
        <v>0.94799999999999995</v>
      </c>
      <c r="AD13" s="9">
        <v>0.29699999999999999</v>
      </c>
      <c r="AE13" s="9">
        <v>0.65100000000000002</v>
      </c>
      <c r="AF13" s="9">
        <v>29.548999999999999</v>
      </c>
      <c r="AG13" s="9">
        <v>8.234</v>
      </c>
      <c r="AH13" s="9">
        <v>21.314</v>
      </c>
      <c r="AI13" s="9">
        <v>29.265000000000001</v>
      </c>
      <c r="AJ13" s="9">
        <v>8.234</v>
      </c>
      <c r="AK13" s="9">
        <v>21.030999999999999</v>
      </c>
      <c r="AL13" s="9">
        <v>11.385</v>
      </c>
      <c r="AM13" s="9">
        <v>3.1360000000000001</v>
      </c>
      <c r="AN13" s="9">
        <v>8.2479999999999993</v>
      </c>
      <c r="AO13" s="9">
        <v>17.88</v>
      </c>
      <c r="AP13" s="9">
        <v>5.0979999999999999</v>
      </c>
      <c r="AQ13" s="9">
        <v>12.782</v>
      </c>
      <c r="AR13" s="9">
        <v>0.28399999999999997</v>
      </c>
      <c r="AS13" s="9">
        <v>0</v>
      </c>
      <c r="AT13" s="9">
        <v>0.28399999999999997</v>
      </c>
      <c r="AU13" s="9">
        <v>15.957000000000001</v>
      </c>
      <c r="AV13" s="9">
        <v>3.5960000000000001</v>
      </c>
      <c r="AW13" s="9">
        <v>12.361000000000001</v>
      </c>
      <c r="AX13" s="9">
        <v>15.582000000000001</v>
      </c>
      <c r="AY13" s="9">
        <v>3.5960000000000001</v>
      </c>
      <c r="AZ13" s="9">
        <v>11.986000000000001</v>
      </c>
      <c r="BA13" s="9">
        <v>8.391</v>
      </c>
      <c r="BB13" s="9">
        <v>2.484</v>
      </c>
      <c r="BC13" s="9">
        <v>5.907</v>
      </c>
      <c r="BD13" s="9">
        <v>7.1909999999999998</v>
      </c>
      <c r="BE13" s="9">
        <v>1.1120000000000001</v>
      </c>
      <c r="BF13" s="9">
        <v>6.0789999999999997</v>
      </c>
      <c r="BG13" s="9">
        <v>0.375</v>
      </c>
      <c r="BH13" s="9">
        <v>0</v>
      </c>
      <c r="BI13" s="9">
        <v>0.375</v>
      </c>
      <c r="BJ13" s="9">
        <v>29.18</v>
      </c>
      <c r="BK13" s="9">
        <v>13.438000000000001</v>
      </c>
      <c r="BL13" s="9">
        <v>15.742000000000001</v>
      </c>
      <c r="BM13" s="9">
        <v>28.352</v>
      </c>
      <c r="BN13" s="9">
        <v>13.167</v>
      </c>
      <c r="BO13" s="9">
        <v>15.185</v>
      </c>
      <c r="BP13" s="9">
        <v>16.542999999999999</v>
      </c>
      <c r="BQ13" s="9">
        <v>8.9</v>
      </c>
      <c r="BR13" s="9">
        <v>7.6429999999999998</v>
      </c>
      <c r="BS13" s="9">
        <v>11.808999999999999</v>
      </c>
      <c r="BT13" s="9">
        <v>4.266</v>
      </c>
      <c r="BU13" s="9">
        <v>7.5419999999999998</v>
      </c>
      <c r="BV13" s="9">
        <v>0.82799999999999996</v>
      </c>
      <c r="BW13" s="9">
        <v>0.27100000000000002</v>
      </c>
      <c r="BX13" s="9">
        <v>0.55700000000000005</v>
      </c>
      <c r="BY13" s="9">
        <v>17.806999999999999</v>
      </c>
      <c r="BZ13" s="9">
        <v>10.154999999999999</v>
      </c>
      <c r="CA13" s="9">
        <v>7.6520000000000001</v>
      </c>
      <c r="CB13" s="9">
        <v>16.045000000000002</v>
      </c>
      <c r="CC13" s="9">
        <v>9.0050000000000008</v>
      </c>
      <c r="CD13" s="9">
        <v>7.04</v>
      </c>
      <c r="CE13" s="9">
        <v>7.8680000000000003</v>
      </c>
      <c r="CF13" s="9">
        <v>3.992</v>
      </c>
      <c r="CG13" s="9">
        <v>3.8769999999999998</v>
      </c>
      <c r="CH13" s="9">
        <v>8.1760000000000002</v>
      </c>
      <c r="CI13" s="9">
        <v>5.0129999999999999</v>
      </c>
      <c r="CJ13" s="9">
        <v>3.1640000000000001</v>
      </c>
      <c r="CK13" s="9">
        <v>1.7629999999999999</v>
      </c>
      <c r="CL13" s="9">
        <v>1.1499999999999999</v>
      </c>
      <c r="CM13" s="9">
        <v>0.61199999999999999</v>
      </c>
      <c r="CN13" s="9">
        <v>37.408000000000001</v>
      </c>
      <c r="CO13" s="9">
        <v>13.561999999999999</v>
      </c>
      <c r="CP13" s="9">
        <v>23.846</v>
      </c>
      <c r="CQ13" s="9">
        <v>36.222999999999999</v>
      </c>
      <c r="CR13" s="9">
        <v>13.217000000000001</v>
      </c>
      <c r="CS13" s="9">
        <v>23.006</v>
      </c>
      <c r="CT13" s="9">
        <v>16.484000000000002</v>
      </c>
      <c r="CU13" s="9">
        <v>7.3949999999999996</v>
      </c>
      <c r="CV13" s="9">
        <v>9.0890000000000004</v>
      </c>
      <c r="CW13" s="9">
        <v>19.739000000000001</v>
      </c>
      <c r="CX13" s="9">
        <v>5.8230000000000004</v>
      </c>
      <c r="CY13" s="9">
        <v>13.917</v>
      </c>
      <c r="CZ13" s="9">
        <v>1.1850000000000001</v>
      </c>
      <c r="DA13" s="9">
        <v>0.34499999999999997</v>
      </c>
      <c r="DB13" s="9">
        <v>0.84</v>
      </c>
      <c r="DC13" s="9">
        <v>36.384</v>
      </c>
      <c r="DD13" s="9">
        <v>12.869</v>
      </c>
      <c r="DE13" s="9">
        <v>23.515000000000001</v>
      </c>
      <c r="DF13" s="9">
        <v>35.206000000000003</v>
      </c>
      <c r="DG13" s="9">
        <v>12.066000000000001</v>
      </c>
      <c r="DH13" s="9">
        <v>23.138999999999999</v>
      </c>
      <c r="DI13" s="9">
        <v>16.984999999999999</v>
      </c>
      <c r="DJ13" s="9">
        <v>6.3090000000000002</v>
      </c>
      <c r="DK13" s="9">
        <v>10.676</v>
      </c>
      <c r="DL13" s="9">
        <v>18.221</v>
      </c>
      <c r="DM13" s="9">
        <v>5.758</v>
      </c>
      <c r="DN13" s="9">
        <v>12.462999999999999</v>
      </c>
      <c r="DO13" s="9">
        <v>1.1779999999999999</v>
      </c>
      <c r="DP13" s="9">
        <v>0.80300000000000005</v>
      </c>
      <c r="DQ13" s="9">
        <v>0.375</v>
      </c>
      <c r="DR13" s="9">
        <v>14.907</v>
      </c>
      <c r="DS13" s="9">
        <v>7.8070000000000004</v>
      </c>
      <c r="DT13" s="9">
        <v>7.1</v>
      </c>
      <c r="DU13" s="9">
        <v>14.021000000000001</v>
      </c>
      <c r="DV13" s="9">
        <v>7.5339999999999998</v>
      </c>
      <c r="DW13" s="9">
        <v>6.4880000000000004</v>
      </c>
      <c r="DX13" s="9">
        <v>8.907</v>
      </c>
      <c r="DY13" s="9">
        <v>4.47</v>
      </c>
      <c r="DZ13" s="9">
        <v>4.4370000000000003</v>
      </c>
      <c r="EA13" s="9">
        <v>5.1150000000000002</v>
      </c>
      <c r="EB13" s="9">
        <v>3.0640000000000001</v>
      </c>
      <c r="EC13" s="9">
        <v>2.0510000000000002</v>
      </c>
      <c r="ED13" s="9">
        <v>0.88600000000000001</v>
      </c>
      <c r="EE13" s="9">
        <v>0.27400000000000002</v>
      </c>
      <c r="EF13" s="9">
        <v>0.61199999999999999</v>
      </c>
      <c r="EG13" s="9">
        <v>3.7930000000000001</v>
      </c>
      <c r="EH13" s="9">
        <v>1.1839999999999999</v>
      </c>
      <c r="EI13" s="9">
        <v>2.6080000000000001</v>
      </c>
      <c r="EJ13" s="9">
        <v>3.7930000000000001</v>
      </c>
      <c r="EK13" s="9">
        <v>1.1839999999999999</v>
      </c>
      <c r="EL13" s="9">
        <v>2.6080000000000001</v>
      </c>
      <c r="EM13" s="9">
        <v>1.8120000000000001</v>
      </c>
      <c r="EN13" s="9">
        <v>0.33900000000000002</v>
      </c>
      <c r="EO13" s="9">
        <v>1.472</v>
      </c>
      <c r="EP13" s="9">
        <v>1.9810000000000001</v>
      </c>
      <c r="EQ13" s="9">
        <v>0.84499999999999997</v>
      </c>
      <c r="ER13" s="9">
        <v>1.1359999999999999</v>
      </c>
      <c r="ES13" s="9">
        <v>0</v>
      </c>
      <c r="ET13" s="9">
        <v>0</v>
      </c>
      <c r="EU13" s="9">
        <v>0</v>
      </c>
      <c r="EV13" s="9">
        <v>141.02000000000001</v>
      </c>
      <c r="EW13" s="9">
        <v>56.295999999999999</v>
      </c>
      <c r="EX13" s="9">
        <v>84.724000000000004</v>
      </c>
      <c r="EY13" s="9">
        <v>136.95400000000001</v>
      </c>
      <c r="EZ13" s="9">
        <v>55.865000000000002</v>
      </c>
      <c r="FA13" s="9">
        <v>81.087999999999994</v>
      </c>
      <c r="FB13" s="9">
        <v>67.876000000000005</v>
      </c>
      <c r="FC13" s="9">
        <v>32.847000000000001</v>
      </c>
      <c r="FD13" s="9">
        <v>35.029000000000003</v>
      </c>
      <c r="FE13" s="9">
        <v>69.076999999999998</v>
      </c>
      <c r="FF13" s="9">
        <v>23.018999999999998</v>
      </c>
      <c r="FG13" s="9">
        <v>46.058999999999997</v>
      </c>
      <c r="FH13" s="9">
        <v>4.0670000000000002</v>
      </c>
      <c r="FI13" s="9">
        <v>0.43099999999999999</v>
      </c>
      <c r="FJ13" s="9">
        <v>3.6360000000000001</v>
      </c>
      <c r="FK13" s="9">
        <v>121.407</v>
      </c>
      <c r="FL13" s="9">
        <v>41.662999999999997</v>
      </c>
      <c r="FM13" s="9">
        <v>79.744</v>
      </c>
      <c r="FN13" s="9">
        <v>117.34</v>
      </c>
      <c r="FO13" s="9">
        <v>41.231999999999999</v>
      </c>
      <c r="FP13" s="9">
        <v>76.108000000000004</v>
      </c>
      <c r="FQ13" s="9">
        <v>58.488999999999997</v>
      </c>
      <c r="FR13" s="9">
        <v>26.207000000000001</v>
      </c>
      <c r="FS13" s="9">
        <v>32.281999999999996</v>
      </c>
      <c r="FT13" s="9">
        <v>58.851999999999997</v>
      </c>
      <c r="FU13" s="9">
        <v>15.026</v>
      </c>
      <c r="FV13" s="9">
        <v>43.826000000000001</v>
      </c>
      <c r="FW13" s="9">
        <v>4.0670000000000002</v>
      </c>
      <c r="FX13" s="9">
        <v>0.43099999999999999</v>
      </c>
      <c r="FY13" s="9">
        <v>3.6360000000000001</v>
      </c>
      <c r="FZ13" s="9">
        <v>19.613</v>
      </c>
      <c r="GA13" s="9">
        <v>14.632999999999999</v>
      </c>
      <c r="GB13" s="9">
        <v>4.9800000000000004</v>
      </c>
      <c r="GC13" s="9">
        <v>19.613</v>
      </c>
      <c r="GD13" s="9">
        <v>14.632999999999999</v>
      </c>
      <c r="GE13" s="9">
        <v>4.9800000000000004</v>
      </c>
      <c r="GF13" s="9">
        <v>9.3870000000000005</v>
      </c>
      <c r="GG13" s="9">
        <v>6.64</v>
      </c>
      <c r="GH13" s="9">
        <v>2.7469999999999999</v>
      </c>
      <c r="GI13" s="9">
        <v>10.226000000000001</v>
      </c>
      <c r="GJ13" s="9">
        <v>7.9930000000000003</v>
      </c>
      <c r="GK13" s="9">
        <v>2.2330000000000001</v>
      </c>
      <c r="GL13" s="9">
        <v>0</v>
      </c>
      <c r="GM13" s="9">
        <v>0</v>
      </c>
      <c r="GN13" s="9">
        <v>0</v>
      </c>
      <c r="GO13" s="9">
        <v>47.796999999999997</v>
      </c>
      <c r="GP13" s="9">
        <v>14.907999999999999</v>
      </c>
      <c r="GQ13" s="9">
        <v>32.887999999999998</v>
      </c>
      <c r="GR13" s="9">
        <v>46.026000000000003</v>
      </c>
      <c r="GS13" s="9">
        <v>14.907999999999999</v>
      </c>
      <c r="GT13" s="9">
        <v>31.117000000000001</v>
      </c>
      <c r="GU13" s="9">
        <v>25.561</v>
      </c>
      <c r="GV13" s="9">
        <v>10.343</v>
      </c>
      <c r="GW13" s="9">
        <v>15.218</v>
      </c>
      <c r="GX13" s="9">
        <v>20.465</v>
      </c>
      <c r="GY13" s="9">
        <v>4.5650000000000004</v>
      </c>
      <c r="GZ13" s="9">
        <v>15.898999999999999</v>
      </c>
      <c r="HA13" s="9">
        <v>1.7709999999999999</v>
      </c>
      <c r="HB13" s="9">
        <v>0</v>
      </c>
      <c r="HC13" s="9">
        <v>1.7709999999999999</v>
      </c>
      <c r="HD13" s="9">
        <v>17.472999999999999</v>
      </c>
      <c r="HE13" s="9">
        <v>5.1580000000000004</v>
      </c>
      <c r="HF13" s="9">
        <v>12.316000000000001</v>
      </c>
      <c r="HG13" s="9">
        <v>17.013000000000002</v>
      </c>
      <c r="HH13" s="9">
        <v>5.1580000000000004</v>
      </c>
      <c r="HI13" s="9">
        <v>11.856</v>
      </c>
      <c r="HJ13" s="9">
        <v>5.7329999999999997</v>
      </c>
      <c r="HK13" s="9">
        <v>1.135</v>
      </c>
      <c r="HL13" s="9">
        <v>4.5979999999999999</v>
      </c>
      <c r="HM13" s="9">
        <v>11.28</v>
      </c>
      <c r="HN13" s="9">
        <v>4.0229999999999997</v>
      </c>
      <c r="HO13" s="9">
        <v>7.2569999999999997</v>
      </c>
      <c r="HP13" s="9">
        <v>0.46</v>
      </c>
      <c r="HQ13" s="9">
        <v>0</v>
      </c>
      <c r="HR13" s="9">
        <v>0.46</v>
      </c>
      <c r="HS13" s="9">
        <v>33.734000000000002</v>
      </c>
      <c r="HT13" s="9">
        <v>12.742000000000001</v>
      </c>
      <c r="HU13" s="9">
        <v>20.992000000000001</v>
      </c>
      <c r="HV13" s="9">
        <v>31.898</v>
      </c>
      <c r="HW13" s="9">
        <v>12.311</v>
      </c>
      <c r="HX13" s="9">
        <v>19.587</v>
      </c>
      <c r="HY13" s="9">
        <v>15.398</v>
      </c>
      <c r="HZ13" s="9">
        <v>7.077</v>
      </c>
      <c r="IA13" s="9">
        <v>8.3219999999999992</v>
      </c>
      <c r="IB13" s="9">
        <v>16.5</v>
      </c>
      <c r="IC13" s="9">
        <v>5.2350000000000003</v>
      </c>
      <c r="ID13" s="9">
        <v>11.265000000000001</v>
      </c>
      <c r="IE13" s="9">
        <v>1.8360000000000001</v>
      </c>
      <c r="IF13" s="9">
        <v>0.43099999999999999</v>
      </c>
      <c r="IG13" s="9">
        <v>1.405</v>
      </c>
      <c r="IH13" s="9">
        <v>42.015999999999998</v>
      </c>
      <c r="II13" s="9">
        <v>23.488</v>
      </c>
      <c r="IJ13" s="9">
        <v>18.527999999999999</v>
      </c>
      <c r="IK13" s="9">
        <v>42.015999999999998</v>
      </c>
      <c r="IL13" s="9">
        <v>23.488</v>
      </c>
      <c r="IM13" s="9">
        <v>18.527999999999999</v>
      </c>
      <c r="IN13" s="9">
        <v>21.184000000000001</v>
      </c>
      <c r="IO13" s="9">
        <v>14.292999999999999</v>
      </c>
      <c r="IP13" s="9">
        <v>6.891</v>
      </c>
      <c r="IQ13" s="9">
        <v>20.832000000000001</v>
      </c>
    </row>
    <row r="14" spans="1:251">
      <c r="A14" s="10">
        <v>43132</v>
      </c>
      <c r="B14" s="9">
        <v>77.070999999999998</v>
      </c>
      <c r="C14" s="9">
        <v>30.695</v>
      </c>
      <c r="D14" s="9">
        <v>46.375999999999998</v>
      </c>
      <c r="E14" s="9">
        <v>73.905000000000001</v>
      </c>
      <c r="F14" s="9">
        <v>29.352</v>
      </c>
      <c r="G14" s="9">
        <v>44.552999999999997</v>
      </c>
      <c r="H14" s="9">
        <v>36.44</v>
      </c>
      <c r="I14" s="9">
        <v>15.49</v>
      </c>
      <c r="J14" s="9">
        <v>20.95</v>
      </c>
      <c r="K14" s="9">
        <v>37.465000000000003</v>
      </c>
      <c r="L14" s="9">
        <v>13.862</v>
      </c>
      <c r="M14" s="9">
        <v>23.603000000000002</v>
      </c>
      <c r="N14" s="9">
        <v>3.1659999999999999</v>
      </c>
      <c r="O14" s="9">
        <v>1.343</v>
      </c>
      <c r="P14" s="9">
        <v>1.823</v>
      </c>
      <c r="Q14" s="9">
        <v>9.7040000000000006</v>
      </c>
      <c r="R14" s="9">
        <v>5.6859999999999999</v>
      </c>
      <c r="S14" s="9">
        <v>4.0179999999999998</v>
      </c>
      <c r="T14" s="9">
        <v>9.1219999999999999</v>
      </c>
      <c r="U14" s="9">
        <v>5.1040000000000001</v>
      </c>
      <c r="V14" s="9">
        <v>4.0179999999999998</v>
      </c>
      <c r="W14" s="9">
        <v>5.8109999999999999</v>
      </c>
      <c r="X14" s="9">
        <v>3.4359999999999999</v>
      </c>
      <c r="Y14" s="9">
        <v>2.375</v>
      </c>
      <c r="Z14" s="9">
        <v>3.3109999999999999</v>
      </c>
      <c r="AA14" s="9">
        <v>1.6679999999999999</v>
      </c>
      <c r="AB14" s="9">
        <v>1.643</v>
      </c>
      <c r="AC14" s="9">
        <v>0.58199999999999996</v>
      </c>
      <c r="AD14" s="9">
        <v>0.58199999999999996</v>
      </c>
      <c r="AE14" s="9">
        <v>0</v>
      </c>
      <c r="AF14" s="9">
        <v>28.155000000000001</v>
      </c>
      <c r="AG14" s="9">
        <v>8.6110000000000007</v>
      </c>
      <c r="AH14" s="9">
        <v>19.545000000000002</v>
      </c>
      <c r="AI14" s="9">
        <v>26.890999999999998</v>
      </c>
      <c r="AJ14" s="9">
        <v>7.8879999999999999</v>
      </c>
      <c r="AK14" s="9">
        <v>19.004000000000001</v>
      </c>
      <c r="AL14" s="9">
        <v>11.026</v>
      </c>
      <c r="AM14" s="9">
        <v>3.4649999999999999</v>
      </c>
      <c r="AN14" s="9">
        <v>7.5609999999999999</v>
      </c>
      <c r="AO14" s="9">
        <v>15.866</v>
      </c>
      <c r="AP14" s="9">
        <v>4.423</v>
      </c>
      <c r="AQ14" s="9">
        <v>11.443</v>
      </c>
      <c r="AR14" s="9">
        <v>1.264</v>
      </c>
      <c r="AS14" s="9">
        <v>0.72299999999999998</v>
      </c>
      <c r="AT14" s="9">
        <v>0.54100000000000004</v>
      </c>
      <c r="AU14" s="9">
        <v>15.243</v>
      </c>
      <c r="AV14" s="9">
        <v>5.3440000000000003</v>
      </c>
      <c r="AW14" s="9">
        <v>9.8989999999999991</v>
      </c>
      <c r="AX14" s="9">
        <v>14.138999999999999</v>
      </c>
      <c r="AY14" s="9">
        <v>5.0179999999999998</v>
      </c>
      <c r="AZ14" s="9">
        <v>9.1210000000000004</v>
      </c>
      <c r="BA14" s="9">
        <v>7.4560000000000004</v>
      </c>
      <c r="BB14" s="9">
        <v>2.7450000000000001</v>
      </c>
      <c r="BC14" s="9">
        <v>4.7110000000000003</v>
      </c>
      <c r="BD14" s="9">
        <v>6.6829999999999998</v>
      </c>
      <c r="BE14" s="9">
        <v>2.2730000000000001</v>
      </c>
      <c r="BF14" s="9">
        <v>4.41</v>
      </c>
      <c r="BG14" s="9">
        <v>1.1040000000000001</v>
      </c>
      <c r="BH14" s="9">
        <v>0.32600000000000001</v>
      </c>
      <c r="BI14" s="9">
        <v>0.77800000000000002</v>
      </c>
      <c r="BJ14" s="9">
        <v>26.568999999999999</v>
      </c>
      <c r="BK14" s="9">
        <v>12.589</v>
      </c>
      <c r="BL14" s="9">
        <v>13.98</v>
      </c>
      <c r="BM14" s="9">
        <v>26.053999999999998</v>
      </c>
      <c r="BN14" s="9">
        <v>12.334</v>
      </c>
      <c r="BO14" s="9">
        <v>13.72</v>
      </c>
      <c r="BP14" s="9">
        <v>15.932</v>
      </c>
      <c r="BQ14" s="9">
        <v>7.5609999999999999</v>
      </c>
      <c r="BR14" s="9">
        <v>8.3710000000000004</v>
      </c>
      <c r="BS14" s="9">
        <v>10.121</v>
      </c>
      <c r="BT14" s="9">
        <v>4.7729999999999997</v>
      </c>
      <c r="BU14" s="9">
        <v>5.3479999999999999</v>
      </c>
      <c r="BV14" s="9">
        <v>0.51600000000000001</v>
      </c>
      <c r="BW14" s="9">
        <v>0.255</v>
      </c>
      <c r="BX14" s="9">
        <v>0.26</v>
      </c>
      <c r="BY14" s="9">
        <v>16.806999999999999</v>
      </c>
      <c r="BZ14" s="9">
        <v>9.8360000000000003</v>
      </c>
      <c r="CA14" s="9">
        <v>6.9710000000000001</v>
      </c>
      <c r="CB14" s="9">
        <v>15.943</v>
      </c>
      <c r="CC14" s="9">
        <v>9.2170000000000005</v>
      </c>
      <c r="CD14" s="9">
        <v>6.7270000000000003</v>
      </c>
      <c r="CE14" s="9">
        <v>7.8369999999999997</v>
      </c>
      <c r="CF14" s="9">
        <v>5.1550000000000002</v>
      </c>
      <c r="CG14" s="9">
        <v>2.6819999999999999</v>
      </c>
      <c r="CH14" s="9">
        <v>8.1059999999999999</v>
      </c>
      <c r="CI14" s="9">
        <v>4.0620000000000003</v>
      </c>
      <c r="CJ14" s="9">
        <v>4.0439999999999996</v>
      </c>
      <c r="CK14" s="9">
        <v>0.86399999999999999</v>
      </c>
      <c r="CL14" s="9">
        <v>0.62</v>
      </c>
      <c r="CM14" s="9">
        <v>0.24399999999999999</v>
      </c>
      <c r="CN14" s="9">
        <v>32.707000000000001</v>
      </c>
      <c r="CO14" s="9">
        <v>10.442</v>
      </c>
      <c r="CP14" s="9">
        <v>22.263999999999999</v>
      </c>
      <c r="CQ14" s="9">
        <v>30.847999999999999</v>
      </c>
      <c r="CR14" s="9">
        <v>9.3930000000000007</v>
      </c>
      <c r="CS14" s="9">
        <v>21.454999999999998</v>
      </c>
      <c r="CT14" s="9">
        <v>11.170999999999999</v>
      </c>
      <c r="CU14" s="9">
        <v>2.84</v>
      </c>
      <c r="CV14" s="9">
        <v>8.3309999999999995</v>
      </c>
      <c r="CW14" s="9">
        <v>19.677</v>
      </c>
      <c r="CX14" s="9">
        <v>6.5529999999999999</v>
      </c>
      <c r="CY14" s="9">
        <v>13.124000000000001</v>
      </c>
      <c r="CZ14" s="9">
        <v>1.859</v>
      </c>
      <c r="DA14" s="9">
        <v>1.0489999999999999</v>
      </c>
      <c r="DB14" s="9">
        <v>0.81</v>
      </c>
      <c r="DC14" s="9">
        <v>37.962000000000003</v>
      </c>
      <c r="DD14" s="9">
        <v>15.906000000000001</v>
      </c>
      <c r="DE14" s="9">
        <v>22.056000000000001</v>
      </c>
      <c r="DF14" s="9">
        <v>36.073999999999998</v>
      </c>
      <c r="DG14" s="9">
        <v>15.031000000000001</v>
      </c>
      <c r="DH14" s="9">
        <v>21.042000000000002</v>
      </c>
      <c r="DI14" s="9">
        <v>20.795000000000002</v>
      </c>
      <c r="DJ14" s="9">
        <v>9.9320000000000004</v>
      </c>
      <c r="DK14" s="9">
        <v>10.864000000000001</v>
      </c>
      <c r="DL14" s="9">
        <v>15.279</v>
      </c>
      <c r="DM14" s="9">
        <v>5.0999999999999996</v>
      </c>
      <c r="DN14" s="9">
        <v>10.179</v>
      </c>
      <c r="DO14" s="9">
        <v>1.889</v>
      </c>
      <c r="DP14" s="9">
        <v>0.875</v>
      </c>
      <c r="DQ14" s="9">
        <v>1.014</v>
      </c>
      <c r="DR14" s="9">
        <v>9.6980000000000004</v>
      </c>
      <c r="DS14" s="9">
        <v>5.09</v>
      </c>
      <c r="DT14" s="9">
        <v>4.6079999999999997</v>
      </c>
      <c r="DU14" s="9">
        <v>9.6980000000000004</v>
      </c>
      <c r="DV14" s="9">
        <v>5.09</v>
      </c>
      <c r="DW14" s="9">
        <v>4.6079999999999997</v>
      </c>
      <c r="DX14" s="9">
        <v>5.5060000000000002</v>
      </c>
      <c r="DY14" s="9">
        <v>2.5649999999999999</v>
      </c>
      <c r="DZ14" s="9">
        <v>2.9420000000000002</v>
      </c>
      <c r="EA14" s="9">
        <v>4.1909999999999998</v>
      </c>
      <c r="EB14" s="9">
        <v>2.5249999999999999</v>
      </c>
      <c r="EC14" s="9">
        <v>1.6659999999999999</v>
      </c>
      <c r="ED14" s="9">
        <v>0</v>
      </c>
      <c r="EE14" s="9">
        <v>0</v>
      </c>
      <c r="EF14" s="9">
        <v>0</v>
      </c>
      <c r="EG14" s="9">
        <v>6.4080000000000004</v>
      </c>
      <c r="EH14" s="9">
        <v>4.9420000000000002</v>
      </c>
      <c r="EI14" s="9">
        <v>1.466</v>
      </c>
      <c r="EJ14" s="9">
        <v>6.4080000000000004</v>
      </c>
      <c r="EK14" s="9">
        <v>4.9420000000000002</v>
      </c>
      <c r="EL14" s="9">
        <v>1.466</v>
      </c>
      <c r="EM14" s="9">
        <v>4.7789999999999999</v>
      </c>
      <c r="EN14" s="9">
        <v>3.59</v>
      </c>
      <c r="EO14" s="9">
        <v>1.1890000000000001</v>
      </c>
      <c r="EP14" s="9">
        <v>1.629</v>
      </c>
      <c r="EQ14" s="9">
        <v>1.3520000000000001</v>
      </c>
      <c r="ER14" s="9">
        <v>0.27700000000000002</v>
      </c>
      <c r="ES14" s="9">
        <v>0</v>
      </c>
      <c r="ET14" s="9">
        <v>0</v>
      </c>
      <c r="EU14" s="9">
        <v>0</v>
      </c>
      <c r="EV14" s="9">
        <v>117.702</v>
      </c>
      <c r="EW14" s="9">
        <v>45.698</v>
      </c>
      <c r="EX14" s="9">
        <v>72.004000000000005</v>
      </c>
      <c r="EY14" s="9">
        <v>111.358</v>
      </c>
      <c r="EZ14" s="9">
        <v>43.052</v>
      </c>
      <c r="FA14" s="9">
        <v>68.305999999999997</v>
      </c>
      <c r="FB14" s="9">
        <v>60.984000000000002</v>
      </c>
      <c r="FC14" s="9">
        <v>26.396999999999998</v>
      </c>
      <c r="FD14" s="9">
        <v>34.585999999999999</v>
      </c>
      <c r="FE14" s="9">
        <v>50.375</v>
      </c>
      <c r="FF14" s="9">
        <v>16.655000000000001</v>
      </c>
      <c r="FG14" s="9">
        <v>33.72</v>
      </c>
      <c r="FH14" s="9">
        <v>6.3440000000000003</v>
      </c>
      <c r="FI14" s="9">
        <v>2.645</v>
      </c>
      <c r="FJ14" s="9">
        <v>3.698</v>
      </c>
      <c r="FK14" s="9">
        <v>89.941999999999993</v>
      </c>
      <c r="FL14" s="9">
        <v>32.774999999999999</v>
      </c>
      <c r="FM14" s="9">
        <v>57.167000000000002</v>
      </c>
      <c r="FN14" s="9">
        <v>85.893000000000001</v>
      </c>
      <c r="FO14" s="9">
        <v>31.207999999999998</v>
      </c>
      <c r="FP14" s="9">
        <v>54.685000000000002</v>
      </c>
      <c r="FQ14" s="9">
        <v>48.039000000000001</v>
      </c>
      <c r="FR14" s="9">
        <v>20.137</v>
      </c>
      <c r="FS14" s="9">
        <v>27.902000000000001</v>
      </c>
      <c r="FT14" s="9">
        <v>37.853999999999999</v>
      </c>
      <c r="FU14" s="9">
        <v>11.071</v>
      </c>
      <c r="FV14" s="9">
        <v>26.783000000000001</v>
      </c>
      <c r="FW14" s="9">
        <v>4.0490000000000004</v>
      </c>
      <c r="FX14" s="9">
        <v>1.5669999999999999</v>
      </c>
      <c r="FY14" s="9">
        <v>2.4809999999999999</v>
      </c>
      <c r="FZ14" s="9">
        <v>27.76</v>
      </c>
      <c r="GA14" s="9">
        <v>12.923</v>
      </c>
      <c r="GB14" s="9">
        <v>14.837999999999999</v>
      </c>
      <c r="GC14" s="9">
        <v>25.465</v>
      </c>
      <c r="GD14" s="9">
        <v>11.845000000000001</v>
      </c>
      <c r="GE14" s="9">
        <v>13.621</v>
      </c>
      <c r="GF14" s="9">
        <v>12.945</v>
      </c>
      <c r="GG14" s="9">
        <v>6.26</v>
      </c>
      <c r="GH14" s="9">
        <v>6.6849999999999996</v>
      </c>
      <c r="GI14" s="9">
        <v>12.521000000000001</v>
      </c>
      <c r="GJ14" s="9">
        <v>5.5839999999999996</v>
      </c>
      <c r="GK14" s="9">
        <v>6.9359999999999999</v>
      </c>
      <c r="GL14" s="9">
        <v>2.2949999999999999</v>
      </c>
      <c r="GM14" s="9">
        <v>1.0780000000000001</v>
      </c>
      <c r="GN14" s="9">
        <v>1.2170000000000001</v>
      </c>
      <c r="GO14" s="9">
        <v>42.335999999999999</v>
      </c>
      <c r="GP14" s="9">
        <v>15.488</v>
      </c>
      <c r="GQ14" s="9">
        <v>26.847999999999999</v>
      </c>
      <c r="GR14" s="9">
        <v>39.636000000000003</v>
      </c>
      <c r="GS14" s="9">
        <v>13.927</v>
      </c>
      <c r="GT14" s="9">
        <v>25.709</v>
      </c>
      <c r="GU14" s="9">
        <v>18.919</v>
      </c>
      <c r="GV14" s="9">
        <v>6.8810000000000002</v>
      </c>
      <c r="GW14" s="9">
        <v>12.037000000000001</v>
      </c>
      <c r="GX14" s="9">
        <v>20.716999999999999</v>
      </c>
      <c r="GY14" s="9">
        <v>7.0460000000000003</v>
      </c>
      <c r="GZ14" s="9">
        <v>13.670999999999999</v>
      </c>
      <c r="HA14" s="9">
        <v>2.7</v>
      </c>
      <c r="HB14" s="9">
        <v>1.5609999999999999</v>
      </c>
      <c r="HC14" s="9">
        <v>1.139</v>
      </c>
      <c r="HD14" s="9">
        <v>18.789000000000001</v>
      </c>
      <c r="HE14" s="9">
        <v>5.2350000000000003</v>
      </c>
      <c r="HF14" s="9">
        <v>13.554</v>
      </c>
      <c r="HG14" s="9">
        <v>17.978999999999999</v>
      </c>
      <c r="HH14" s="9">
        <v>5.2350000000000003</v>
      </c>
      <c r="HI14" s="9">
        <v>12.744</v>
      </c>
      <c r="HJ14" s="9">
        <v>9.5150000000000006</v>
      </c>
      <c r="HK14" s="9">
        <v>2.4060000000000001</v>
      </c>
      <c r="HL14" s="9">
        <v>7.109</v>
      </c>
      <c r="HM14" s="9">
        <v>8.4649999999999999</v>
      </c>
      <c r="HN14" s="9">
        <v>2.8290000000000002</v>
      </c>
      <c r="HO14" s="9">
        <v>5.6360000000000001</v>
      </c>
      <c r="HP14" s="9">
        <v>0.80900000000000005</v>
      </c>
      <c r="HQ14" s="9">
        <v>0</v>
      </c>
      <c r="HR14" s="9">
        <v>0.80900000000000005</v>
      </c>
      <c r="HS14" s="9">
        <v>29.202999999999999</v>
      </c>
      <c r="HT14" s="9">
        <v>12.243</v>
      </c>
      <c r="HU14" s="9">
        <v>16.96</v>
      </c>
      <c r="HV14" s="9">
        <v>26.75</v>
      </c>
      <c r="HW14" s="9">
        <v>11.54</v>
      </c>
      <c r="HX14" s="9">
        <v>15.21</v>
      </c>
      <c r="HY14" s="9">
        <v>17.39</v>
      </c>
      <c r="HZ14" s="9">
        <v>8.6820000000000004</v>
      </c>
      <c r="IA14" s="9">
        <v>8.7080000000000002</v>
      </c>
      <c r="IB14" s="9">
        <v>9.36</v>
      </c>
      <c r="IC14" s="9">
        <v>2.8580000000000001</v>
      </c>
      <c r="ID14" s="9">
        <v>6.5019999999999998</v>
      </c>
      <c r="IE14" s="9">
        <v>2.452</v>
      </c>
      <c r="IF14" s="9">
        <v>0.70299999999999996</v>
      </c>
      <c r="IG14" s="9">
        <v>1.75</v>
      </c>
      <c r="IH14" s="9">
        <v>27.375</v>
      </c>
      <c r="II14" s="9">
        <v>12.731999999999999</v>
      </c>
      <c r="IJ14" s="9">
        <v>14.643000000000001</v>
      </c>
      <c r="IK14" s="9">
        <v>26.992999999999999</v>
      </c>
      <c r="IL14" s="9">
        <v>12.35</v>
      </c>
      <c r="IM14" s="9">
        <v>14.643000000000001</v>
      </c>
      <c r="IN14" s="9">
        <v>15.16</v>
      </c>
      <c r="IO14" s="9">
        <v>8.4280000000000008</v>
      </c>
      <c r="IP14" s="9">
        <v>6.7320000000000002</v>
      </c>
      <c r="IQ14" s="9">
        <v>11.833</v>
      </c>
    </row>
    <row r="15" spans="1:251">
      <c r="A15" s="10">
        <v>43497</v>
      </c>
      <c r="B15" s="9">
        <v>66.448999999999998</v>
      </c>
      <c r="C15" s="9">
        <v>23.53</v>
      </c>
      <c r="D15" s="9">
        <v>42.918999999999997</v>
      </c>
      <c r="E15" s="9">
        <v>62.494</v>
      </c>
      <c r="F15" s="9">
        <v>21.882999999999999</v>
      </c>
      <c r="G15" s="9">
        <v>40.612000000000002</v>
      </c>
      <c r="H15" s="9">
        <v>31.515000000000001</v>
      </c>
      <c r="I15" s="9">
        <v>10.109</v>
      </c>
      <c r="J15" s="9">
        <v>21.405000000000001</v>
      </c>
      <c r="K15" s="9">
        <v>30.98</v>
      </c>
      <c r="L15" s="9">
        <v>11.773</v>
      </c>
      <c r="M15" s="9">
        <v>19.206</v>
      </c>
      <c r="N15" s="9">
        <v>3.9550000000000001</v>
      </c>
      <c r="O15" s="9">
        <v>1.6479999999999999</v>
      </c>
      <c r="P15" s="9">
        <v>2.3069999999999999</v>
      </c>
      <c r="Q15" s="9">
        <v>9.2639999999999993</v>
      </c>
      <c r="R15" s="9">
        <v>5.4020000000000001</v>
      </c>
      <c r="S15" s="9">
        <v>3.8620000000000001</v>
      </c>
      <c r="T15" s="9">
        <v>8.8290000000000006</v>
      </c>
      <c r="U15" s="9">
        <v>5.4020000000000001</v>
      </c>
      <c r="V15" s="9">
        <v>3.4279999999999999</v>
      </c>
      <c r="W15" s="9">
        <v>4.4180000000000001</v>
      </c>
      <c r="X15" s="9">
        <v>1.6160000000000001</v>
      </c>
      <c r="Y15" s="9">
        <v>2.8029999999999999</v>
      </c>
      <c r="Z15" s="9">
        <v>4.4109999999999996</v>
      </c>
      <c r="AA15" s="9">
        <v>3.786</v>
      </c>
      <c r="AB15" s="9">
        <v>0.625</v>
      </c>
      <c r="AC15" s="9">
        <v>0.435</v>
      </c>
      <c r="AD15" s="9">
        <v>0</v>
      </c>
      <c r="AE15" s="9">
        <v>0.435</v>
      </c>
      <c r="AF15" s="9">
        <v>20.867000000000001</v>
      </c>
      <c r="AG15" s="9">
        <v>6.6130000000000004</v>
      </c>
      <c r="AH15" s="9">
        <v>14.253</v>
      </c>
      <c r="AI15" s="9">
        <v>19.815000000000001</v>
      </c>
      <c r="AJ15" s="9">
        <v>6.2649999999999997</v>
      </c>
      <c r="AK15" s="9">
        <v>13.55</v>
      </c>
      <c r="AL15" s="9">
        <v>7.7539999999999996</v>
      </c>
      <c r="AM15" s="9">
        <v>1.8160000000000001</v>
      </c>
      <c r="AN15" s="9">
        <v>5.9379999999999997</v>
      </c>
      <c r="AO15" s="9">
        <v>12.061</v>
      </c>
      <c r="AP15" s="9">
        <v>4.4489999999999998</v>
      </c>
      <c r="AQ15" s="9">
        <v>7.6120000000000001</v>
      </c>
      <c r="AR15" s="9">
        <v>1.052</v>
      </c>
      <c r="AS15" s="9">
        <v>0.34799999999999998</v>
      </c>
      <c r="AT15" s="9">
        <v>0.70299999999999996</v>
      </c>
      <c r="AU15" s="9">
        <v>15.268000000000001</v>
      </c>
      <c r="AV15" s="9">
        <v>4.0410000000000004</v>
      </c>
      <c r="AW15" s="9">
        <v>11.228</v>
      </c>
      <c r="AX15" s="9">
        <v>14.795999999999999</v>
      </c>
      <c r="AY15" s="9">
        <v>4.0410000000000004</v>
      </c>
      <c r="AZ15" s="9">
        <v>10.755000000000001</v>
      </c>
      <c r="BA15" s="9">
        <v>8.9269999999999996</v>
      </c>
      <c r="BB15" s="9">
        <v>2.14</v>
      </c>
      <c r="BC15" s="9">
        <v>6.7869999999999999</v>
      </c>
      <c r="BD15" s="9">
        <v>5.8689999999999998</v>
      </c>
      <c r="BE15" s="9">
        <v>1.901</v>
      </c>
      <c r="BF15" s="9">
        <v>3.968</v>
      </c>
      <c r="BG15" s="9">
        <v>0.47199999999999998</v>
      </c>
      <c r="BH15" s="9">
        <v>0</v>
      </c>
      <c r="BI15" s="9">
        <v>0.47199999999999998</v>
      </c>
      <c r="BJ15" s="9">
        <v>23.803999999999998</v>
      </c>
      <c r="BK15" s="9">
        <v>8.8620000000000001</v>
      </c>
      <c r="BL15" s="9">
        <v>14.942</v>
      </c>
      <c r="BM15" s="9">
        <v>21.582000000000001</v>
      </c>
      <c r="BN15" s="9">
        <v>8.2059999999999995</v>
      </c>
      <c r="BO15" s="9">
        <v>13.375</v>
      </c>
      <c r="BP15" s="9">
        <v>11.215999999999999</v>
      </c>
      <c r="BQ15" s="9">
        <v>3.6110000000000002</v>
      </c>
      <c r="BR15" s="9">
        <v>7.6050000000000004</v>
      </c>
      <c r="BS15" s="9">
        <v>10.366</v>
      </c>
      <c r="BT15" s="9">
        <v>4.5949999999999998</v>
      </c>
      <c r="BU15" s="9">
        <v>5.7709999999999999</v>
      </c>
      <c r="BV15" s="9">
        <v>2.222</v>
      </c>
      <c r="BW15" s="9">
        <v>0.65600000000000003</v>
      </c>
      <c r="BX15" s="9">
        <v>1.5669999999999999</v>
      </c>
      <c r="BY15" s="9">
        <v>15.773999999999999</v>
      </c>
      <c r="BZ15" s="9">
        <v>9.4160000000000004</v>
      </c>
      <c r="CA15" s="9">
        <v>6.3579999999999997</v>
      </c>
      <c r="CB15" s="9">
        <v>15.131</v>
      </c>
      <c r="CC15" s="9">
        <v>8.7720000000000002</v>
      </c>
      <c r="CD15" s="9">
        <v>6.3579999999999997</v>
      </c>
      <c r="CE15" s="9">
        <v>8.0359999999999996</v>
      </c>
      <c r="CF15" s="9">
        <v>4.1580000000000004</v>
      </c>
      <c r="CG15" s="9">
        <v>3.8780000000000001</v>
      </c>
      <c r="CH15" s="9">
        <v>7.0949999999999998</v>
      </c>
      <c r="CI15" s="9">
        <v>4.6139999999999999</v>
      </c>
      <c r="CJ15" s="9">
        <v>2.4809999999999999</v>
      </c>
      <c r="CK15" s="9">
        <v>0.64400000000000002</v>
      </c>
      <c r="CL15" s="9">
        <v>0.64400000000000002</v>
      </c>
      <c r="CM15" s="9">
        <v>0</v>
      </c>
      <c r="CN15" s="9">
        <v>24.859000000000002</v>
      </c>
      <c r="CO15" s="9">
        <v>8.1579999999999995</v>
      </c>
      <c r="CP15" s="9">
        <v>16.701000000000001</v>
      </c>
      <c r="CQ15" s="9">
        <v>23.45</v>
      </c>
      <c r="CR15" s="9">
        <v>7.5259999999999998</v>
      </c>
      <c r="CS15" s="9">
        <v>15.923999999999999</v>
      </c>
      <c r="CT15" s="9">
        <v>8.2370000000000001</v>
      </c>
      <c r="CU15" s="9">
        <v>2.4969999999999999</v>
      </c>
      <c r="CV15" s="9">
        <v>5.74</v>
      </c>
      <c r="CW15" s="9">
        <v>15.212999999999999</v>
      </c>
      <c r="CX15" s="9">
        <v>5.0289999999999999</v>
      </c>
      <c r="CY15" s="9">
        <v>10.183999999999999</v>
      </c>
      <c r="CZ15" s="9">
        <v>1.409</v>
      </c>
      <c r="DA15" s="9">
        <v>0.63200000000000001</v>
      </c>
      <c r="DB15" s="9">
        <v>0.77700000000000002</v>
      </c>
      <c r="DC15" s="9">
        <v>33.914999999999999</v>
      </c>
      <c r="DD15" s="9">
        <v>13.4</v>
      </c>
      <c r="DE15" s="9">
        <v>20.515000000000001</v>
      </c>
      <c r="DF15" s="9">
        <v>32.213999999999999</v>
      </c>
      <c r="DG15" s="9">
        <v>13.028</v>
      </c>
      <c r="DH15" s="9">
        <v>19.186</v>
      </c>
      <c r="DI15" s="9">
        <v>15.244999999999999</v>
      </c>
      <c r="DJ15" s="9">
        <v>4.7869999999999999</v>
      </c>
      <c r="DK15" s="9">
        <v>10.458</v>
      </c>
      <c r="DL15" s="9">
        <v>16.969000000000001</v>
      </c>
      <c r="DM15" s="9">
        <v>8.2409999999999997</v>
      </c>
      <c r="DN15" s="9">
        <v>8.7279999999999998</v>
      </c>
      <c r="DO15" s="9">
        <v>1.7010000000000001</v>
      </c>
      <c r="DP15" s="9">
        <v>0.372</v>
      </c>
      <c r="DQ15" s="9">
        <v>1.329</v>
      </c>
      <c r="DR15" s="9">
        <v>12.542</v>
      </c>
      <c r="DS15" s="9">
        <v>4.8570000000000002</v>
      </c>
      <c r="DT15" s="9">
        <v>7.6849999999999996</v>
      </c>
      <c r="DU15" s="9">
        <v>12.228</v>
      </c>
      <c r="DV15" s="9">
        <v>4.8570000000000002</v>
      </c>
      <c r="DW15" s="9">
        <v>7.3710000000000004</v>
      </c>
      <c r="DX15" s="9">
        <v>9.3409999999999993</v>
      </c>
      <c r="DY15" s="9">
        <v>2.8889999999999998</v>
      </c>
      <c r="DZ15" s="9">
        <v>6.452</v>
      </c>
      <c r="EA15" s="9">
        <v>2.887</v>
      </c>
      <c r="EB15" s="9">
        <v>1.9670000000000001</v>
      </c>
      <c r="EC15" s="9">
        <v>0.91900000000000004</v>
      </c>
      <c r="ED15" s="9">
        <v>0.314</v>
      </c>
      <c r="EE15" s="9">
        <v>0</v>
      </c>
      <c r="EF15" s="9">
        <v>0.314</v>
      </c>
      <c r="EG15" s="9">
        <v>4.3970000000000002</v>
      </c>
      <c r="EH15" s="9">
        <v>2.5179999999999998</v>
      </c>
      <c r="EI15" s="9">
        <v>1.88</v>
      </c>
      <c r="EJ15" s="9">
        <v>3.4319999999999999</v>
      </c>
      <c r="EK15" s="9">
        <v>1.8740000000000001</v>
      </c>
      <c r="EL15" s="9">
        <v>1.5580000000000001</v>
      </c>
      <c r="EM15" s="9">
        <v>3.11</v>
      </c>
      <c r="EN15" s="9">
        <v>1.552</v>
      </c>
      <c r="EO15" s="9">
        <v>1.5580000000000001</v>
      </c>
      <c r="EP15" s="9">
        <v>0.32200000000000001</v>
      </c>
      <c r="EQ15" s="9">
        <v>0.32200000000000001</v>
      </c>
      <c r="ER15" s="9">
        <v>0</v>
      </c>
      <c r="ES15" s="9">
        <v>0.96499999999999997</v>
      </c>
      <c r="ET15" s="9">
        <v>0.64400000000000002</v>
      </c>
      <c r="EU15" s="9">
        <v>0.32200000000000001</v>
      </c>
      <c r="EV15" s="9">
        <v>122.96899999999999</v>
      </c>
      <c r="EW15" s="9">
        <v>41.66</v>
      </c>
      <c r="EX15" s="9">
        <v>81.308999999999997</v>
      </c>
      <c r="EY15" s="9">
        <v>112.887</v>
      </c>
      <c r="EZ15" s="9">
        <v>40.033000000000001</v>
      </c>
      <c r="FA15" s="9">
        <v>72.853999999999999</v>
      </c>
      <c r="FB15" s="9">
        <v>61.048000000000002</v>
      </c>
      <c r="FC15" s="9">
        <v>24.526</v>
      </c>
      <c r="FD15" s="9">
        <v>36.521999999999998</v>
      </c>
      <c r="FE15" s="9">
        <v>51.838999999999999</v>
      </c>
      <c r="FF15" s="9">
        <v>15.507</v>
      </c>
      <c r="FG15" s="9">
        <v>36.332000000000001</v>
      </c>
      <c r="FH15" s="9">
        <v>10.082000000000001</v>
      </c>
      <c r="FI15" s="9">
        <v>1.627</v>
      </c>
      <c r="FJ15" s="9">
        <v>8.4550000000000001</v>
      </c>
      <c r="FK15" s="9">
        <v>103.285</v>
      </c>
      <c r="FL15" s="9">
        <v>31.265000000000001</v>
      </c>
      <c r="FM15" s="9">
        <v>72.02</v>
      </c>
      <c r="FN15" s="9">
        <v>95.19</v>
      </c>
      <c r="FO15" s="9">
        <v>30.076000000000001</v>
      </c>
      <c r="FP15" s="9">
        <v>65.114000000000004</v>
      </c>
      <c r="FQ15" s="9">
        <v>50.35</v>
      </c>
      <c r="FR15" s="9">
        <v>18.518999999999998</v>
      </c>
      <c r="FS15" s="9">
        <v>31.831</v>
      </c>
      <c r="FT15" s="9">
        <v>44.838999999999999</v>
      </c>
      <c r="FU15" s="9">
        <v>11.557</v>
      </c>
      <c r="FV15" s="9">
        <v>33.281999999999996</v>
      </c>
      <c r="FW15" s="9">
        <v>8.0950000000000006</v>
      </c>
      <c r="FX15" s="9">
        <v>1.1890000000000001</v>
      </c>
      <c r="FY15" s="9">
        <v>6.907</v>
      </c>
      <c r="FZ15" s="9">
        <v>19.684000000000001</v>
      </c>
      <c r="GA15" s="9">
        <v>10.395</v>
      </c>
      <c r="GB15" s="9">
        <v>9.2889999999999997</v>
      </c>
      <c r="GC15" s="9">
        <v>17.696999999999999</v>
      </c>
      <c r="GD15" s="9">
        <v>9.9570000000000007</v>
      </c>
      <c r="GE15" s="9">
        <v>7.74</v>
      </c>
      <c r="GF15" s="9">
        <v>10.698</v>
      </c>
      <c r="GG15" s="9">
        <v>6.0069999999999997</v>
      </c>
      <c r="GH15" s="9">
        <v>4.6909999999999998</v>
      </c>
      <c r="GI15" s="9">
        <v>7</v>
      </c>
      <c r="GJ15" s="9">
        <v>3.95</v>
      </c>
      <c r="GK15" s="9">
        <v>3.0489999999999999</v>
      </c>
      <c r="GL15" s="9">
        <v>1.9870000000000001</v>
      </c>
      <c r="GM15" s="9">
        <v>0.438</v>
      </c>
      <c r="GN15" s="9">
        <v>1.548</v>
      </c>
      <c r="GO15" s="9">
        <v>34.375999999999998</v>
      </c>
      <c r="GP15" s="9">
        <v>8.1999999999999993</v>
      </c>
      <c r="GQ15" s="9">
        <v>26.175999999999998</v>
      </c>
      <c r="GR15" s="9">
        <v>31.687000000000001</v>
      </c>
      <c r="GS15" s="9">
        <v>8.1999999999999993</v>
      </c>
      <c r="GT15" s="9">
        <v>23.488</v>
      </c>
      <c r="GU15" s="9">
        <v>14.35</v>
      </c>
      <c r="GV15" s="9">
        <v>4.327</v>
      </c>
      <c r="GW15" s="9">
        <v>10.023</v>
      </c>
      <c r="GX15" s="9">
        <v>17.337</v>
      </c>
      <c r="GY15" s="9">
        <v>3.8719999999999999</v>
      </c>
      <c r="GZ15" s="9">
        <v>13.465</v>
      </c>
      <c r="HA15" s="9">
        <v>2.6880000000000002</v>
      </c>
      <c r="HB15" s="9">
        <v>0</v>
      </c>
      <c r="HC15" s="9">
        <v>2.6880000000000002</v>
      </c>
      <c r="HD15" s="9">
        <v>20.193999999999999</v>
      </c>
      <c r="HE15" s="9">
        <v>4.95</v>
      </c>
      <c r="HF15" s="9">
        <v>15.244</v>
      </c>
      <c r="HG15" s="9">
        <v>18.68</v>
      </c>
      <c r="HH15" s="9">
        <v>4.266</v>
      </c>
      <c r="HI15" s="9">
        <v>14.414</v>
      </c>
      <c r="HJ15" s="9">
        <v>9.5679999999999996</v>
      </c>
      <c r="HK15" s="9">
        <v>1.266</v>
      </c>
      <c r="HL15" s="9">
        <v>8.3019999999999996</v>
      </c>
      <c r="HM15" s="9">
        <v>9.1110000000000007</v>
      </c>
      <c r="HN15" s="9">
        <v>3</v>
      </c>
      <c r="HO15" s="9">
        <v>6.1120000000000001</v>
      </c>
      <c r="HP15" s="9">
        <v>1.514</v>
      </c>
      <c r="HQ15" s="9">
        <v>0.68400000000000005</v>
      </c>
      <c r="HR15" s="9">
        <v>0.83</v>
      </c>
      <c r="HS15" s="9">
        <v>35.281999999999996</v>
      </c>
      <c r="HT15" s="9">
        <v>9.8360000000000003</v>
      </c>
      <c r="HU15" s="9">
        <v>25.446999999999999</v>
      </c>
      <c r="HV15" s="9">
        <v>32.893999999999998</v>
      </c>
      <c r="HW15" s="9">
        <v>9.8360000000000003</v>
      </c>
      <c r="HX15" s="9">
        <v>23.058</v>
      </c>
      <c r="HY15" s="9">
        <v>17.866</v>
      </c>
      <c r="HZ15" s="9">
        <v>6.2809999999999997</v>
      </c>
      <c r="IA15" s="9">
        <v>11.585000000000001</v>
      </c>
      <c r="IB15" s="9">
        <v>15.028</v>
      </c>
      <c r="IC15" s="9">
        <v>3.5550000000000002</v>
      </c>
      <c r="ID15" s="9">
        <v>11.473000000000001</v>
      </c>
      <c r="IE15" s="9">
        <v>2.3889999999999998</v>
      </c>
      <c r="IF15" s="9">
        <v>0</v>
      </c>
      <c r="IG15" s="9">
        <v>2.3889999999999998</v>
      </c>
      <c r="IH15" s="9">
        <v>33.116999999999997</v>
      </c>
      <c r="II15" s="9">
        <v>18.673999999999999</v>
      </c>
      <c r="IJ15" s="9">
        <v>14.442</v>
      </c>
      <c r="IK15" s="9">
        <v>29.626000000000001</v>
      </c>
      <c r="IL15" s="9">
        <v>17.731000000000002</v>
      </c>
      <c r="IM15" s="9">
        <v>11.895</v>
      </c>
      <c r="IN15" s="9">
        <v>19.263000000000002</v>
      </c>
      <c r="IO15" s="9">
        <v>12.651</v>
      </c>
      <c r="IP15" s="9">
        <v>6.6130000000000004</v>
      </c>
      <c r="IQ15" s="9">
        <v>10.363</v>
      </c>
    </row>
    <row r="16" spans="1:251">
      <c r="A16" s="10">
        <v>43862</v>
      </c>
      <c r="B16" s="9">
        <v>76.337000000000003</v>
      </c>
      <c r="C16" s="9">
        <v>27.882000000000001</v>
      </c>
      <c r="D16" s="9">
        <v>48.456000000000003</v>
      </c>
      <c r="E16" s="9">
        <v>72.838999999999999</v>
      </c>
      <c r="F16" s="9">
        <v>26.324999999999999</v>
      </c>
      <c r="G16" s="9">
        <v>46.514000000000003</v>
      </c>
      <c r="H16" s="9">
        <v>35.813000000000002</v>
      </c>
      <c r="I16" s="9">
        <v>13.207000000000001</v>
      </c>
      <c r="J16" s="9">
        <v>22.606000000000002</v>
      </c>
      <c r="K16" s="9">
        <v>37.026000000000003</v>
      </c>
      <c r="L16" s="9">
        <v>13.118</v>
      </c>
      <c r="M16" s="9">
        <v>23.908000000000001</v>
      </c>
      <c r="N16" s="9">
        <v>3.4980000000000002</v>
      </c>
      <c r="O16" s="9">
        <v>1.5569999999999999</v>
      </c>
      <c r="P16" s="9">
        <v>1.9419999999999999</v>
      </c>
      <c r="Q16" s="9">
        <v>11.988</v>
      </c>
      <c r="R16" s="9">
        <v>6.3029999999999999</v>
      </c>
      <c r="S16" s="9">
        <v>5.6849999999999996</v>
      </c>
      <c r="T16" s="9">
        <v>10.292</v>
      </c>
      <c r="U16" s="9">
        <v>5.7359999999999998</v>
      </c>
      <c r="V16" s="9">
        <v>4.556</v>
      </c>
      <c r="W16" s="9">
        <v>4.8220000000000001</v>
      </c>
      <c r="X16" s="9">
        <v>2.7629999999999999</v>
      </c>
      <c r="Y16" s="9">
        <v>2.06</v>
      </c>
      <c r="Z16" s="9">
        <v>5.4690000000000003</v>
      </c>
      <c r="AA16" s="9">
        <v>2.9729999999999999</v>
      </c>
      <c r="AB16" s="9">
        <v>2.496</v>
      </c>
      <c r="AC16" s="9">
        <v>1.696</v>
      </c>
      <c r="AD16" s="9">
        <v>0.56699999999999995</v>
      </c>
      <c r="AE16" s="9">
        <v>1.129</v>
      </c>
      <c r="AF16" s="9">
        <v>30.914999999999999</v>
      </c>
      <c r="AG16" s="9">
        <v>10.077999999999999</v>
      </c>
      <c r="AH16" s="9">
        <v>20.837</v>
      </c>
      <c r="AI16" s="9">
        <v>28.196999999999999</v>
      </c>
      <c r="AJ16" s="9">
        <v>9.0220000000000002</v>
      </c>
      <c r="AK16" s="9">
        <v>19.175000000000001</v>
      </c>
      <c r="AL16" s="9">
        <v>12.019</v>
      </c>
      <c r="AM16" s="9">
        <v>4.1399999999999997</v>
      </c>
      <c r="AN16" s="9">
        <v>7.8789999999999996</v>
      </c>
      <c r="AO16" s="9">
        <v>16.178000000000001</v>
      </c>
      <c r="AP16" s="9">
        <v>4.8819999999999997</v>
      </c>
      <c r="AQ16" s="9">
        <v>11.295999999999999</v>
      </c>
      <c r="AR16" s="9">
        <v>2.718</v>
      </c>
      <c r="AS16" s="9">
        <v>1.0569999999999999</v>
      </c>
      <c r="AT16" s="9">
        <v>1.6619999999999999</v>
      </c>
      <c r="AU16" s="9">
        <v>10.087999999999999</v>
      </c>
      <c r="AV16" s="9">
        <v>2.4340000000000002</v>
      </c>
      <c r="AW16" s="9">
        <v>7.6539999999999999</v>
      </c>
      <c r="AX16" s="9">
        <v>9.5139999999999993</v>
      </c>
      <c r="AY16" s="9">
        <v>2.4340000000000002</v>
      </c>
      <c r="AZ16" s="9">
        <v>7.08</v>
      </c>
      <c r="BA16" s="9">
        <v>5.8120000000000003</v>
      </c>
      <c r="BB16" s="9">
        <v>1.2569999999999999</v>
      </c>
      <c r="BC16" s="9">
        <v>4.5549999999999997</v>
      </c>
      <c r="BD16" s="9">
        <v>3.702</v>
      </c>
      <c r="BE16" s="9">
        <v>1.177</v>
      </c>
      <c r="BF16" s="9">
        <v>2.5249999999999999</v>
      </c>
      <c r="BG16" s="9">
        <v>0.57399999999999995</v>
      </c>
      <c r="BH16" s="9">
        <v>0</v>
      </c>
      <c r="BI16" s="9">
        <v>0.57399999999999995</v>
      </c>
      <c r="BJ16" s="9">
        <v>29.695</v>
      </c>
      <c r="BK16" s="9">
        <v>11.962999999999999</v>
      </c>
      <c r="BL16" s="9">
        <v>17.731999999999999</v>
      </c>
      <c r="BM16" s="9">
        <v>28.265000000000001</v>
      </c>
      <c r="BN16" s="9">
        <v>11.367000000000001</v>
      </c>
      <c r="BO16" s="9">
        <v>16.898</v>
      </c>
      <c r="BP16" s="9">
        <v>13.314</v>
      </c>
      <c r="BQ16" s="9">
        <v>4.8419999999999996</v>
      </c>
      <c r="BR16" s="9">
        <v>8.4719999999999995</v>
      </c>
      <c r="BS16" s="9">
        <v>14.951000000000001</v>
      </c>
      <c r="BT16" s="9">
        <v>6.5250000000000004</v>
      </c>
      <c r="BU16" s="9">
        <v>8.4260000000000002</v>
      </c>
      <c r="BV16" s="9">
        <v>1.43</v>
      </c>
      <c r="BW16" s="9">
        <v>0.59599999999999997</v>
      </c>
      <c r="BX16" s="9">
        <v>0.83399999999999996</v>
      </c>
      <c r="BY16" s="9">
        <v>17.626000000000001</v>
      </c>
      <c r="BZ16" s="9">
        <v>9.7100000000000009</v>
      </c>
      <c r="CA16" s="9">
        <v>7.9160000000000004</v>
      </c>
      <c r="CB16" s="9">
        <v>17.154</v>
      </c>
      <c r="CC16" s="9">
        <v>9.2379999999999995</v>
      </c>
      <c r="CD16" s="9">
        <v>7.9160000000000004</v>
      </c>
      <c r="CE16" s="9">
        <v>9.49</v>
      </c>
      <c r="CF16" s="9">
        <v>5.73</v>
      </c>
      <c r="CG16" s="9">
        <v>3.76</v>
      </c>
      <c r="CH16" s="9">
        <v>7.6639999999999997</v>
      </c>
      <c r="CI16" s="9">
        <v>3.508</v>
      </c>
      <c r="CJ16" s="9">
        <v>4.1559999999999997</v>
      </c>
      <c r="CK16" s="9">
        <v>0.47199999999999998</v>
      </c>
      <c r="CL16" s="9">
        <v>0.47199999999999998</v>
      </c>
      <c r="CM16" s="9">
        <v>0</v>
      </c>
      <c r="CN16" s="9">
        <v>37.325000000000003</v>
      </c>
      <c r="CO16" s="9">
        <v>11.691000000000001</v>
      </c>
      <c r="CP16" s="9">
        <v>25.634</v>
      </c>
      <c r="CQ16" s="9">
        <v>34.893000000000001</v>
      </c>
      <c r="CR16" s="9">
        <v>10.635</v>
      </c>
      <c r="CS16" s="9">
        <v>24.259</v>
      </c>
      <c r="CT16" s="9">
        <v>15.257</v>
      </c>
      <c r="CU16" s="9">
        <v>4.2679999999999998</v>
      </c>
      <c r="CV16" s="9">
        <v>10.99</v>
      </c>
      <c r="CW16" s="9">
        <v>19.635999999999999</v>
      </c>
      <c r="CX16" s="9">
        <v>6.367</v>
      </c>
      <c r="CY16" s="9">
        <v>13.269</v>
      </c>
      <c r="CZ16" s="9">
        <v>2.4319999999999999</v>
      </c>
      <c r="DA16" s="9">
        <v>1.0569999999999999</v>
      </c>
      <c r="DB16" s="9">
        <v>1.3759999999999999</v>
      </c>
      <c r="DC16" s="9">
        <v>34.451999999999998</v>
      </c>
      <c r="DD16" s="9">
        <v>13.394</v>
      </c>
      <c r="DE16" s="9">
        <v>21.056999999999999</v>
      </c>
      <c r="DF16" s="9">
        <v>32.173000000000002</v>
      </c>
      <c r="DG16" s="9">
        <v>12.811</v>
      </c>
      <c r="DH16" s="9">
        <v>19.361999999999998</v>
      </c>
      <c r="DI16" s="9">
        <v>14.718</v>
      </c>
      <c r="DJ16" s="9">
        <v>6.2240000000000002</v>
      </c>
      <c r="DK16" s="9">
        <v>8.4930000000000003</v>
      </c>
      <c r="DL16" s="9">
        <v>17.456</v>
      </c>
      <c r="DM16" s="9">
        <v>6.5860000000000003</v>
      </c>
      <c r="DN16" s="9">
        <v>10.869</v>
      </c>
      <c r="DO16" s="9">
        <v>2.2789999999999999</v>
      </c>
      <c r="DP16" s="9">
        <v>0.58399999999999996</v>
      </c>
      <c r="DQ16" s="9">
        <v>1.6950000000000001</v>
      </c>
      <c r="DR16" s="9">
        <v>12.795999999999999</v>
      </c>
      <c r="DS16" s="9">
        <v>6.6769999999999996</v>
      </c>
      <c r="DT16" s="9">
        <v>6.1189999999999998</v>
      </c>
      <c r="DU16" s="9">
        <v>12.506</v>
      </c>
      <c r="DV16" s="9">
        <v>6.3869999999999996</v>
      </c>
      <c r="DW16" s="9">
        <v>6.1189999999999998</v>
      </c>
      <c r="DX16" s="9">
        <v>7.6980000000000004</v>
      </c>
      <c r="DY16" s="9">
        <v>3.6059999999999999</v>
      </c>
      <c r="DZ16" s="9">
        <v>4.0919999999999996</v>
      </c>
      <c r="EA16" s="9">
        <v>4.8090000000000002</v>
      </c>
      <c r="EB16" s="9">
        <v>2.7810000000000001</v>
      </c>
      <c r="EC16" s="9">
        <v>2.028</v>
      </c>
      <c r="ED16" s="9">
        <v>0.28999999999999998</v>
      </c>
      <c r="EE16" s="9">
        <v>0.28999999999999998</v>
      </c>
      <c r="EF16" s="9">
        <v>0</v>
      </c>
      <c r="EG16" s="9">
        <v>3.7519999999999998</v>
      </c>
      <c r="EH16" s="9">
        <v>2.423</v>
      </c>
      <c r="EI16" s="9">
        <v>1.329</v>
      </c>
      <c r="EJ16" s="9">
        <v>3.5579999999999998</v>
      </c>
      <c r="EK16" s="9">
        <v>2.2290000000000001</v>
      </c>
      <c r="EL16" s="9">
        <v>1.329</v>
      </c>
      <c r="EM16" s="9">
        <v>2.9630000000000001</v>
      </c>
      <c r="EN16" s="9">
        <v>1.8720000000000001</v>
      </c>
      <c r="EO16" s="9">
        <v>1.091</v>
      </c>
      <c r="EP16" s="9">
        <v>0.59499999999999997</v>
      </c>
      <c r="EQ16" s="9">
        <v>0.35699999999999998</v>
      </c>
      <c r="ER16" s="9">
        <v>0.23799999999999999</v>
      </c>
      <c r="ES16" s="9">
        <v>0.19400000000000001</v>
      </c>
      <c r="ET16" s="9">
        <v>0.19400000000000001</v>
      </c>
      <c r="EU16" s="9">
        <v>0</v>
      </c>
      <c r="EV16" s="9">
        <v>129.03200000000001</v>
      </c>
      <c r="EW16" s="9">
        <v>51.48</v>
      </c>
      <c r="EX16" s="9">
        <v>77.552000000000007</v>
      </c>
      <c r="EY16" s="9">
        <v>120.76600000000001</v>
      </c>
      <c r="EZ16" s="9">
        <v>48.664999999999999</v>
      </c>
      <c r="FA16" s="9">
        <v>72.100999999999999</v>
      </c>
      <c r="FB16" s="9">
        <v>62.381999999999998</v>
      </c>
      <c r="FC16" s="9">
        <v>24.870999999999999</v>
      </c>
      <c r="FD16" s="9">
        <v>37.51</v>
      </c>
      <c r="FE16" s="9">
        <v>58.384</v>
      </c>
      <c r="FF16" s="9">
        <v>23.794</v>
      </c>
      <c r="FG16" s="9">
        <v>34.590000000000003</v>
      </c>
      <c r="FH16" s="9">
        <v>8.266</v>
      </c>
      <c r="FI16" s="9">
        <v>2.8149999999999999</v>
      </c>
      <c r="FJ16" s="9">
        <v>5.4509999999999996</v>
      </c>
      <c r="FK16" s="9">
        <v>109.89</v>
      </c>
      <c r="FL16" s="9">
        <v>40.704000000000001</v>
      </c>
      <c r="FM16" s="9">
        <v>69.186000000000007</v>
      </c>
      <c r="FN16" s="9">
        <v>103.52</v>
      </c>
      <c r="FO16" s="9">
        <v>39.341000000000001</v>
      </c>
      <c r="FP16" s="9">
        <v>64.179000000000002</v>
      </c>
      <c r="FQ16" s="9">
        <v>51.728999999999999</v>
      </c>
      <c r="FR16" s="9">
        <v>18.524999999999999</v>
      </c>
      <c r="FS16" s="9">
        <v>33.204000000000001</v>
      </c>
      <c r="FT16" s="9">
        <v>51.790999999999997</v>
      </c>
      <c r="FU16" s="9">
        <v>20.815000000000001</v>
      </c>
      <c r="FV16" s="9">
        <v>30.975000000000001</v>
      </c>
      <c r="FW16" s="9">
        <v>6.37</v>
      </c>
      <c r="FX16" s="9">
        <v>1.3640000000000001</v>
      </c>
      <c r="FY16" s="9">
        <v>5.0060000000000002</v>
      </c>
      <c r="FZ16" s="9">
        <v>19.141999999999999</v>
      </c>
      <c r="GA16" s="9">
        <v>10.775</v>
      </c>
      <c r="GB16" s="9">
        <v>8.3659999999999997</v>
      </c>
      <c r="GC16" s="9">
        <v>17.245999999999999</v>
      </c>
      <c r="GD16" s="9">
        <v>9.3249999999999993</v>
      </c>
      <c r="GE16" s="9">
        <v>7.9210000000000003</v>
      </c>
      <c r="GF16" s="9">
        <v>10.651999999999999</v>
      </c>
      <c r="GG16" s="9">
        <v>6.3460000000000001</v>
      </c>
      <c r="GH16" s="9">
        <v>4.306</v>
      </c>
      <c r="GI16" s="9">
        <v>6.5940000000000003</v>
      </c>
      <c r="GJ16" s="9">
        <v>2.9790000000000001</v>
      </c>
      <c r="GK16" s="9">
        <v>3.6150000000000002</v>
      </c>
      <c r="GL16" s="9">
        <v>1.8959999999999999</v>
      </c>
      <c r="GM16" s="9">
        <v>1.4510000000000001</v>
      </c>
      <c r="GN16" s="9">
        <v>0.44500000000000001</v>
      </c>
      <c r="GO16" s="9">
        <v>40.637999999999998</v>
      </c>
      <c r="GP16" s="9">
        <v>13.782</v>
      </c>
      <c r="GQ16" s="9">
        <v>26.856000000000002</v>
      </c>
      <c r="GR16" s="9">
        <v>37.162999999999997</v>
      </c>
      <c r="GS16" s="9">
        <v>12.427</v>
      </c>
      <c r="GT16" s="9">
        <v>24.736000000000001</v>
      </c>
      <c r="GU16" s="9">
        <v>16.503</v>
      </c>
      <c r="GV16" s="9">
        <v>2.9409999999999998</v>
      </c>
      <c r="GW16" s="9">
        <v>13.561999999999999</v>
      </c>
      <c r="GX16" s="9">
        <v>20.66</v>
      </c>
      <c r="GY16" s="9">
        <v>9.4860000000000007</v>
      </c>
      <c r="GZ16" s="9">
        <v>11.173999999999999</v>
      </c>
      <c r="HA16" s="9">
        <v>3.4750000000000001</v>
      </c>
      <c r="HB16" s="9">
        <v>1.355</v>
      </c>
      <c r="HC16" s="9">
        <v>2.1190000000000002</v>
      </c>
      <c r="HD16" s="9">
        <v>21.440999999999999</v>
      </c>
      <c r="HE16" s="9">
        <v>8.1280000000000001</v>
      </c>
      <c r="HF16" s="9">
        <v>13.314</v>
      </c>
      <c r="HG16" s="9">
        <v>19.878</v>
      </c>
      <c r="HH16" s="9">
        <v>6.992</v>
      </c>
      <c r="HI16" s="9">
        <v>12.885999999999999</v>
      </c>
      <c r="HJ16" s="9">
        <v>7.3040000000000003</v>
      </c>
      <c r="HK16" s="9">
        <v>3.0979999999999999</v>
      </c>
      <c r="HL16" s="9">
        <v>4.2060000000000004</v>
      </c>
      <c r="HM16" s="9">
        <v>12.574999999999999</v>
      </c>
      <c r="HN16" s="9">
        <v>3.8940000000000001</v>
      </c>
      <c r="HO16" s="9">
        <v>8.68</v>
      </c>
      <c r="HP16" s="9">
        <v>1.5629999999999999</v>
      </c>
      <c r="HQ16" s="9">
        <v>1.135</v>
      </c>
      <c r="HR16" s="9">
        <v>0.42799999999999999</v>
      </c>
      <c r="HS16" s="9">
        <v>30.24</v>
      </c>
      <c r="HT16" s="9">
        <v>10.755000000000001</v>
      </c>
      <c r="HU16" s="9">
        <v>19.484999999999999</v>
      </c>
      <c r="HV16" s="9">
        <v>28.620999999999999</v>
      </c>
      <c r="HW16" s="9">
        <v>10.755000000000001</v>
      </c>
      <c r="HX16" s="9">
        <v>17.866</v>
      </c>
      <c r="HY16" s="9">
        <v>15.801</v>
      </c>
      <c r="HZ16" s="9">
        <v>6.2240000000000002</v>
      </c>
      <c r="IA16" s="9">
        <v>9.577</v>
      </c>
      <c r="IB16" s="9">
        <v>12.82</v>
      </c>
      <c r="IC16" s="9">
        <v>4.53</v>
      </c>
      <c r="ID16" s="9">
        <v>8.2889999999999997</v>
      </c>
      <c r="IE16" s="9">
        <v>1.619</v>
      </c>
      <c r="IF16" s="9">
        <v>0</v>
      </c>
      <c r="IG16" s="9">
        <v>1.619</v>
      </c>
      <c r="IH16" s="9">
        <v>36.713000000000001</v>
      </c>
      <c r="II16" s="9">
        <v>18.815999999999999</v>
      </c>
      <c r="IJ16" s="9">
        <v>17.896999999999998</v>
      </c>
      <c r="IK16" s="9">
        <v>35.103999999999999</v>
      </c>
      <c r="IL16" s="9">
        <v>18.491</v>
      </c>
      <c r="IM16" s="9">
        <v>16.613</v>
      </c>
      <c r="IN16" s="9">
        <v>22.774000000000001</v>
      </c>
      <c r="IO16" s="9">
        <v>12.608000000000001</v>
      </c>
      <c r="IP16" s="9">
        <v>10.166</v>
      </c>
      <c r="IQ16" s="9">
        <v>12.33</v>
      </c>
    </row>
    <row r="17" spans="1:251">
      <c r="A17" s="10">
        <v>44228</v>
      </c>
      <c r="B17" s="9">
        <v>63.683</v>
      </c>
      <c r="C17" s="9">
        <v>23.259</v>
      </c>
      <c r="D17" s="9">
        <v>40.423999999999999</v>
      </c>
      <c r="E17" s="9">
        <v>60.686999999999998</v>
      </c>
      <c r="F17" s="9">
        <v>21.530999999999999</v>
      </c>
      <c r="G17" s="9">
        <v>39.155999999999999</v>
      </c>
      <c r="H17" s="9">
        <v>29.797000000000001</v>
      </c>
      <c r="I17" s="9">
        <v>12.282999999999999</v>
      </c>
      <c r="J17" s="9">
        <v>17.513999999999999</v>
      </c>
      <c r="K17" s="9">
        <v>30.89</v>
      </c>
      <c r="L17" s="9">
        <v>9.2479999999999993</v>
      </c>
      <c r="M17" s="9">
        <v>21.641999999999999</v>
      </c>
      <c r="N17" s="9">
        <v>2.9950000000000001</v>
      </c>
      <c r="O17" s="9">
        <v>1.728</v>
      </c>
      <c r="P17" s="9">
        <v>1.2669999999999999</v>
      </c>
      <c r="Q17" s="9">
        <v>13.819000000000001</v>
      </c>
      <c r="R17" s="9">
        <v>9.298</v>
      </c>
      <c r="S17" s="9">
        <v>4.5209999999999999</v>
      </c>
      <c r="T17" s="9">
        <v>11.919</v>
      </c>
      <c r="U17" s="9">
        <v>7.96</v>
      </c>
      <c r="V17" s="9">
        <v>3.9590000000000001</v>
      </c>
      <c r="W17" s="9">
        <v>5.3310000000000004</v>
      </c>
      <c r="X17" s="9">
        <v>3.0350000000000001</v>
      </c>
      <c r="Y17" s="9">
        <v>2.2959999999999998</v>
      </c>
      <c r="Z17" s="9">
        <v>6.5869999999999997</v>
      </c>
      <c r="AA17" s="9">
        <v>4.9249999999999998</v>
      </c>
      <c r="AB17" s="9">
        <v>1.6619999999999999</v>
      </c>
      <c r="AC17" s="9">
        <v>1.901</v>
      </c>
      <c r="AD17" s="9">
        <v>1.339</v>
      </c>
      <c r="AE17" s="9">
        <v>0.56200000000000006</v>
      </c>
      <c r="AF17" s="9">
        <v>24.32</v>
      </c>
      <c r="AG17" s="9">
        <v>6.27</v>
      </c>
      <c r="AH17" s="9">
        <v>18.05</v>
      </c>
      <c r="AI17" s="9">
        <v>23.507000000000001</v>
      </c>
      <c r="AJ17" s="9">
        <v>6.0289999999999999</v>
      </c>
      <c r="AK17" s="9">
        <v>17.477</v>
      </c>
      <c r="AL17" s="9">
        <v>12.013999999999999</v>
      </c>
      <c r="AM17" s="9">
        <v>2.4870000000000001</v>
      </c>
      <c r="AN17" s="9">
        <v>9.5259999999999998</v>
      </c>
      <c r="AO17" s="9">
        <v>11.493</v>
      </c>
      <c r="AP17" s="9">
        <v>3.5419999999999998</v>
      </c>
      <c r="AQ17" s="9">
        <v>7.9509999999999996</v>
      </c>
      <c r="AR17" s="9">
        <v>0.81399999999999995</v>
      </c>
      <c r="AS17" s="9">
        <v>0.24099999999999999</v>
      </c>
      <c r="AT17" s="9">
        <v>0.57299999999999995</v>
      </c>
      <c r="AU17" s="9">
        <v>13.067</v>
      </c>
      <c r="AV17" s="9">
        <v>4.6459999999999999</v>
      </c>
      <c r="AW17" s="9">
        <v>8.4209999999999994</v>
      </c>
      <c r="AX17" s="9">
        <v>12.526999999999999</v>
      </c>
      <c r="AY17" s="9">
        <v>4.6459999999999999</v>
      </c>
      <c r="AZ17" s="9">
        <v>7.8810000000000002</v>
      </c>
      <c r="BA17" s="9">
        <v>5.0010000000000003</v>
      </c>
      <c r="BB17" s="9">
        <v>1.3560000000000001</v>
      </c>
      <c r="BC17" s="9">
        <v>3.645</v>
      </c>
      <c r="BD17" s="9">
        <v>7.5259999999999998</v>
      </c>
      <c r="BE17" s="9">
        <v>3.29</v>
      </c>
      <c r="BF17" s="9">
        <v>4.2359999999999998</v>
      </c>
      <c r="BG17" s="9">
        <v>0.54</v>
      </c>
      <c r="BH17" s="9">
        <v>0</v>
      </c>
      <c r="BI17" s="9">
        <v>0.54</v>
      </c>
      <c r="BJ17" s="9">
        <v>24.58</v>
      </c>
      <c r="BK17" s="9">
        <v>13.346</v>
      </c>
      <c r="BL17" s="9">
        <v>11.234</v>
      </c>
      <c r="BM17" s="9">
        <v>23.283000000000001</v>
      </c>
      <c r="BN17" s="9">
        <v>12.765000000000001</v>
      </c>
      <c r="BO17" s="9">
        <v>10.518000000000001</v>
      </c>
      <c r="BP17" s="9">
        <v>12.263</v>
      </c>
      <c r="BQ17" s="9">
        <v>8.2620000000000005</v>
      </c>
      <c r="BR17" s="9">
        <v>4.0010000000000003</v>
      </c>
      <c r="BS17" s="9">
        <v>11.02</v>
      </c>
      <c r="BT17" s="9">
        <v>4.5039999999999996</v>
      </c>
      <c r="BU17" s="9">
        <v>6.516</v>
      </c>
      <c r="BV17" s="9">
        <v>1.2969999999999999</v>
      </c>
      <c r="BW17" s="9">
        <v>0.57999999999999996</v>
      </c>
      <c r="BX17" s="9">
        <v>0.71699999999999997</v>
      </c>
      <c r="BY17" s="9">
        <v>15.534000000000001</v>
      </c>
      <c r="BZ17" s="9">
        <v>8.2949999999999999</v>
      </c>
      <c r="CA17" s="9">
        <v>7.2389999999999999</v>
      </c>
      <c r="CB17" s="9">
        <v>13.289</v>
      </c>
      <c r="CC17" s="9">
        <v>6.05</v>
      </c>
      <c r="CD17" s="9">
        <v>7.2389999999999999</v>
      </c>
      <c r="CE17" s="9">
        <v>5.851</v>
      </c>
      <c r="CF17" s="9">
        <v>3.2130000000000001</v>
      </c>
      <c r="CG17" s="9">
        <v>2.6379999999999999</v>
      </c>
      <c r="CH17" s="9">
        <v>7.4379999999999997</v>
      </c>
      <c r="CI17" s="9">
        <v>2.8370000000000002</v>
      </c>
      <c r="CJ17" s="9">
        <v>4.601</v>
      </c>
      <c r="CK17" s="9">
        <v>2.2450000000000001</v>
      </c>
      <c r="CL17" s="9">
        <v>2.2450000000000001</v>
      </c>
      <c r="CM17" s="9">
        <v>0</v>
      </c>
      <c r="CN17" s="9">
        <v>29.648</v>
      </c>
      <c r="CO17" s="9">
        <v>10.492000000000001</v>
      </c>
      <c r="CP17" s="9">
        <v>19.155999999999999</v>
      </c>
      <c r="CQ17" s="9">
        <v>27.91</v>
      </c>
      <c r="CR17" s="9">
        <v>9.8369999999999997</v>
      </c>
      <c r="CS17" s="9">
        <v>18.073</v>
      </c>
      <c r="CT17" s="9">
        <v>10.221</v>
      </c>
      <c r="CU17" s="9">
        <v>3.46</v>
      </c>
      <c r="CV17" s="9">
        <v>6.7610000000000001</v>
      </c>
      <c r="CW17" s="9">
        <v>17.689</v>
      </c>
      <c r="CX17" s="9">
        <v>6.3769999999999998</v>
      </c>
      <c r="CY17" s="9">
        <v>11.311999999999999</v>
      </c>
      <c r="CZ17" s="9">
        <v>1.738</v>
      </c>
      <c r="DA17" s="9">
        <v>0.65500000000000003</v>
      </c>
      <c r="DB17" s="9">
        <v>1.083</v>
      </c>
      <c r="DC17" s="9">
        <v>31.834</v>
      </c>
      <c r="DD17" s="9">
        <v>11.76</v>
      </c>
      <c r="DE17" s="9">
        <v>20.074000000000002</v>
      </c>
      <c r="DF17" s="9">
        <v>30.276</v>
      </c>
      <c r="DG17" s="9">
        <v>10.768000000000001</v>
      </c>
      <c r="DH17" s="9">
        <v>19.507999999999999</v>
      </c>
      <c r="DI17" s="9">
        <v>16.379000000000001</v>
      </c>
      <c r="DJ17" s="9">
        <v>6.4130000000000003</v>
      </c>
      <c r="DK17" s="9">
        <v>9.9659999999999993</v>
      </c>
      <c r="DL17" s="9">
        <v>13.897</v>
      </c>
      <c r="DM17" s="9">
        <v>4.3550000000000004</v>
      </c>
      <c r="DN17" s="9">
        <v>9.5419999999999998</v>
      </c>
      <c r="DO17" s="9">
        <v>1.5580000000000001</v>
      </c>
      <c r="DP17" s="9">
        <v>0.99199999999999999</v>
      </c>
      <c r="DQ17" s="9">
        <v>0.56599999999999995</v>
      </c>
      <c r="DR17" s="9">
        <v>12.584</v>
      </c>
      <c r="DS17" s="9">
        <v>7.3710000000000004</v>
      </c>
      <c r="DT17" s="9">
        <v>5.2140000000000004</v>
      </c>
      <c r="DU17" s="9">
        <v>11.225</v>
      </c>
      <c r="DV17" s="9">
        <v>6.1920000000000002</v>
      </c>
      <c r="DW17" s="9">
        <v>5.0330000000000004</v>
      </c>
      <c r="DX17" s="9">
        <v>6.4980000000000002</v>
      </c>
      <c r="DY17" s="9">
        <v>3.6120000000000001</v>
      </c>
      <c r="DZ17" s="9">
        <v>2.8849999999999998</v>
      </c>
      <c r="EA17" s="9">
        <v>4.7270000000000003</v>
      </c>
      <c r="EB17" s="9">
        <v>2.58</v>
      </c>
      <c r="EC17" s="9">
        <v>2.1480000000000001</v>
      </c>
      <c r="ED17" s="9">
        <v>1.36</v>
      </c>
      <c r="EE17" s="9">
        <v>1.179</v>
      </c>
      <c r="EF17" s="9">
        <v>0.18</v>
      </c>
      <c r="EG17" s="9">
        <v>3.4350000000000001</v>
      </c>
      <c r="EH17" s="9">
        <v>2.9350000000000001</v>
      </c>
      <c r="EI17" s="9">
        <v>0.501</v>
      </c>
      <c r="EJ17" s="9">
        <v>3.1949999999999998</v>
      </c>
      <c r="EK17" s="9">
        <v>2.694</v>
      </c>
      <c r="EL17" s="9">
        <v>0.501</v>
      </c>
      <c r="EM17" s="9">
        <v>2.0299999999999998</v>
      </c>
      <c r="EN17" s="9">
        <v>1.833</v>
      </c>
      <c r="EO17" s="9">
        <v>0.19800000000000001</v>
      </c>
      <c r="EP17" s="9">
        <v>1.165</v>
      </c>
      <c r="EQ17" s="9">
        <v>0.86199999999999999</v>
      </c>
      <c r="ER17" s="9">
        <v>0.30299999999999999</v>
      </c>
      <c r="ES17" s="9">
        <v>0.24</v>
      </c>
      <c r="ET17" s="9">
        <v>0.24</v>
      </c>
      <c r="EU17" s="9">
        <v>0</v>
      </c>
      <c r="EV17" s="9">
        <v>106.613</v>
      </c>
      <c r="EW17" s="9">
        <v>34.713999999999999</v>
      </c>
      <c r="EX17" s="9">
        <v>71.900000000000006</v>
      </c>
      <c r="EY17" s="9">
        <v>101.73699999999999</v>
      </c>
      <c r="EZ17" s="9">
        <v>33.213000000000001</v>
      </c>
      <c r="FA17" s="9">
        <v>68.524000000000001</v>
      </c>
      <c r="FB17" s="9">
        <v>47.701000000000001</v>
      </c>
      <c r="FC17" s="9">
        <v>20.073</v>
      </c>
      <c r="FD17" s="9">
        <v>27.628</v>
      </c>
      <c r="FE17" s="9">
        <v>54.036000000000001</v>
      </c>
      <c r="FF17" s="9">
        <v>13.14</v>
      </c>
      <c r="FG17" s="9">
        <v>40.896000000000001</v>
      </c>
      <c r="FH17" s="9">
        <v>4.8760000000000003</v>
      </c>
      <c r="FI17" s="9">
        <v>1.5009999999999999</v>
      </c>
      <c r="FJ17" s="9">
        <v>3.375</v>
      </c>
      <c r="FK17" s="9">
        <v>84.930999999999997</v>
      </c>
      <c r="FL17" s="9">
        <v>24.652999999999999</v>
      </c>
      <c r="FM17" s="9">
        <v>60.277999999999999</v>
      </c>
      <c r="FN17" s="9">
        <v>81.569000000000003</v>
      </c>
      <c r="FO17" s="9">
        <v>23.975999999999999</v>
      </c>
      <c r="FP17" s="9">
        <v>57.593000000000004</v>
      </c>
      <c r="FQ17" s="9">
        <v>37.576000000000001</v>
      </c>
      <c r="FR17" s="9">
        <v>15.945</v>
      </c>
      <c r="FS17" s="9">
        <v>21.631</v>
      </c>
      <c r="FT17" s="9">
        <v>43.993000000000002</v>
      </c>
      <c r="FU17" s="9">
        <v>8.0310000000000006</v>
      </c>
      <c r="FV17" s="9">
        <v>35.962000000000003</v>
      </c>
      <c r="FW17" s="9">
        <v>3.3620000000000001</v>
      </c>
      <c r="FX17" s="9">
        <v>0.67800000000000005</v>
      </c>
      <c r="FY17" s="9">
        <v>2.6850000000000001</v>
      </c>
      <c r="FZ17" s="9">
        <v>21.681999999999999</v>
      </c>
      <c r="GA17" s="9">
        <v>10.06</v>
      </c>
      <c r="GB17" s="9">
        <v>11.622</v>
      </c>
      <c r="GC17" s="9">
        <v>20.167999999999999</v>
      </c>
      <c r="GD17" s="9">
        <v>9.2370000000000001</v>
      </c>
      <c r="GE17" s="9">
        <v>10.932</v>
      </c>
      <c r="GF17" s="9">
        <v>10.125</v>
      </c>
      <c r="GG17" s="9">
        <v>4.1289999999999996</v>
      </c>
      <c r="GH17" s="9">
        <v>5.9969999999999999</v>
      </c>
      <c r="GI17" s="9">
        <v>10.042999999999999</v>
      </c>
      <c r="GJ17" s="9">
        <v>5.1079999999999997</v>
      </c>
      <c r="GK17" s="9">
        <v>4.9349999999999996</v>
      </c>
      <c r="GL17" s="9">
        <v>1.514</v>
      </c>
      <c r="GM17" s="9">
        <v>0.82299999999999995</v>
      </c>
      <c r="GN17" s="9">
        <v>0.69099999999999995</v>
      </c>
      <c r="GO17" s="9">
        <v>38.023000000000003</v>
      </c>
      <c r="GP17" s="9">
        <v>9.2240000000000002</v>
      </c>
      <c r="GQ17" s="9">
        <v>28.798999999999999</v>
      </c>
      <c r="GR17" s="9">
        <v>35.548999999999999</v>
      </c>
      <c r="GS17" s="9">
        <v>8.7219999999999995</v>
      </c>
      <c r="GT17" s="9">
        <v>26.827000000000002</v>
      </c>
      <c r="GU17" s="9">
        <v>15.003</v>
      </c>
      <c r="GV17" s="9">
        <v>5.1769999999999996</v>
      </c>
      <c r="GW17" s="9">
        <v>9.8260000000000005</v>
      </c>
      <c r="GX17" s="9">
        <v>20.545999999999999</v>
      </c>
      <c r="GY17" s="9">
        <v>3.5449999999999999</v>
      </c>
      <c r="GZ17" s="9">
        <v>17.001000000000001</v>
      </c>
      <c r="HA17" s="9">
        <v>2.4740000000000002</v>
      </c>
      <c r="HB17" s="9">
        <v>0.502</v>
      </c>
      <c r="HC17" s="9">
        <v>1.972</v>
      </c>
      <c r="HD17" s="9">
        <v>14.007</v>
      </c>
      <c r="HE17" s="9">
        <v>2.0070000000000001</v>
      </c>
      <c r="HF17" s="9">
        <v>12</v>
      </c>
      <c r="HG17" s="9">
        <v>13.183</v>
      </c>
      <c r="HH17" s="9">
        <v>1.5840000000000001</v>
      </c>
      <c r="HI17" s="9">
        <v>11.599</v>
      </c>
      <c r="HJ17" s="9">
        <v>4.0389999999999997</v>
      </c>
      <c r="HK17" s="9">
        <v>0.5</v>
      </c>
      <c r="HL17" s="9">
        <v>3.5379999999999998</v>
      </c>
      <c r="HM17" s="9">
        <v>9.1440000000000001</v>
      </c>
      <c r="HN17" s="9">
        <v>1.0840000000000001</v>
      </c>
      <c r="HO17" s="9">
        <v>8.0609999999999999</v>
      </c>
      <c r="HP17" s="9">
        <v>0.82399999999999995</v>
      </c>
      <c r="HQ17" s="9">
        <v>0.42299999999999999</v>
      </c>
      <c r="HR17" s="9">
        <v>0.40100000000000002</v>
      </c>
      <c r="HS17" s="9">
        <v>22.518000000000001</v>
      </c>
      <c r="HT17" s="9">
        <v>7.7279999999999998</v>
      </c>
      <c r="HU17" s="9">
        <v>14.79</v>
      </c>
      <c r="HV17" s="9">
        <v>22.030999999999999</v>
      </c>
      <c r="HW17" s="9">
        <v>7.7279999999999998</v>
      </c>
      <c r="HX17" s="9">
        <v>14.303000000000001</v>
      </c>
      <c r="HY17" s="9">
        <v>11.887</v>
      </c>
      <c r="HZ17" s="9">
        <v>5.0010000000000003</v>
      </c>
      <c r="IA17" s="9">
        <v>6.8860000000000001</v>
      </c>
      <c r="IB17" s="9">
        <v>10.144</v>
      </c>
      <c r="IC17" s="9">
        <v>2.7269999999999999</v>
      </c>
      <c r="ID17" s="9">
        <v>7.4169999999999998</v>
      </c>
      <c r="IE17" s="9">
        <v>0.48699999999999999</v>
      </c>
      <c r="IF17" s="9">
        <v>0</v>
      </c>
      <c r="IG17" s="9">
        <v>0.48699999999999999</v>
      </c>
      <c r="IH17" s="9">
        <v>32.064999999999998</v>
      </c>
      <c r="II17" s="9">
        <v>15.755000000000001</v>
      </c>
      <c r="IJ17" s="9">
        <v>16.309999999999999</v>
      </c>
      <c r="IK17" s="9">
        <v>30.972999999999999</v>
      </c>
      <c r="IL17" s="9">
        <v>15.179</v>
      </c>
      <c r="IM17" s="9">
        <v>15.795</v>
      </c>
      <c r="IN17" s="9">
        <v>16.771999999999998</v>
      </c>
      <c r="IO17" s="9">
        <v>9.3940000000000001</v>
      </c>
      <c r="IP17" s="9">
        <v>7.3769999999999998</v>
      </c>
      <c r="IQ17" s="9">
        <v>14.202</v>
      </c>
    </row>
  </sheetData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3512</v>
      </c>
      <c r="C1" s="3" t="s">
        <v>3513</v>
      </c>
      <c r="D1" s="3" t="s">
        <v>3514</v>
      </c>
      <c r="E1" s="3" t="s">
        <v>3515</v>
      </c>
      <c r="F1" s="3" t="s">
        <v>3516</v>
      </c>
      <c r="G1" s="3" t="s">
        <v>3517</v>
      </c>
      <c r="H1" s="3" t="s">
        <v>3518</v>
      </c>
      <c r="I1" s="3" t="s">
        <v>3519</v>
      </c>
      <c r="J1" s="3" t="s">
        <v>3520</v>
      </c>
      <c r="K1" s="3" t="s">
        <v>3521</v>
      </c>
      <c r="L1" s="3" t="s">
        <v>3522</v>
      </c>
      <c r="M1" s="3" t="s">
        <v>3523</v>
      </c>
      <c r="N1" s="3" t="s">
        <v>3524</v>
      </c>
      <c r="O1" s="3" t="s">
        <v>3525</v>
      </c>
      <c r="P1" s="3" t="s">
        <v>3526</v>
      </c>
      <c r="Q1" s="3" t="s">
        <v>3527</v>
      </c>
      <c r="R1" s="3" t="s">
        <v>3528</v>
      </c>
      <c r="S1" s="3" t="s">
        <v>3529</v>
      </c>
      <c r="T1" s="3" t="s">
        <v>3530</v>
      </c>
      <c r="U1" s="3" t="s">
        <v>3531</v>
      </c>
      <c r="V1" s="3" t="s">
        <v>3532</v>
      </c>
      <c r="W1" s="3" t="s">
        <v>3533</v>
      </c>
      <c r="X1" s="3" t="s">
        <v>3534</v>
      </c>
      <c r="Y1" s="3" t="s">
        <v>3535</v>
      </c>
      <c r="Z1" s="3" t="s">
        <v>3536</v>
      </c>
      <c r="AA1" s="3" t="s">
        <v>3537</v>
      </c>
      <c r="AB1" s="3" t="s">
        <v>3538</v>
      </c>
      <c r="AC1" s="3" t="s">
        <v>3539</v>
      </c>
      <c r="AD1" s="3" t="s">
        <v>3540</v>
      </c>
      <c r="AE1" s="3" t="s">
        <v>3541</v>
      </c>
      <c r="AF1" s="3" t="s">
        <v>3542</v>
      </c>
      <c r="AG1" s="3" t="s">
        <v>3543</v>
      </c>
      <c r="AH1" s="3" t="s">
        <v>3544</v>
      </c>
      <c r="AI1" s="3" t="s">
        <v>3545</v>
      </c>
      <c r="AJ1" s="3" t="s">
        <v>3546</v>
      </c>
      <c r="AK1" s="3" t="s">
        <v>3547</v>
      </c>
      <c r="AL1" s="3" t="s">
        <v>3548</v>
      </c>
      <c r="AM1" s="3" t="s">
        <v>3549</v>
      </c>
      <c r="AN1" s="3" t="s">
        <v>3550</v>
      </c>
      <c r="AO1" s="3" t="s">
        <v>3551</v>
      </c>
      <c r="AP1" s="3" t="s">
        <v>3552</v>
      </c>
      <c r="AQ1" s="3" t="s">
        <v>3553</v>
      </c>
      <c r="AR1" s="3" t="s">
        <v>3554</v>
      </c>
      <c r="AS1" s="3" t="s">
        <v>3555</v>
      </c>
      <c r="AT1" s="3" t="s">
        <v>3556</v>
      </c>
      <c r="AU1" s="3" t="s">
        <v>3557</v>
      </c>
      <c r="AV1" s="3" t="s">
        <v>3558</v>
      </c>
      <c r="AW1" s="3" t="s">
        <v>3559</v>
      </c>
      <c r="AX1" s="3" t="s">
        <v>3560</v>
      </c>
      <c r="AY1" s="3" t="s">
        <v>3561</v>
      </c>
      <c r="AZ1" s="3" t="s">
        <v>3562</v>
      </c>
      <c r="BA1" s="3" t="s">
        <v>3563</v>
      </c>
      <c r="BB1" s="3" t="s">
        <v>3564</v>
      </c>
      <c r="BC1" s="3" t="s">
        <v>3565</v>
      </c>
      <c r="BD1" s="3" t="s">
        <v>3566</v>
      </c>
      <c r="BE1" s="3" t="s">
        <v>3567</v>
      </c>
      <c r="BF1" s="3" t="s">
        <v>3568</v>
      </c>
      <c r="BG1" s="3" t="s">
        <v>3569</v>
      </c>
      <c r="BH1" s="3" t="s">
        <v>3570</v>
      </c>
      <c r="BI1" s="3" t="s">
        <v>3571</v>
      </c>
      <c r="BJ1" s="3" t="s">
        <v>3572</v>
      </c>
      <c r="BK1" s="3" t="s">
        <v>3573</v>
      </c>
      <c r="BL1" s="3" t="s">
        <v>3574</v>
      </c>
      <c r="BM1" s="3" t="s">
        <v>3575</v>
      </c>
      <c r="BN1" s="3" t="s">
        <v>3576</v>
      </c>
      <c r="BO1" s="3" t="s">
        <v>3577</v>
      </c>
      <c r="BP1" s="3" t="s">
        <v>3578</v>
      </c>
      <c r="BQ1" s="3" t="s">
        <v>3579</v>
      </c>
      <c r="BR1" s="3" t="s">
        <v>3580</v>
      </c>
      <c r="BS1" s="3" t="s">
        <v>3581</v>
      </c>
      <c r="BT1" s="3" t="s">
        <v>3582</v>
      </c>
      <c r="BU1" s="3" t="s">
        <v>3583</v>
      </c>
      <c r="BV1" s="3" t="s">
        <v>3584</v>
      </c>
      <c r="BW1" s="3" t="s">
        <v>3585</v>
      </c>
      <c r="BX1" s="3" t="s">
        <v>3586</v>
      </c>
      <c r="BY1" s="3" t="s">
        <v>3587</v>
      </c>
      <c r="BZ1" s="3" t="s">
        <v>3588</v>
      </c>
      <c r="CA1" s="3" t="s">
        <v>3589</v>
      </c>
      <c r="CB1" s="3" t="s">
        <v>3590</v>
      </c>
      <c r="CC1" s="3" t="s">
        <v>3591</v>
      </c>
      <c r="CD1" s="3" t="s">
        <v>3592</v>
      </c>
      <c r="CE1" s="3" t="s">
        <v>3593</v>
      </c>
      <c r="CF1" s="3" t="s">
        <v>3594</v>
      </c>
      <c r="CG1" s="3" t="s">
        <v>3595</v>
      </c>
      <c r="CH1" s="3" t="s">
        <v>3596</v>
      </c>
      <c r="CI1" s="3" t="s">
        <v>3597</v>
      </c>
      <c r="CJ1" s="3" t="s">
        <v>3598</v>
      </c>
      <c r="CK1" s="3" t="s">
        <v>3599</v>
      </c>
      <c r="CL1" s="3" t="s">
        <v>3600</v>
      </c>
      <c r="CM1" s="3" t="s">
        <v>3601</v>
      </c>
      <c r="CN1" s="3" t="s">
        <v>3602</v>
      </c>
      <c r="CO1" s="3" t="s">
        <v>3603</v>
      </c>
      <c r="CP1" s="3" t="s">
        <v>3604</v>
      </c>
      <c r="CQ1" s="3" t="s">
        <v>3605</v>
      </c>
      <c r="CR1" s="3" t="s">
        <v>3606</v>
      </c>
      <c r="CS1" s="3" t="s">
        <v>3607</v>
      </c>
      <c r="CT1" s="3" t="s">
        <v>3608</v>
      </c>
      <c r="CU1" s="3" t="s">
        <v>3609</v>
      </c>
      <c r="CV1" s="3" t="s">
        <v>3610</v>
      </c>
      <c r="CW1" s="3" t="s">
        <v>3611</v>
      </c>
      <c r="CX1" s="3" t="s">
        <v>3612</v>
      </c>
      <c r="CY1" s="3" t="s">
        <v>3613</v>
      </c>
      <c r="CZ1" s="3" t="s">
        <v>3614</v>
      </c>
      <c r="DA1" s="3" t="s">
        <v>3615</v>
      </c>
      <c r="DB1" s="3" t="s">
        <v>3616</v>
      </c>
      <c r="DC1" s="3" t="s">
        <v>3617</v>
      </c>
      <c r="DD1" s="3" t="s">
        <v>3618</v>
      </c>
      <c r="DE1" s="3" t="s">
        <v>3619</v>
      </c>
      <c r="DF1" s="3" t="s">
        <v>3620</v>
      </c>
      <c r="DG1" s="3" t="s">
        <v>3621</v>
      </c>
      <c r="DH1" s="3" t="s">
        <v>3622</v>
      </c>
      <c r="DI1" s="3" t="s">
        <v>3623</v>
      </c>
      <c r="DJ1" s="3" t="s">
        <v>3624</v>
      </c>
      <c r="DK1" s="3" t="s">
        <v>3625</v>
      </c>
      <c r="DL1" s="3" t="s">
        <v>3626</v>
      </c>
      <c r="DM1" s="3" t="s">
        <v>3627</v>
      </c>
      <c r="DN1" s="3" t="s">
        <v>3628</v>
      </c>
      <c r="DO1" s="3" t="s">
        <v>3629</v>
      </c>
      <c r="DP1" s="3" t="s">
        <v>3630</v>
      </c>
      <c r="DQ1" s="3" t="s">
        <v>3631</v>
      </c>
      <c r="DR1" s="3" t="s">
        <v>3632</v>
      </c>
      <c r="DS1" s="3" t="s">
        <v>3633</v>
      </c>
      <c r="DT1" s="3" t="s">
        <v>3634</v>
      </c>
      <c r="DU1" s="3" t="s">
        <v>3635</v>
      </c>
      <c r="DV1" s="3" t="s">
        <v>3636</v>
      </c>
      <c r="DW1" s="3" t="s">
        <v>3637</v>
      </c>
      <c r="DX1" s="3" t="s">
        <v>3638</v>
      </c>
      <c r="DY1" s="3" t="s">
        <v>3639</v>
      </c>
      <c r="DZ1" s="3" t="s">
        <v>3640</v>
      </c>
      <c r="EA1" s="3" t="s">
        <v>3641</v>
      </c>
      <c r="EB1" s="3" t="s">
        <v>3642</v>
      </c>
      <c r="EC1" s="3" t="s">
        <v>3643</v>
      </c>
      <c r="ED1" s="3" t="s">
        <v>3644</v>
      </c>
      <c r="EE1" s="3" t="s">
        <v>3645</v>
      </c>
      <c r="EF1" s="3" t="s">
        <v>3646</v>
      </c>
      <c r="EG1" s="3" t="s">
        <v>3647</v>
      </c>
      <c r="EH1" s="3" t="s">
        <v>3648</v>
      </c>
      <c r="EI1" s="3" t="s">
        <v>3649</v>
      </c>
      <c r="EJ1" s="3" t="s">
        <v>3650</v>
      </c>
      <c r="EK1" s="3" t="s">
        <v>3651</v>
      </c>
      <c r="EL1" s="3" t="s">
        <v>3652</v>
      </c>
      <c r="EM1" s="3" t="s">
        <v>3653</v>
      </c>
      <c r="EN1" s="3" t="s">
        <v>3654</v>
      </c>
      <c r="EO1" s="3" t="s">
        <v>3655</v>
      </c>
      <c r="EP1" s="3" t="s">
        <v>3656</v>
      </c>
      <c r="EQ1" s="3" t="s">
        <v>3657</v>
      </c>
      <c r="ER1" s="3" t="s">
        <v>3658</v>
      </c>
      <c r="ES1" s="3" t="s">
        <v>3659</v>
      </c>
      <c r="ET1" s="3" t="s">
        <v>3660</v>
      </c>
      <c r="EU1" s="3" t="s">
        <v>3661</v>
      </c>
      <c r="EV1" s="3" t="s">
        <v>3662</v>
      </c>
      <c r="EW1" s="3" t="s">
        <v>3663</v>
      </c>
      <c r="EX1" s="3" t="s">
        <v>3664</v>
      </c>
      <c r="EY1" s="3" t="s">
        <v>3665</v>
      </c>
      <c r="EZ1" s="3" t="s">
        <v>3666</v>
      </c>
      <c r="FA1" s="3" t="s">
        <v>3667</v>
      </c>
      <c r="FB1" s="3" t="s">
        <v>3668</v>
      </c>
      <c r="FC1" s="3" t="s">
        <v>3669</v>
      </c>
      <c r="FD1" s="3" t="s">
        <v>3670</v>
      </c>
      <c r="FE1" s="3" t="s">
        <v>3671</v>
      </c>
      <c r="FF1" s="3" t="s">
        <v>3672</v>
      </c>
      <c r="FG1" s="3" t="s">
        <v>3673</v>
      </c>
      <c r="FH1" s="3" t="s">
        <v>3674</v>
      </c>
      <c r="FI1" s="3" t="s">
        <v>3675</v>
      </c>
      <c r="FJ1" s="3" t="s">
        <v>3676</v>
      </c>
      <c r="FK1" s="3" t="s">
        <v>3677</v>
      </c>
      <c r="FL1" s="3" t="s">
        <v>3678</v>
      </c>
      <c r="FM1" s="3" t="s">
        <v>3679</v>
      </c>
      <c r="FN1" s="3" t="s">
        <v>3680</v>
      </c>
      <c r="FO1" s="3" t="s">
        <v>3681</v>
      </c>
      <c r="FP1" s="3" t="s">
        <v>3682</v>
      </c>
      <c r="FQ1" s="3" t="s">
        <v>3683</v>
      </c>
      <c r="FR1" s="3" t="s">
        <v>3684</v>
      </c>
      <c r="FS1" s="3" t="s">
        <v>3685</v>
      </c>
      <c r="FT1" s="3" t="s">
        <v>3686</v>
      </c>
      <c r="FU1" s="3" t="s">
        <v>3687</v>
      </c>
      <c r="FV1" s="3" t="s">
        <v>3688</v>
      </c>
      <c r="FW1" s="3" t="s">
        <v>3689</v>
      </c>
      <c r="FX1" s="3" t="s">
        <v>3690</v>
      </c>
      <c r="FY1" s="3" t="s">
        <v>3691</v>
      </c>
      <c r="FZ1" s="3" t="s">
        <v>3692</v>
      </c>
      <c r="GA1" s="3" t="s">
        <v>3693</v>
      </c>
      <c r="GB1" s="3" t="s">
        <v>3694</v>
      </c>
      <c r="GC1" s="3" t="s">
        <v>3695</v>
      </c>
      <c r="GD1" s="3" t="s">
        <v>3696</v>
      </c>
      <c r="GE1" s="3" t="s">
        <v>3697</v>
      </c>
      <c r="GF1" s="3" t="s">
        <v>3698</v>
      </c>
      <c r="GG1" s="3" t="s">
        <v>3699</v>
      </c>
      <c r="GH1" s="3" t="s">
        <v>3700</v>
      </c>
      <c r="GI1" s="3" t="s">
        <v>3701</v>
      </c>
      <c r="GJ1" s="3" t="s">
        <v>3702</v>
      </c>
      <c r="GK1" s="3" t="s">
        <v>3703</v>
      </c>
      <c r="GL1" s="3" t="s">
        <v>3704</v>
      </c>
      <c r="GM1" s="3" t="s">
        <v>3705</v>
      </c>
      <c r="GN1" s="3" t="s">
        <v>3706</v>
      </c>
      <c r="GO1" s="3" t="s">
        <v>3707</v>
      </c>
      <c r="GP1" s="3" t="s">
        <v>3708</v>
      </c>
      <c r="GQ1" s="3" t="s">
        <v>3709</v>
      </c>
      <c r="GR1" s="3" t="s">
        <v>3710</v>
      </c>
      <c r="GS1" s="3" t="s">
        <v>3711</v>
      </c>
      <c r="GT1" s="3" t="s">
        <v>3712</v>
      </c>
      <c r="GU1" s="3" t="s">
        <v>3713</v>
      </c>
      <c r="GV1" s="3" t="s">
        <v>3714</v>
      </c>
      <c r="GW1" s="3" t="s">
        <v>3715</v>
      </c>
      <c r="GX1" s="3" t="s">
        <v>3716</v>
      </c>
      <c r="GY1" s="3" t="s">
        <v>3717</v>
      </c>
      <c r="GZ1" s="3" t="s">
        <v>3718</v>
      </c>
      <c r="HA1" s="3" t="s">
        <v>3719</v>
      </c>
      <c r="HB1" s="3" t="s">
        <v>3720</v>
      </c>
      <c r="HC1" s="3" t="s">
        <v>3721</v>
      </c>
      <c r="HD1" s="3" t="s">
        <v>3722</v>
      </c>
      <c r="HE1" s="3" t="s">
        <v>3723</v>
      </c>
      <c r="HF1" s="3" t="s">
        <v>3724</v>
      </c>
      <c r="HG1" s="3" t="s">
        <v>3725</v>
      </c>
      <c r="HH1" s="3" t="s">
        <v>3726</v>
      </c>
      <c r="HI1" s="3" t="s">
        <v>3727</v>
      </c>
      <c r="HJ1" s="3" t="s">
        <v>3728</v>
      </c>
      <c r="HK1" s="3" t="s">
        <v>3729</v>
      </c>
      <c r="HL1" s="3" t="s">
        <v>3730</v>
      </c>
      <c r="HM1" s="3" t="s">
        <v>3731</v>
      </c>
      <c r="HN1" s="3" t="s">
        <v>3732</v>
      </c>
      <c r="HO1" s="3" t="s">
        <v>3733</v>
      </c>
      <c r="HP1" s="3" t="s">
        <v>3734</v>
      </c>
      <c r="HQ1" s="3" t="s">
        <v>3735</v>
      </c>
      <c r="HR1" s="3" t="s">
        <v>3736</v>
      </c>
      <c r="HS1" s="3" t="s">
        <v>3737</v>
      </c>
      <c r="HT1" s="3" t="s">
        <v>3738</v>
      </c>
      <c r="HU1" s="3" t="s">
        <v>3739</v>
      </c>
      <c r="HV1" s="3" t="s">
        <v>3740</v>
      </c>
      <c r="HW1" s="3" t="s">
        <v>3741</v>
      </c>
      <c r="HX1" s="3" t="s">
        <v>3742</v>
      </c>
      <c r="HY1" s="3" t="s">
        <v>3743</v>
      </c>
      <c r="HZ1" s="3" t="s">
        <v>3744</v>
      </c>
      <c r="IA1" s="3" t="s">
        <v>3745</v>
      </c>
      <c r="IB1" s="3" t="s">
        <v>3746</v>
      </c>
      <c r="IC1" s="3" t="s">
        <v>3747</v>
      </c>
      <c r="ID1" s="3" t="s">
        <v>3748</v>
      </c>
      <c r="IE1" s="3" t="s">
        <v>3749</v>
      </c>
      <c r="IF1" s="3" t="s">
        <v>3750</v>
      </c>
      <c r="IG1" s="3" t="s">
        <v>3751</v>
      </c>
      <c r="IH1" s="3" t="s">
        <v>3752</v>
      </c>
      <c r="II1" s="3" t="s">
        <v>3753</v>
      </c>
      <c r="IJ1" s="3" t="s">
        <v>3754</v>
      </c>
      <c r="IK1" s="3" t="s">
        <v>3755</v>
      </c>
      <c r="IL1" s="3" t="s">
        <v>3756</v>
      </c>
      <c r="IM1" s="3" t="s">
        <v>3757</v>
      </c>
      <c r="IN1" s="3" t="s">
        <v>3758</v>
      </c>
      <c r="IO1" s="3" t="s">
        <v>3759</v>
      </c>
      <c r="IP1" s="3" t="s">
        <v>3760</v>
      </c>
      <c r="IQ1" s="3" t="s">
        <v>3761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3762</v>
      </c>
      <c r="C10" s="8" t="s">
        <v>3763</v>
      </c>
      <c r="D10" s="8" t="s">
        <v>3764</v>
      </c>
      <c r="E10" s="8" t="s">
        <v>3765</v>
      </c>
      <c r="F10" s="8" t="s">
        <v>3766</v>
      </c>
      <c r="G10" s="8" t="s">
        <v>3767</v>
      </c>
      <c r="H10" s="8" t="s">
        <v>3768</v>
      </c>
      <c r="I10" s="8" t="s">
        <v>3769</v>
      </c>
      <c r="J10" s="8" t="s">
        <v>3770</v>
      </c>
      <c r="K10" s="8" t="s">
        <v>3771</v>
      </c>
      <c r="L10" s="8" t="s">
        <v>3772</v>
      </c>
      <c r="M10" s="8" t="s">
        <v>3773</v>
      </c>
      <c r="N10" s="8" t="s">
        <v>3774</v>
      </c>
      <c r="O10" s="8" t="s">
        <v>3775</v>
      </c>
      <c r="P10" s="8" t="s">
        <v>3776</v>
      </c>
      <c r="Q10" s="8" t="s">
        <v>3777</v>
      </c>
      <c r="R10" s="8" t="s">
        <v>3778</v>
      </c>
      <c r="S10" s="8" t="s">
        <v>3779</v>
      </c>
      <c r="T10" s="8" t="s">
        <v>3780</v>
      </c>
      <c r="U10" s="8" t="s">
        <v>3781</v>
      </c>
      <c r="V10" s="8" t="s">
        <v>3782</v>
      </c>
      <c r="W10" s="8" t="s">
        <v>3783</v>
      </c>
      <c r="X10" s="8" t="s">
        <v>3784</v>
      </c>
      <c r="Y10" s="8" t="s">
        <v>3785</v>
      </c>
      <c r="Z10" s="8" t="s">
        <v>3786</v>
      </c>
      <c r="AA10" s="8" t="s">
        <v>3787</v>
      </c>
      <c r="AB10" s="8" t="s">
        <v>3788</v>
      </c>
      <c r="AC10" s="8" t="s">
        <v>3789</v>
      </c>
      <c r="AD10" s="8" t="s">
        <v>3790</v>
      </c>
      <c r="AE10" s="8" t="s">
        <v>3791</v>
      </c>
      <c r="AF10" s="8" t="s">
        <v>3792</v>
      </c>
      <c r="AG10" s="8" t="s">
        <v>3793</v>
      </c>
      <c r="AH10" s="8" t="s">
        <v>3794</v>
      </c>
      <c r="AI10" s="8" t="s">
        <v>3795</v>
      </c>
      <c r="AJ10" s="8" t="s">
        <v>3796</v>
      </c>
      <c r="AK10" s="8" t="s">
        <v>3797</v>
      </c>
      <c r="AL10" s="8" t="s">
        <v>3798</v>
      </c>
      <c r="AM10" s="8" t="s">
        <v>3799</v>
      </c>
      <c r="AN10" s="8" t="s">
        <v>3800</v>
      </c>
      <c r="AO10" s="8" t="s">
        <v>3801</v>
      </c>
      <c r="AP10" s="8" t="s">
        <v>3802</v>
      </c>
      <c r="AQ10" s="8" t="s">
        <v>3803</v>
      </c>
      <c r="AR10" s="8" t="s">
        <v>3804</v>
      </c>
      <c r="AS10" s="8" t="s">
        <v>3805</v>
      </c>
      <c r="AT10" s="8" t="s">
        <v>3806</v>
      </c>
      <c r="AU10" s="8" t="s">
        <v>3807</v>
      </c>
      <c r="AV10" s="8" t="s">
        <v>3808</v>
      </c>
      <c r="AW10" s="8" t="s">
        <v>3809</v>
      </c>
      <c r="AX10" s="8" t="s">
        <v>3810</v>
      </c>
      <c r="AY10" s="8" t="s">
        <v>3811</v>
      </c>
      <c r="AZ10" s="8" t="s">
        <v>3812</v>
      </c>
      <c r="BA10" s="8" t="s">
        <v>3813</v>
      </c>
      <c r="BB10" s="8" t="s">
        <v>3814</v>
      </c>
      <c r="BC10" s="8" t="s">
        <v>3815</v>
      </c>
      <c r="BD10" s="8" t="s">
        <v>3816</v>
      </c>
      <c r="BE10" s="8" t="s">
        <v>3817</v>
      </c>
      <c r="BF10" s="8" t="s">
        <v>3818</v>
      </c>
      <c r="BG10" s="8" t="s">
        <v>3819</v>
      </c>
      <c r="BH10" s="8" t="s">
        <v>3820</v>
      </c>
      <c r="BI10" s="8" t="s">
        <v>3821</v>
      </c>
      <c r="BJ10" s="8" t="s">
        <v>3822</v>
      </c>
      <c r="BK10" s="8" t="s">
        <v>3823</v>
      </c>
      <c r="BL10" s="8" t="s">
        <v>3824</v>
      </c>
      <c r="BM10" s="8" t="s">
        <v>3825</v>
      </c>
      <c r="BN10" s="8" t="s">
        <v>3826</v>
      </c>
      <c r="BO10" s="8" t="s">
        <v>3827</v>
      </c>
      <c r="BP10" s="8" t="s">
        <v>3828</v>
      </c>
      <c r="BQ10" s="8" t="s">
        <v>3829</v>
      </c>
      <c r="BR10" s="8" t="s">
        <v>3830</v>
      </c>
      <c r="BS10" s="8" t="s">
        <v>3831</v>
      </c>
      <c r="BT10" s="8" t="s">
        <v>3832</v>
      </c>
      <c r="BU10" s="8" t="s">
        <v>3833</v>
      </c>
      <c r="BV10" s="8" t="s">
        <v>3834</v>
      </c>
      <c r="BW10" s="8" t="s">
        <v>3835</v>
      </c>
      <c r="BX10" s="8" t="s">
        <v>3836</v>
      </c>
      <c r="BY10" s="8" t="s">
        <v>3837</v>
      </c>
      <c r="BZ10" s="8" t="s">
        <v>3838</v>
      </c>
      <c r="CA10" s="8" t="s">
        <v>3839</v>
      </c>
      <c r="CB10" s="8" t="s">
        <v>3840</v>
      </c>
      <c r="CC10" s="8" t="s">
        <v>3841</v>
      </c>
      <c r="CD10" s="8" t="s">
        <v>3842</v>
      </c>
      <c r="CE10" s="8" t="s">
        <v>3843</v>
      </c>
      <c r="CF10" s="8" t="s">
        <v>3844</v>
      </c>
      <c r="CG10" s="8" t="s">
        <v>3845</v>
      </c>
      <c r="CH10" s="8" t="s">
        <v>3846</v>
      </c>
      <c r="CI10" s="8" t="s">
        <v>3847</v>
      </c>
      <c r="CJ10" s="8" t="s">
        <v>3848</v>
      </c>
      <c r="CK10" s="8" t="s">
        <v>3849</v>
      </c>
      <c r="CL10" s="8" t="s">
        <v>3850</v>
      </c>
      <c r="CM10" s="8" t="s">
        <v>3851</v>
      </c>
      <c r="CN10" s="8" t="s">
        <v>3852</v>
      </c>
      <c r="CO10" s="8" t="s">
        <v>3853</v>
      </c>
      <c r="CP10" s="8" t="s">
        <v>3854</v>
      </c>
      <c r="CQ10" s="8" t="s">
        <v>3855</v>
      </c>
      <c r="CR10" s="8" t="s">
        <v>3856</v>
      </c>
      <c r="CS10" s="8" t="s">
        <v>3857</v>
      </c>
      <c r="CT10" s="8" t="s">
        <v>3858</v>
      </c>
      <c r="CU10" s="8" t="s">
        <v>3859</v>
      </c>
      <c r="CV10" s="8" t="s">
        <v>3860</v>
      </c>
      <c r="CW10" s="8" t="s">
        <v>3861</v>
      </c>
      <c r="CX10" s="8" t="s">
        <v>3862</v>
      </c>
      <c r="CY10" s="8" t="s">
        <v>3863</v>
      </c>
      <c r="CZ10" s="8" t="s">
        <v>3864</v>
      </c>
      <c r="DA10" s="8" t="s">
        <v>3865</v>
      </c>
      <c r="DB10" s="8" t="s">
        <v>3866</v>
      </c>
      <c r="DC10" s="8" t="s">
        <v>3867</v>
      </c>
      <c r="DD10" s="8" t="s">
        <v>3868</v>
      </c>
      <c r="DE10" s="8" t="s">
        <v>3869</v>
      </c>
      <c r="DF10" s="8" t="s">
        <v>3870</v>
      </c>
      <c r="DG10" s="8" t="s">
        <v>3871</v>
      </c>
      <c r="DH10" s="8" t="s">
        <v>3872</v>
      </c>
      <c r="DI10" s="8" t="s">
        <v>3873</v>
      </c>
      <c r="DJ10" s="8" t="s">
        <v>3874</v>
      </c>
      <c r="DK10" s="8" t="s">
        <v>3875</v>
      </c>
      <c r="DL10" s="8" t="s">
        <v>3876</v>
      </c>
      <c r="DM10" s="8" t="s">
        <v>3877</v>
      </c>
      <c r="DN10" s="8" t="s">
        <v>3878</v>
      </c>
      <c r="DO10" s="8" t="s">
        <v>3879</v>
      </c>
      <c r="DP10" s="8" t="s">
        <v>3880</v>
      </c>
      <c r="DQ10" s="8" t="s">
        <v>3881</v>
      </c>
      <c r="DR10" s="8" t="s">
        <v>3882</v>
      </c>
      <c r="DS10" s="8" t="s">
        <v>3883</v>
      </c>
      <c r="DT10" s="8" t="s">
        <v>3884</v>
      </c>
      <c r="DU10" s="8" t="s">
        <v>3885</v>
      </c>
      <c r="DV10" s="8" t="s">
        <v>3886</v>
      </c>
      <c r="DW10" s="8" t="s">
        <v>3887</v>
      </c>
      <c r="DX10" s="8" t="s">
        <v>3888</v>
      </c>
      <c r="DY10" s="8" t="s">
        <v>3889</v>
      </c>
      <c r="DZ10" s="8" t="s">
        <v>3890</v>
      </c>
      <c r="EA10" s="8" t="s">
        <v>3891</v>
      </c>
      <c r="EB10" s="8" t="s">
        <v>3892</v>
      </c>
      <c r="EC10" s="8" t="s">
        <v>3893</v>
      </c>
      <c r="ED10" s="8" t="s">
        <v>3894</v>
      </c>
      <c r="EE10" s="8" t="s">
        <v>3895</v>
      </c>
      <c r="EF10" s="8" t="s">
        <v>3896</v>
      </c>
      <c r="EG10" s="8" t="s">
        <v>3897</v>
      </c>
      <c r="EH10" s="8" t="s">
        <v>3898</v>
      </c>
      <c r="EI10" s="8" t="s">
        <v>3899</v>
      </c>
      <c r="EJ10" s="8" t="s">
        <v>3900</v>
      </c>
      <c r="EK10" s="8" t="s">
        <v>3901</v>
      </c>
      <c r="EL10" s="8" t="s">
        <v>3902</v>
      </c>
      <c r="EM10" s="8" t="s">
        <v>3903</v>
      </c>
      <c r="EN10" s="8" t="s">
        <v>3904</v>
      </c>
      <c r="EO10" s="8" t="s">
        <v>3905</v>
      </c>
      <c r="EP10" s="8" t="s">
        <v>3906</v>
      </c>
      <c r="EQ10" s="8" t="s">
        <v>3907</v>
      </c>
      <c r="ER10" s="8" t="s">
        <v>3908</v>
      </c>
      <c r="ES10" s="8" t="s">
        <v>3909</v>
      </c>
      <c r="ET10" s="8" t="s">
        <v>3910</v>
      </c>
      <c r="EU10" s="8" t="s">
        <v>3911</v>
      </c>
      <c r="EV10" s="8" t="s">
        <v>3912</v>
      </c>
      <c r="EW10" s="8" t="s">
        <v>3913</v>
      </c>
      <c r="EX10" s="8" t="s">
        <v>3914</v>
      </c>
      <c r="EY10" s="8" t="s">
        <v>3915</v>
      </c>
      <c r="EZ10" s="8" t="s">
        <v>3916</v>
      </c>
      <c r="FA10" s="8" t="s">
        <v>3917</v>
      </c>
      <c r="FB10" s="8" t="s">
        <v>3918</v>
      </c>
      <c r="FC10" s="8" t="s">
        <v>3919</v>
      </c>
      <c r="FD10" s="8" t="s">
        <v>3920</v>
      </c>
      <c r="FE10" s="8" t="s">
        <v>3921</v>
      </c>
      <c r="FF10" s="8" t="s">
        <v>3922</v>
      </c>
      <c r="FG10" s="8" t="s">
        <v>3923</v>
      </c>
      <c r="FH10" s="8" t="s">
        <v>3924</v>
      </c>
      <c r="FI10" s="8" t="s">
        <v>3925</v>
      </c>
      <c r="FJ10" s="8" t="s">
        <v>3926</v>
      </c>
      <c r="FK10" s="8" t="s">
        <v>3927</v>
      </c>
      <c r="FL10" s="8" t="s">
        <v>3928</v>
      </c>
      <c r="FM10" s="8" t="s">
        <v>3929</v>
      </c>
      <c r="FN10" s="8" t="s">
        <v>3930</v>
      </c>
      <c r="FO10" s="8" t="s">
        <v>3931</v>
      </c>
      <c r="FP10" s="8" t="s">
        <v>3932</v>
      </c>
      <c r="FQ10" s="8" t="s">
        <v>3933</v>
      </c>
      <c r="FR10" s="8" t="s">
        <v>3934</v>
      </c>
      <c r="FS10" s="8" t="s">
        <v>3935</v>
      </c>
      <c r="FT10" s="8" t="s">
        <v>3936</v>
      </c>
      <c r="FU10" s="8" t="s">
        <v>3937</v>
      </c>
      <c r="FV10" s="8" t="s">
        <v>3938</v>
      </c>
      <c r="FW10" s="8" t="s">
        <v>3939</v>
      </c>
      <c r="FX10" s="8" t="s">
        <v>3940</v>
      </c>
      <c r="FY10" s="8" t="s">
        <v>3941</v>
      </c>
      <c r="FZ10" s="8" t="s">
        <v>3942</v>
      </c>
      <c r="GA10" s="8" t="s">
        <v>3943</v>
      </c>
      <c r="GB10" s="8" t="s">
        <v>3944</v>
      </c>
      <c r="GC10" s="8" t="s">
        <v>3945</v>
      </c>
      <c r="GD10" s="8" t="s">
        <v>3946</v>
      </c>
      <c r="GE10" s="8" t="s">
        <v>3947</v>
      </c>
      <c r="GF10" s="8" t="s">
        <v>3948</v>
      </c>
      <c r="GG10" s="8" t="s">
        <v>3949</v>
      </c>
      <c r="GH10" s="8" t="s">
        <v>3950</v>
      </c>
      <c r="GI10" s="8" t="s">
        <v>3951</v>
      </c>
      <c r="GJ10" s="8" t="s">
        <v>3952</v>
      </c>
      <c r="GK10" s="8" t="s">
        <v>3953</v>
      </c>
      <c r="GL10" s="8" t="s">
        <v>3954</v>
      </c>
      <c r="GM10" s="8" t="s">
        <v>3955</v>
      </c>
      <c r="GN10" s="8" t="s">
        <v>3956</v>
      </c>
      <c r="GO10" s="8" t="s">
        <v>3957</v>
      </c>
      <c r="GP10" s="8" t="s">
        <v>3958</v>
      </c>
      <c r="GQ10" s="8" t="s">
        <v>3959</v>
      </c>
      <c r="GR10" s="8" t="s">
        <v>3960</v>
      </c>
      <c r="GS10" s="8" t="s">
        <v>3961</v>
      </c>
      <c r="GT10" s="8" t="s">
        <v>3962</v>
      </c>
      <c r="GU10" s="8" t="s">
        <v>3963</v>
      </c>
      <c r="GV10" s="8" t="s">
        <v>3964</v>
      </c>
      <c r="GW10" s="8" t="s">
        <v>3965</v>
      </c>
      <c r="GX10" s="8" t="s">
        <v>3966</v>
      </c>
      <c r="GY10" s="8" t="s">
        <v>3967</v>
      </c>
      <c r="GZ10" s="8" t="s">
        <v>3968</v>
      </c>
      <c r="HA10" s="8" t="s">
        <v>3969</v>
      </c>
      <c r="HB10" s="8" t="s">
        <v>3970</v>
      </c>
      <c r="HC10" s="8" t="s">
        <v>3971</v>
      </c>
      <c r="HD10" s="8" t="s">
        <v>3972</v>
      </c>
      <c r="HE10" s="8" t="s">
        <v>3973</v>
      </c>
      <c r="HF10" s="8" t="s">
        <v>3974</v>
      </c>
      <c r="HG10" s="8" t="s">
        <v>3975</v>
      </c>
      <c r="HH10" s="8" t="s">
        <v>3976</v>
      </c>
      <c r="HI10" s="8" t="s">
        <v>3977</v>
      </c>
      <c r="HJ10" s="8" t="s">
        <v>3978</v>
      </c>
      <c r="HK10" s="8" t="s">
        <v>3979</v>
      </c>
      <c r="HL10" s="8" t="s">
        <v>3980</v>
      </c>
      <c r="HM10" s="8" t="s">
        <v>3981</v>
      </c>
      <c r="HN10" s="8" t="s">
        <v>3982</v>
      </c>
      <c r="HO10" s="8" t="s">
        <v>3983</v>
      </c>
      <c r="HP10" s="8" t="s">
        <v>3984</v>
      </c>
      <c r="HQ10" s="8" t="s">
        <v>3985</v>
      </c>
      <c r="HR10" s="8" t="s">
        <v>3986</v>
      </c>
      <c r="HS10" s="8" t="s">
        <v>3987</v>
      </c>
      <c r="HT10" s="8" t="s">
        <v>3988</v>
      </c>
      <c r="HU10" s="8" t="s">
        <v>3989</v>
      </c>
      <c r="HV10" s="8" t="s">
        <v>3990</v>
      </c>
      <c r="HW10" s="8" t="s">
        <v>3991</v>
      </c>
      <c r="HX10" s="8" t="s">
        <v>3992</v>
      </c>
      <c r="HY10" s="8" t="s">
        <v>3993</v>
      </c>
      <c r="HZ10" s="8" t="s">
        <v>3994</v>
      </c>
      <c r="IA10" s="8" t="s">
        <v>3995</v>
      </c>
      <c r="IB10" s="8" t="s">
        <v>3996</v>
      </c>
      <c r="IC10" s="8" t="s">
        <v>3997</v>
      </c>
      <c r="ID10" s="8" t="s">
        <v>3998</v>
      </c>
      <c r="IE10" s="8" t="s">
        <v>3999</v>
      </c>
      <c r="IF10" s="8" t="s">
        <v>4000</v>
      </c>
      <c r="IG10" s="8" t="s">
        <v>4001</v>
      </c>
      <c r="IH10" s="8" t="s">
        <v>4002</v>
      </c>
      <c r="II10" s="8" t="s">
        <v>4003</v>
      </c>
      <c r="IJ10" s="8" t="s">
        <v>4004</v>
      </c>
      <c r="IK10" s="8" t="s">
        <v>4005</v>
      </c>
      <c r="IL10" s="8" t="s">
        <v>4006</v>
      </c>
      <c r="IM10" s="8" t="s">
        <v>4007</v>
      </c>
      <c r="IN10" s="8" t="s">
        <v>4008</v>
      </c>
      <c r="IO10" s="8" t="s">
        <v>4009</v>
      </c>
      <c r="IP10" s="8" t="s">
        <v>4010</v>
      </c>
      <c r="IQ10" s="8" t="s">
        <v>4011</v>
      </c>
    </row>
    <row r="11" spans="1:251">
      <c r="A11" s="10">
        <v>42036</v>
      </c>
      <c r="B11" s="9">
        <v>8.58</v>
      </c>
      <c r="C11" s="9">
        <v>5.8760000000000003</v>
      </c>
      <c r="D11" s="9">
        <v>3.1930000000000001</v>
      </c>
      <c r="E11" s="9">
        <v>0.94199999999999995</v>
      </c>
      <c r="F11" s="9">
        <v>2.2509999999999999</v>
      </c>
      <c r="G11" s="9">
        <v>37.252000000000002</v>
      </c>
      <c r="H11" s="9">
        <v>10.044</v>
      </c>
      <c r="I11" s="9">
        <v>27.207999999999998</v>
      </c>
      <c r="J11" s="9">
        <v>33.478000000000002</v>
      </c>
      <c r="K11" s="9">
        <v>10.044</v>
      </c>
      <c r="L11" s="9">
        <v>23.434000000000001</v>
      </c>
      <c r="M11" s="9">
        <v>13.438000000000001</v>
      </c>
      <c r="N11" s="9">
        <v>2.7930000000000001</v>
      </c>
      <c r="O11" s="9">
        <v>10.645</v>
      </c>
      <c r="P11" s="9">
        <v>20.041</v>
      </c>
      <c r="Q11" s="9">
        <v>7.2510000000000003</v>
      </c>
      <c r="R11" s="9">
        <v>12.789</v>
      </c>
      <c r="S11" s="9">
        <v>3.7730000000000001</v>
      </c>
      <c r="T11" s="9">
        <v>0</v>
      </c>
      <c r="U11" s="9">
        <v>3.7730000000000001</v>
      </c>
      <c r="V11" s="9">
        <v>45.94</v>
      </c>
      <c r="W11" s="9">
        <v>17.84</v>
      </c>
      <c r="X11" s="9">
        <v>28.1</v>
      </c>
      <c r="Y11" s="9">
        <v>42.326000000000001</v>
      </c>
      <c r="Z11" s="9">
        <v>16.898</v>
      </c>
      <c r="AA11" s="9">
        <v>25.428000000000001</v>
      </c>
      <c r="AB11" s="9">
        <v>21.901</v>
      </c>
      <c r="AC11" s="9">
        <v>8.0139999999999993</v>
      </c>
      <c r="AD11" s="9">
        <v>13.888</v>
      </c>
      <c r="AE11" s="9">
        <v>20.425000000000001</v>
      </c>
      <c r="AF11" s="9">
        <v>8.8849999999999998</v>
      </c>
      <c r="AG11" s="9">
        <v>11.54</v>
      </c>
      <c r="AH11" s="9">
        <v>3.6139999999999999</v>
      </c>
      <c r="AI11" s="9">
        <v>0.94199999999999995</v>
      </c>
      <c r="AJ11" s="9">
        <v>2.6720000000000002</v>
      </c>
      <c r="AK11" s="9">
        <v>16.303000000000001</v>
      </c>
      <c r="AL11" s="9">
        <v>7.3949999999999996</v>
      </c>
      <c r="AM11" s="9">
        <v>8.9079999999999995</v>
      </c>
      <c r="AN11" s="9">
        <v>15.397</v>
      </c>
      <c r="AO11" s="9">
        <v>7.3949999999999996</v>
      </c>
      <c r="AP11" s="9">
        <v>8.0020000000000007</v>
      </c>
      <c r="AQ11" s="9">
        <v>10.38</v>
      </c>
      <c r="AR11" s="9">
        <v>4.5259999999999998</v>
      </c>
      <c r="AS11" s="9">
        <v>5.8540000000000001</v>
      </c>
      <c r="AT11" s="9">
        <v>5.0170000000000003</v>
      </c>
      <c r="AU11" s="9">
        <v>2.8690000000000002</v>
      </c>
      <c r="AV11" s="9">
        <v>2.1480000000000001</v>
      </c>
      <c r="AW11" s="9">
        <v>0.90600000000000003</v>
      </c>
      <c r="AX11" s="9">
        <v>0</v>
      </c>
      <c r="AY11" s="9">
        <v>0.90600000000000003</v>
      </c>
      <c r="AZ11" s="9">
        <v>6.8090000000000002</v>
      </c>
      <c r="BA11" s="9">
        <v>2.59</v>
      </c>
      <c r="BB11" s="9">
        <v>4.218</v>
      </c>
      <c r="BC11" s="9">
        <v>6.8090000000000002</v>
      </c>
      <c r="BD11" s="9">
        <v>2.59</v>
      </c>
      <c r="BE11" s="9">
        <v>4.218</v>
      </c>
      <c r="BF11" s="9">
        <v>5.7009999999999996</v>
      </c>
      <c r="BG11" s="9">
        <v>2.181</v>
      </c>
      <c r="BH11" s="9">
        <v>3.5209999999999999</v>
      </c>
      <c r="BI11" s="9">
        <v>1.107</v>
      </c>
      <c r="BJ11" s="9">
        <v>0.40899999999999997</v>
      </c>
      <c r="BK11" s="9">
        <v>0.69799999999999995</v>
      </c>
      <c r="BL11" s="9">
        <v>0</v>
      </c>
      <c r="BM11" s="9">
        <v>0</v>
      </c>
      <c r="BN11" s="9">
        <v>0</v>
      </c>
      <c r="BO11" s="9">
        <v>27.789000000000001</v>
      </c>
      <c r="BP11" s="9">
        <v>10.298999999999999</v>
      </c>
      <c r="BQ11" s="9">
        <v>17.489000000000001</v>
      </c>
      <c r="BR11" s="9">
        <v>26.852</v>
      </c>
      <c r="BS11" s="9">
        <v>10.058</v>
      </c>
      <c r="BT11" s="9">
        <v>16.794</v>
      </c>
      <c r="BU11" s="9">
        <v>13.922000000000001</v>
      </c>
      <c r="BV11" s="9">
        <v>5.2210000000000001</v>
      </c>
      <c r="BW11" s="9">
        <v>8.7010000000000005</v>
      </c>
      <c r="BX11" s="9">
        <v>12.930999999999999</v>
      </c>
      <c r="BY11" s="9">
        <v>4.8369999999999997</v>
      </c>
      <c r="BZ11" s="9">
        <v>8.0939999999999994</v>
      </c>
      <c r="CA11" s="9">
        <v>0.93600000000000005</v>
      </c>
      <c r="CB11" s="9">
        <v>0.24099999999999999</v>
      </c>
      <c r="CC11" s="9">
        <v>0.69499999999999995</v>
      </c>
      <c r="CD11" s="9">
        <v>24.099</v>
      </c>
      <c r="CE11" s="9">
        <v>8.532</v>
      </c>
      <c r="CF11" s="9">
        <v>15.567</v>
      </c>
      <c r="CG11" s="9">
        <v>23.556000000000001</v>
      </c>
      <c r="CH11" s="9">
        <v>8.43</v>
      </c>
      <c r="CI11" s="9">
        <v>15.125999999999999</v>
      </c>
      <c r="CJ11" s="9">
        <v>12.455</v>
      </c>
      <c r="CK11" s="9">
        <v>4.9470000000000001</v>
      </c>
      <c r="CL11" s="9">
        <v>7.5090000000000003</v>
      </c>
      <c r="CM11" s="9">
        <v>11.1</v>
      </c>
      <c r="CN11" s="9">
        <v>3.4830000000000001</v>
      </c>
      <c r="CO11" s="9">
        <v>7.617</v>
      </c>
      <c r="CP11" s="9">
        <v>0.54300000000000004</v>
      </c>
      <c r="CQ11" s="9">
        <v>0.10199999999999999</v>
      </c>
      <c r="CR11" s="9">
        <v>0.441</v>
      </c>
      <c r="CS11" s="9">
        <v>3.69</v>
      </c>
      <c r="CT11" s="9">
        <v>1.7669999999999999</v>
      </c>
      <c r="CU11" s="9">
        <v>1.923</v>
      </c>
      <c r="CV11" s="9">
        <v>3.2959999999999998</v>
      </c>
      <c r="CW11" s="9">
        <v>1.6279999999999999</v>
      </c>
      <c r="CX11" s="9">
        <v>1.6679999999999999</v>
      </c>
      <c r="CY11" s="9">
        <v>1.466</v>
      </c>
      <c r="CZ11" s="9">
        <v>0.27400000000000002</v>
      </c>
      <c r="DA11" s="9">
        <v>1.1919999999999999</v>
      </c>
      <c r="DB11" s="9">
        <v>1.83</v>
      </c>
      <c r="DC11" s="9">
        <v>1.3540000000000001</v>
      </c>
      <c r="DD11" s="9">
        <v>0.47599999999999998</v>
      </c>
      <c r="DE11" s="9">
        <v>0.39300000000000002</v>
      </c>
      <c r="DF11" s="9">
        <v>0.13900000000000001</v>
      </c>
      <c r="DG11" s="9">
        <v>0.254</v>
      </c>
      <c r="DH11" s="9">
        <v>8.2780000000000005</v>
      </c>
      <c r="DI11" s="9">
        <v>1.964</v>
      </c>
      <c r="DJ11" s="9">
        <v>6.3140000000000001</v>
      </c>
      <c r="DK11" s="9">
        <v>8.0079999999999991</v>
      </c>
      <c r="DL11" s="9">
        <v>1.964</v>
      </c>
      <c r="DM11" s="9">
        <v>6.0439999999999996</v>
      </c>
      <c r="DN11" s="9">
        <v>3.3290000000000002</v>
      </c>
      <c r="DO11" s="9">
        <v>0.46600000000000003</v>
      </c>
      <c r="DP11" s="9">
        <v>2.863</v>
      </c>
      <c r="DQ11" s="9">
        <v>4.6790000000000003</v>
      </c>
      <c r="DR11" s="9">
        <v>1.498</v>
      </c>
      <c r="DS11" s="9">
        <v>3.181</v>
      </c>
      <c r="DT11" s="9">
        <v>0.27</v>
      </c>
      <c r="DU11" s="9">
        <v>0</v>
      </c>
      <c r="DV11" s="9">
        <v>0.27</v>
      </c>
      <c r="DW11" s="9">
        <v>4.0270000000000001</v>
      </c>
      <c r="DX11" s="9">
        <v>0.69199999999999995</v>
      </c>
      <c r="DY11" s="9">
        <v>3.3359999999999999</v>
      </c>
      <c r="DZ11" s="9">
        <v>3.722</v>
      </c>
      <c r="EA11" s="9">
        <v>0.69199999999999995</v>
      </c>
      <c r="EB11" s="9">
        <v>3.03</v>
      </c>
      <c r="EC11" s="9">
        <v>2.0539999999999998</v>
      </c>
      <c r="ED11" s="9">
        <v>0.41699999999999998</v>
      </c>
      <c r="EE11" s="9">
        <v>1.6359999999999999</v>
      </c>
      <c r="EF11" s="9">
        <v>1.6679999999999999</v>
      </c>
      <c r="EG11" s="9">
        <v>0.27400000000000002</v>
      </c>
      <c r="EH11" s="9">
        <v>1.3939999999999999</v>
      </c>
      <c r="EI11" s="9">
        <v>0.30499999999999999</v>
      </c>
      <c r="EJ11" s="9">
        <v>0</v>
      </c>
      <c r="EK11" s="9">
        <v>0.30499999999999999</v>
      </c>
      <c r="EL11" s="9">
        <v>8.3089999999999993</v>
      </c>
      <c r="EM11" s="9">
        <v>3.3149999999999999</v>
      </c>
      <c r="EN11" s="9">
        <v>4.9930000000000003</v>
      </c>
      <c r="EO11" s="9">
        <v>8.2059999999999995</v>
      </c>
      <c r="EP11" s="9">
        <v>3.2130000000000001</v>
      </c>
      <c r="EQ11" s="9">
        <v>4.9930000000000003</v>
      </c>
      <c r="ER11" s="9">
        <v>4.7460000000000004</v>
      </c>
      <c r="ES11" s="9">
        <v>2.4140000000000001</v>
      </c>
      <c r="ET11" s="9">
        <v>2.3319999999999999</v>
      </c>
      <c r="EU11" s="9">
        <v>3.46</v>
      </c>
      <c r="EV11" s="9">
        <v>0.79800000000000004</v>
      </c>
      <c r="EW11" s="9">
        <v>2.6619999999999999</v>
      </c>
      <c r="EX11" s="9">
        <v>0.10199999999999999</v>
      </c>
      <c r="EY11" s="9">
        <v>0.10199999999999999</v>
      </c>
      <c r="EZ11" s="9">
        <v>0</v>
      </c>
      <c r="FA11" s="9">
        <v>7.1749999999999998</v>
      </c>
      <c r="FB11" s="9">
        <v>4.3289999999999997</v>
      </c>
      <c r="FC11" s="9">
        <v>2.8460000000000001</v>
      </c>
      <c r="FD11" s="9">
        <v>6.9169999999999998</v>
      </c>
      <c r="FE11" s="9">
        <v>4.1900000000000004</v>
      </c>
      <c r="FF11" s="9">
        <v>2.7269999999999999</v>
      </c>
      <c r="FG11" s="9">
        <v>3.7919999999999998</v>
      </c>
      <c r="FH11" s="9">
        <v>1.923</v>
      </c>
      <c r="FI11" s="9">
        <v>1.869</v>
      </c>
      <c r="FJ11" s="9">
        <v>3.1240000000000001</v>
      </c>
      <c r="FK11" s="9">
        <v>2.2669999999999999</v>
      </c>
      <c r="FL11" s="9">
        <v>0.85799999999999998</v>
      </c>
      <c r="FM11" s="9">
        <v>0.25800000000000001</v>
      </c>
      <c r="FN11" s="9">
        <v>0.13900000000000001</v>
      </c>
      <c r="FO11" s="9">
        <v>0.11899999999999999</v>
      </c>
      <c r="FP11" s="9">
        <v>11.032</v>
      </c>
      <c r="FQ11" s="9">
        <v>3.0230000000000001</v>
      </c>
      <c r="FR11" s="9">
        <v>8.01</v>
      </c>
      <c r="FS11" s="9">
        <v>10.762</v>
      </c>
      <c r="FT11" s="9">
        <v>3.0230000000000001</v>
      </c>
      <c r="FU11" s="9">
        <v>7.7389999999999999</v>
      </c>
      <c r="FV11" s="9">
        <v>4.4560000000000004</v>
      </c>
      <c r="FW11" s="9">
        <v>0.94199999999999995</v>
      </c>
      <c r="FX11" s="9">
        <v>3.5150000000000001</v>
      </c>
      <c r="FY11" s="9">
        <v>6.306</v>
      </c>
      <c r="FZ11" s="9">
        <v>2.081</v>
      </c>
      <c r="GA11" s="9">
        <v>4.2249999999999996</v>
      </c>
      <c r="GB11" s="9">
        <v>0.27</v>
      </c>
      <c r="GC11" s="9">
        <v>0</v>
      </c>
      <c r="GD11" s="9">
        <v>0.27</v>
      </c>
      <c r="GE11" s="9">
        <v>11.500999999999999</v>
      </c>
      <c r="GF11" s="9">
        <v>4.6109999999999998</v>
      </c>
      <c r="GG11" s="9">
        <v>6.89</v>
      </c>
      <c r="GH11" s="9">
        <v>11.076000000000001</v>
      </c>
      <c r="GI11" s="9">
        <v>4.6109999999999998</v>
      </c>
      <c r="GJ11" s="9">
        <v>6.4649999999999999</v>
      </c>
      <c r="GK11" s="9">
        <v>6.0529999999999999</v>
      </c>
      <c r="GL11" s="9">
        <v>2.67</v>
      </c>
      <c r="GM11" s="9">
        <v>3.383</v>
      </c>
      <c r="GN11" s="9">
        <v>5.0229999999999997</v>
      </c>
      <c r="GO11" s="9">
        <v>1.9410000000000001</v>
      </c>
      <c r="GP11" s="9">
        <v>3.0819999999999999</v>
      </c>
      <c r="GQ11" s="9">
        <v>0.42499999999999999</v>
      </c>
      <c r="GR11" s="9">
        <v>0</v>
      </c>
      <c r="GS11" s="9">
        <v>0.42499999999999999</v>
      </c>
      <c r="GT11" s="9">
        <v>3.9249999999999998</v>
      </c>
      <c r="GU11" s="9">
        <v>1.839</v>
      </c>
      <c r="GV11" s="9">
        <v>2.0859999999999999</v>
      </c>
      <c r="GW11" s="9">
        <v>3.786</v>
      </c>
      <c r="GX11" s="9">
        <v>1.7</v>
      </c>
      <c r="GY11" s="9">
        <v>2.0859999999999999</v>
      </c>
      <c r="GZ11" s="9">
        <v>2.3010000000000002</v>
      </c>
      <c r="HA11" s="9">
        <v>1.0009999999999999</v>
      </c>
      <c r="HB11" s="9">
        <v>1.2989999999999999</v>
      </c>
      <c r="HC11" s="9">
        <v>1.4850000000000001</v>
      </c>
      <c r="HD11" s="9">
        <v>0.69799999999999995</v>
      </c>
      <c r="HE11" s="9">
        <v>0.78700000000000003</v>
      </c>
      <c r="HF11" s="9">
        <v>0.13900000000000001</v>
      </c>
      <c r="HG11" s="9">
        <v>0.13900000000000001</v>
      </c>
      <c r="HH11" s="9">
        <v>0</v>
      </c>
      <c r="HI11" s="9">
        <v>1.331</v>
      </c>
      <c r="HJ11" s="9">
        <v>0.82699999999999996</v>
      </c>
      <c r="HK11" s="9">
        <v>0.504</v>
      </c>
      <c r="HL11" s="9">
        <v>1.228</v>
      </c>
      <c r="HM11" s="9">
        <v>0.72399999999999998</v>
      </c>
      <c r="HN11" s="9">
        <v>0.504</v>
      </c>
      <c r="HO11" s="9">
        <v>1.1120000000000001</v>
      </c>
      <c r="HP11" s="9">
        <v>0.60699999999999998</v>
      </c>
      <c r="HQ11" s="9">
        <v>0.504</v>
      </c>
      <c r="HR11" s="9">
        <v>0.11700000000000001</v>
      </c>
      <c r="HS11" s="9">
        <v>0.11700000000000001</v>
      </c>
      <c r="HT11" s="9">
        <v>0</v>
      </c>
      <c r="HU11" s="9">
        <v>0.10199999999999999</v>
      </c>
      <c r="HV11" s="9">
        <v>0.10199999999999999</v>
      </c>
      <c r="HW11" s="9">
        <v>0</v>
      </c>
      <c r="HX11" s="9">
        <v>4.931</v>
      </c>
      <c r="HY11" s="9">
        <v>1.7030000000000001</v>
      </c>
      <c r="HZ11" s="9">
        <v>3.2290000000000001</v>
      </c>
      <c r="IA11" s="9">
        <v>4.6449999999999996</v>
      </c>
      <c r="IB11" s="9">
        <v>1.7030000000000001</v>
      </c>
      <c r="IC11" s="9">
        <v>2.9420000000000002</v>
      </c>
      <c r="ID11" s="9">
        <v>1.585</v>
      </c>
      <c r="IE11" s="9">
        <v>0.70599999999999996</v>
      </c>
      <c r="IF11" s="9">
        <v>0.878</v>
      </c>
      <c r="IG11" s="9">
        <v>3.06</v>
      </c>
      <c r="IH11" s="9">
        <v>0.996</v>
      </c>
      <c r="II11" s="9">
        <v>2.0640000000000001</v>
      </c>
      <c r="IJ11" s="9">
        <v>0.28599999999999998</v>
      </c>
      <c r="IK11" s="9">
        <v>0</v>
      </c>
      <c r="IL11" s="9">
        <v>0.28599999999999998</v>
      </c>
      <c r="IM11" s="9">
        <v>4.351</v>
      </c>
      <c r="IN11" s="9">
        <v>1.4330000000000001</v>
      </c>
      <c r="IO11" s="9">
        <v>2.9180000000000001</v>
      </c>
      <c r="IP11" s="9">
        <v>4.0650000000000004</v>
      </c>
      <c r="IQ11" s="9">
        <v>1.4330000000000001</v>
      </c>
    </row>
    <row r="12" spans="1:251">
      <c r="A12" s="10">
        <v>42401</v>
      </c>
      <c r="B12" s="9">
        <v>5.9610000000000003</v>
      </c>
      <c r="C12" s="9">
        <v>3.6179999999999999</v>
      </c>
      <c r="D12" s="9">
        <v>0.78500000000000003</v>
      </c>
      <c r="E12" s="9">
        <v>0.39600000000000002</v>
      </c>
      <c r="F12" s="9">
        <v>0.38900000000000001</v>
      </c>
      <c r="G12" s="9">
        <v>44.063000000000002</v>
      </c>
      <c r="H12" s="9">
        <v>9.9260000000000002</v>
      </c>
      <c r="I12" s="9">
        <v>34.137999999999998</v>
      </c>
      <c r="J12" s="9">
        <v>42.420999999999999</v>
      </c>
      <c r="K12" s="9">
        <v>9.4610000000000003</v>
      </c>
      <c r="L12" s="9">
        <v>32.96</v>
      </c>
      <c r="M12" s="9">
        <v>17.077000000000002</v>
      </c>
      <c r="N12" s="9">
        <v>4.3769999999999998</v>
      </c>
      <c r="O12" s="9">
        <v>12.7</v>
      </c>
      <c r="P12" s="9">
        <v>25.344000000000001</v>
      </c>
      <c r="Q12" s="9">
        <v>5.0839999999999996</v>
      </c>
      <c r="R12" s="9">
        <v>20.260000000000002</v>
      </c>
      <c r="S12" s="9">
        <v>1.643</v>
      </c>
      <c r="T12" s="9">
        <v>0.46500000000000002</v>
      </c>
      <c r="U12" s="9">
        <v>1.1779999999999999</v>
      </c>
      <c r="V12" s="9">
        <v>55.384999999999998</v>
      </c>
      <c r="W12" s="9">
        <v>24.652000000000001</v>
      </c>
      <c r="X12" s="9">
        <v>30.733000000000001</v>
      </c>
      <c r="Y12" s="9">
        <v>52.722999999999999</v>
      </c>
      <c r="Z12" s="9">
        <v>24.337</v>
      </c>
      <c r="AA12" s="9">
        <v>28.385999999999999</v>
      </c>
      <c r="AB12" s="9">
        <v>28.347999999999999</v>
      </c>
      <c r="AC12" s="9">
        <v>14.367000000000001</v>
      </c>
      <c r="AD12" s="9">
        <v>13.98</v>
      </c>
      <c r="AE12" s="9">
        <v>24.375</v>
      </c>
      <c r="AF12" s="9">
        <v>9.9689999999999994</v>
      </c>
      <c r="AG12" s="9">
        <v>14.406000000000001</v>
      </c>
      <c r="AH12" s="9">
        <v>2.6619999999999999</v>
      </c>
      <c r="AI12" s="9">
        <v>0.316</v>
      </c>
      <c r="AJ12" s="9">
        <v>2.3460000000000001</v>
      </c>
      <c r="AK12" s="9">
        <v>15.683</v>
      </c>
      <c r="AL12" s="9">
        <v>6.0949999999999998</v>
      </c>
      <c r="AM12" s="9">
        <v>9.5869999999999997</v>
      </c>
      <c r="AN12" s="9">
        <v>14.013</v>
      </c>
      <c r="AO12" s="9">
        <v>5.2759999999999998</v>
      </c>
      <c r="AP12" s="9">
        <v>8.7370000000000001</v>
      </c>
      <c r="AQ12" s="9">
        <v>7.3849999999999998</v>
      </c>
      <c r="AR12" s="9">
        <v>3.28</v>
      </c>
      <c r="AS12" s="9">
        <v>4.1059999999999999</v>
      </c>
      <c r="AT12" s="9">
        <v>6.6269999999999998</v>
      </c>
      <c r="AU12" s="9">
        <v>1.996</v>
      </c>
      <c r="AV12" s="9">
        <v>4.6310000000000002</v>
      </c>
      <c r="AW12" s="9">
        <v>1.67</v>
      </c>
      <c r="AX12" s="9">
        <v>0.82</v>
      </c>
      <c r="AY12" s="9">
        <v>0.85</v>
      </c>
      <c r="AZ12" s="9">
        <v>8.343</v>
      </c>
      <c r="BA12" s="9">
        <v>4.0529999999999999</v>
      </c>
      <c r="BB12" s="9">
        <v>4.2889999999999997</v>
      </c>
      <c r="BC12" s="9">
        <v>7.444</v>
      </c>
      <c r="BD12" s="9">
        <v>4.0529999999999999</v>
      </c>
      <c r="BE12" s="9">
        <v>3.39</v>
      </c>
      <c r="BF12" s="9">
        <v>5.9260000000000002</v>
      </c>
      <c r="BG12" s="9">
        <v>3.2280000000000002</v>
      </c>
      <c r="BH12" s="9">
        <v>2.6970000000000001</v>
      </c>
      <c r="BI12" s="9">
        <v>1.518</v>
      </c>
      <c r="BJ12" s="9">
        <v>0.82499999999999996</v>
      </c>
      <c r="BK12" s="9">
        <v>0.69299999999999995</v>
      </c>
      <c r="BL12" s="9">
        <v>0.89900000000000002</v>
      </c>
      <c r="BM12" s="9">
        <v>0</v>
      </c>
      <c r="BN12" s="9">
        <v>0.89900000000000002</v>
      </c>
      <c r="BO12" s="9">
        <v>20.233000000000001</v>
      </c>
      <c r="BP12" s="9">
        <v>7.9459999999999997</v>
      </c>
      <c r="BQ12" s="9">
        <v>12.287000000000001</v>
      </c>
      <c r="BR12" s="9">
        <v>19.363</v>
      </c>
      <c r="BS12" s="9">
        <v>7.3109999999999999</v>
      </c>
      <c r="BT12" s="9">
        <v>12.052</v>
      </c>
      <c r="BU12" s="9">
        <v>8.8520000000000003</v>
      </c>
      <c r="BV12" s="9">
        <v>4.3419999999999996</v>
      </c>
      <c r="BW12" s="9">
        <v>4.51</v>
      </c>
      <c r="BX12" s="9">
        <v>10.510999999999999</v>
      </c>
      <c r="BY12" s="9">
        <v>2.9689999999999999</v>
      </c>
      <c r="BZ12" s="9">
        <v>7.5419999999999998</v>
      </c>
      <c r="CA12" s="9">
        <v>0.87</v>
      </c>
      <c r="CB12" s="9">
        <v>0.63500000000000001</v>
      </c>
      <c r="CC12" s="9">
        <v>0.23499999999999999</v>
      </c>
      <c r="CD12" s="9">
        <v>18.988</v>
      </c>
      <c r="CE12" s="9">
        <v>7.117</v>
      </c>
      <c r="CF12" s="9">
        <v>11.871</v>
      </c>
      <c r="CG12" s="9">
        <v>18.236000000000001</v>
      </c>
      <c r="CH12" s="9">
        <v>6.6</v>
      </c>
      <c r="CI12" s="9">
        <v>11.635999999999999</v>
      </c>
      <c r="CJ12" s="9">
        <v>8.2929999999999993</v>
      </c>
      <c r="CK12" s="9">
        <v>3.923</v>
      </c>
      <c r="CL12" s="9">
        <v>4.37</v>
      </c>
      <c r="CM12" s="9">
        <v>9.9420000000000002</v>
      </c>
      <c r="CN12" s="9">
        <v>2.6760000000000002</v>
      </c>
      <c r="CO12" s="9">
        <v>7.266</v>
      </c>
      <c r="CP12" s="9">
        <v>0.752</v>
      </c>
      <c r="CQ12" s="9">
        <v>0.51700000000000002</v>
      </c>
      <c r="CR12" s="9">
        <v>0.23499999999999999</v>
      </c>
      <c r="CS12" s="9">
        <v>1.2450000000000001</v>
      </c>
      <c r="CT12" s="9">
        <v>0.82899999999999996</v>
      </c>
      <c r="CU12" s="9">
        <v>0.41499999999999998</v>
      </c>
      <c r="CV12" s="9">
        <v>1.127</v>
      </c>
      <c r="CW12" s="9">
        <v>0.71099999999999997</v>
      </c>
      <c r="CX12" s="9">
        <v>0.41499999999999998</v>
      </c>
      <c r="CY12" s="9">
        <v>0.55800000000000005</v>
      </c>
      <c r="CZ12" s="9">
        <v>0.41799999999999998</v>
      </c>
      <c r="DA12" s="9">
        <v>0.14000000000000001</v>
      </c>
      <c r="DB12" s="9">
        <v>0.56799999999999995</v>
      </c>
      <c r="DC12" s="9">
        <v>0.29299999999999998</v>
      </c>
      <c r="DD12" s="9">
        <v>0.27600000000000002</v>
      </c>
      <c r="DE12" s="9">
        <v>0.11799999999999999</v>
      </c>
      <c r="DF12" s="9">
        <v>0.11799999999999999</v>
      </c>
      <c r="DG12" s="9">
        <v>0</v>
      </c>
      <c r="DH12" s="9">
        <v>7.1769999999999996</v>
      </c>
      <c r="DI12" s="9">
        <v>1.619</v>
      </c>
      <c r="DJ12" s="9">
        <v>5.5579999999999998</v>
      </c>
      <c r="DK12" s="9">
        <v>7.0640000000000001</v>
      </c>
      <c r="DL12" s="9">
        <v>1.619</v>
      </c>
      <c r="DM12" s="9">
        <v>5.4450000000000003</v>
      </c>
      <c r="DN12" s="9">
        <v>2.9590000000000001</v>
      </c>
      <c r="DO12" s="9">
        <v>0.879</v>
      </c>
      <c r="DP12" s="9">
        <v>2.08</v>
      </c>
      <c r="DQ12" s="9">
        <v>4.1059999999999999</v>
      </c>
      <c r="DR12" s="9">
        <v>0.74</v>
      </c>
      <c r="DS12" s="9">
        <v>3.3650000000000002</v>
      </c>
      <c r="DT12" s="9">
        <v>0.112</v>
      </c>
      <c r="DU12" s="9">
        <v>0</v>
      </c>
      <c r="DV12" s="9">
        <v>0.112</v>
      </c>
      <c r="DW12" s="9">
        <v>3.153</v>
      </c>
      <c r="DX12" s="9">
        <v>0.71</v>
      </c>
      <c r="DY12" s="9">
        <v>2.4430000000000001</v>
      </c>
      <c r="DZ12" s="9">
        <v>3.153</v>
      </c>
      <c r="EA12" s="9">
        <v>0.71</v>
      </c>
      <c r="EB12" s="9">
        <v>2.4430000000000001</v>
      </c>
      <c r="EC12" s="9">
        <v>1.581</v>
      </c>
      <c r="ED12" s="9">
        <v>0.58799999999999997</v>
      </c>
      <c r="EE12" s="9">
        <v>0.99299999999999999</v>
      </c>
      <c r="EF12" s="9">
        <v>1.5720000000000001</v>
      </c>
      <c r="EG12" s="9">
        <v>0.122</v>
      </c>
      <c r="EH12" s="9">
        <v>1.45</v>
      </c>
      <c r="EI12" s="9">
        <v>0</v>
      </c>
      <c r="EJ12" s="9">
        <v>0</v>
      </c>
      <c r="EK12" s="9">
        <v>0</v>
      </c>
      <c r="EL12" s="9">
        <v>7.4459999999999997</v>
      </c>
      <c r="EM12" s="9">
        <v>4.01</v>
      </c>
      <c r="EN12" s="9">
        <v>3.4359999999999999</v>
      </c>
      <c r="EO12" s="9">
        <v>7.1550000000000002</v>
      </c>
      <c r="EP12" s="9">
        <v>3.8420000000000001</v>
      </c>
      <c r="EQ12" s="9">
        <v>3.3130000000000002</v>
      </c>
      <c r="ER12" s="9">
        <v>3.8570000000000002</v>
      </c>
      <c r="ES12" s="9">
        <v>2.4969999999999999</v>
      </c>
      <c r="ET12" s="9">
        <v>1.36</v>
      </c>
      <c r="EU12" s="9">
        <v>3.2989999999999999</v>
      </c>
      <c r="EV12" s="9">
        <v>1.3460000000000001</v>
      </c>
      <c r="EW12" s="9">
        <v>1.9530000000000001</v>
      </c>
      <c r="EX12" s="9">
        <v>0.28999999999999998</v>
      </c>
      <c r="EY12" s="9">
        <v>0.16700000000000001</v>
      </c>
      <c r="EZ12" s="9">
        <v>0.123</v>
      </c>
      <c r="FA12" s="9">
        <v>2.4580000000000002</v>
      </c>
      <c r="FB12" s="9">
        <v>1.6080000000000001</v>
      </c>
      <c r="FC12" s="9">
        <v>0.85</v>
      </c>
      <c r="FD12" s="9">
        <v>1.99</v>
      </c>
      <c r="FE12" s="9">
        <v>1.1399999999999999</v>
      </c>
      <c r="FF12" s="9">
        <v>0.85</v>
      </c>
      <c r="FG12" s="9">
        <v>0.45500000000000002</v>
      </c>
      <c r="FH12" s="9">
        <v>0.379</v>
      </c>
      <c r="FI12" s="9">
        <v>7.6999999999999999E-2</v>
      </c>
      <c r="FJ12" s="9">
        <v>1.5349999999999999</v>
      </c>
      <c r="FK12" s="9">
        <v>0.76100000000000001</v>
      </c>
      <c r="FL12" s="9">
        <v>0.77300000000000002</v>
      </c>
      <c r="FM12" s="9">
        <v>0.46800000000000003</v>
      </c>
      <c r="FN12" s="9">
        <v>0.46800000000000003</v>
      </c>
      <c r="FO12" s="9">
        <v>0</v>
      </c>
      <c r="FP12" s="9">
        <v>8.2379999999999995</v>
      </c>
      <c r="FQ12" s="9">
        <v>2.4350000000000001</v>
      </c>
      <c r="FR12" s="9">
        <v>5.8029999999999999</v>
      </c>
      <c r="FS12" s="9">
        <v>8.0030000000000001</v>
      </c>
      <c r="FT12" s="9">
        <v>2.4350000000000001</v>
      </c>
      <c r="FU12" s="9">
        <v>5.5679999999999996</v>
      </c>
      <c r="FV12" s="9">
        <v>3.363</v>
      </c>
      <c r="FW12" s="9">
        <v>1.6679999999999999</v>
      </c>
      <c r="FX12" s="9">
        <v>1.696</v>
      </c>
      <c r="FY12" s="9">
        <v>4.6399999999999997</v>
      </c>
      <c r="FZ12" s="9">
        <v>0.76700000000000002</v>
      </c>
      <c r="GA12" s="9">
        <v>3.8719999999999999</v>
      </c>
      <c r="GB12" s="9">
        <v>0.23499999999999999</v>
      </c>
      <c r="GC12" s="9">
        <v>0</v>
      </c>
      <c r="GD12" s="9">
        <v>0.23499999999999999</v>
      </c>
      <c r="GE12" s="9">
        <v>8.0960000000000001</v>
      </c>
      <c r="GF12" s="9">
        <v>3.0670000000000002</v>
      </c>
      <c r="GG12" s="9">
        <v>5.0289999999999999</v>
      </c>
      <c r="GH12" s="9">
        <v>7.8109999999999999</v>
      </c>
      <c r="GI12" s="9">
        <v>2.782</v>
      </c>
      <c r="GJ12" s="9">
        <v>5.0289999999999999</v>
      </c>
      <c r="GK12" s="9">
        <v>3.8420000000000001</v>
      </c>
      <c r="GL12" s="9">
        <v>1.837</v>
      </c>
      <c r="GM12" s="9">
        <v>2.0049999999999999</v>
      </c>
      <c r="GN12" s="9">
        <v>3.9689999999999999</v>
      </c>
      <c r="GO12" s="9">
        <v>0.94499999999999995</v>
      </c>
      <c r="GP12" s="9">
        <v>3.024</v>
      </c>
      <c r="GQ12" s="9">
        <v>0.28499999999999998</v>
      </c>
      <c r="GR12" s="9">
        <v>0.28499999999999998</v>
      </c>
      <c r="GS12" s="9">
        <v>0</v>
      </c>
      <c r="GT12" s="9">
        <v>3.343</v>
      </c>
      <c r="GU12" s="9">
        <v>2.444</v>
      </c>
      <c r="GV12" s="9">
        <v>0.89900000000000002</v>
      </c>
      <c r="GW12" s="9">
        <v>2.9929999999999999</v>
      </c>
      <c r="GX12" s="9">
        <v>2.0939999999999999</v>
      </c>
      <c r="GY12" s="9">
        <v>0.89900000000000002</v>
      </c>
      <c r="GZ12" s="9">
        <v>1.3280000000000001</v>
      </c>
      <c r="HA12" s="9">
        <v>0.83699999999999997</v>
      </c>
      <c r="HB12" s="9">
        <v>0.49099999999999999</v>
      </c>
      <c r="HC12" s="9">
        <v>1.665</v>
      </c>
      <c r="HD12" s="9">
        <v>1.2569999999999999</v>
      </c>
      <c r="HE12" s="9">
        <v>0.40799999999999997</v>
      </c>
      <c r="HF12" s="9">
        <v>0.35</v>
      </c>
      <c r="HG12" s="9">
        <v>0.35</v>
      </c>
      <c r="HH12" s="9">
        <v>0</v>
      </c>
      <c r="HI12" s="9">
        <v>0.55500000000000005</v>
      </c>
      <c r="HJ12" s="9">
        <v>0</v>
      </c>
      <c r="HK12" s="9">
        <v>0.55500000000000005</v>
      </c>
      <c r="HL12" s="9">
        <v>0.55500000000000005</v>
      </c>
      <c r="HM12" s="9">
        <v>0</v>
      </c>
      <c r="HN12" s="9">
        <v>0.55500000000000005</v>
      </c>
      <c r="HO12" s="9">
        <v>0.31900000000000001</v>
      </c>
      <c r="HP12" s="9">
        <v>0</v>
      </c>
      <c r="HQ12" s="9">
        <v>0.31900000000000001</v>
      </c>
      <c r="HR12" s="9">
        <v>0.23699999999999999</v>
      </c>
      <c r="HS12" s="9">
        <v>0</v>
      </c>
      <c r="HT12" s="9">
        <v>0.23699999999999999</v>
      </c>
      <c r="HU12" s="9">
        <v>0</v>
      </c>
      <c r="HV12" s="9">
        <v>0</v>
      </c>
      <c r="HW12" s="9">
        <v>0</v>
      </c>
      <c r="HX12" s="9">
        <v>5.2210000000000001</v>
      </c>
      <c r="HY12" s="9">
        <v>1.8029999999999999</v>
      </c>
      <c r="HZ12" s="9">
        <v>3.4180000000000001</v>
      </c>
      <c r="IA12" s="9">
        <v>5.0069999999999997</v>
      </c>
      <c r="IB12" s="9">
        <v>1.734</v>
      </c>
      <c r="IC12" s="9">
        <v>3.2719999999999998</v>
      </c>
      <c r="ID12" s="9">
        <v>2.6869999999999998</v>
      </c>
      <c r="IE12" s="9">
        <v>0.68</v>
      </c>
      <c r="IF12" s="9">
        <v>2.0070000000000001</v>
      </c>
      <c r="IG12" s="9">
        <v>2.3199999999999998</v>
      </c>
      <c r="IH12" s="9">
        <v>1.054</v>
      </c>
      <c r="II12" s="9">
        <v>1.266</v>
      </c>
      <c r="IJ12" s="9">
        <v>0.214</v>
      </c>
      <c r="IK12" s="9">
        <v>6.8000000000000005E-2</v>
      </c>
      <c r="IL12" s="9">
        <v>0.14599999999999999</v>
      </c>
      <c r="IM12" s="9">
        <v>4.2290000000000001</v>
      </c>
      <c r="IN12" s="9">
        <v>1.4039999999999999</v>
      </c>
      <c r="IO12" s="9">
        <v>2.8250000000000002</v>
      </c>
      <c r="IP12" s="9">
        <v>4.1680000000000001</v>
      </c>
      <c r="IQ12" s="9">
        <v>1.4039999999999999</v>
      </c>
    </row>
    <row r="13" spans="1:251">
      <c r="A13" s="10">
        <v>42767</v>
      </c>
      <c r="B13" s="9">
        <v>9.1959999999999997</v>
      </c>
      <c r="C13" s="9">
        <v>11.637</v>
      </c>
      <c r="D13" s="9">
        <v>0</v>
      </c>
      <c r="E13" s="9">
        <v>0</v>
      </c>
      <c r="F13" s="9">
        <v>0</v>
      </c>
      <c r="G13" s="9">
        <v>42.511000000000003</v>
      </c>
      <c r="H13" s="9">
        <v>15.138</v>
      </c>
      <c r="I13" s="9">
        <v>27.373999999999999</v>
      </c>
      <c r="J13" s="9">
        <v>41.136000000000003</v>
      </c>
      <c r="K13" s="9">
        <v>15.138</v>
      </c>
      <c r="L13" s="9">
        <v>25.998999999999999</v>
      </c>
      <c r="M13" s="9">
        <v>17.077000000000002</v>
      </c>
      <c r="N13" s="9">
        <v>8.2010000000000005</v>
      </c>
      <c r="O13" s="9">
        <v>8.8759999999999994</v>
      </c>
      <c r="P13" s="9">
        <v>24.059000000000001</v>
      </c>
      <c r="Q13" s="9">
        <v>6.9359999999999999</v>
      </c>
      <c r="R13" s="9">
        <v>17.123000000000001</v>
      </c>
      <c r="S13" s="9">
        <v>1.375</v>
      </c>
      <c r="T13" s="9">
        <v>0</v>
      </c>
      <c r="U13" s="9">
        <v>1.375</v>
      </c>
      <c r="V13" s="9">
        <v>64.709000000000003</v>
      </c>
      <c r="W13" s="9">
        <v>22.518000000000001</v>
      </c>
      <c r="X13" s="9">
        <v>42.191000000000003</v>
      </c>
      <c r="Y13" s="9">
        <v>63.24</v>
      </c>
      <c r="Z13" s="9">
        <v>22.518000000000001</v>
      </c>
      <c r="AA13" s="9">
        <v>40.722000000000001</v>
      </c>
      <c r="AB13" s="9">
        <v>32.274999999999999</v>
      </c>
      <c r="AC13" s="9">
        <v>13.971</v>
      </c>
      <c r="AD13" s="9">
        <v>18.305</v>
      </c>
      <c r="AE13" s="9">
        <v>30.963999999999999</v>
      </c>
      <c r="AF13" s="9">
        <v>8.5470000000000006</v>
      </c>
      <c r="AG13" s="9">
        <v>22.417999999999999</v>
      </c>
      <c r="AH13" s="9">
        <v>1.4690000000000001</v>
      </c>
      <c r="AI13" s="9">
        <v>0</v>
      </c>
      <c r="AJ13" s="9">
        <v>1.4690000000000001</v>
      </c>
      <c r="AK13" s="9">
        <v>24.879000000000001</v>
      </c>
      <c r="AL13" s="9">
        <v>13.369</v>
      </c>
      <c r="AM13" s="9">
        <v>11.509</v>
      </c>
      <c r="AN13" s="9">
        <v>24.087</v>
      </c>
      <c r="AO13" s="9">
        <v>13.369</v>
      </c>
      <c r="AP13" s="9">
        <v>10.718</v>
      </c>
      <c r="AQ13" s="9">
        <v>13.23</v>
      </c>
      <c r="AR13" s="9">
        <v>8.0389999999999997</v>
      </c>
      <c r="AS13" s="9">
        <v>5.1909999999999998</v>
      </c>
      <c r="AT13" s="9">
        <v>10.856999999999999</v>
      </c>
      <c r="AU13" s="9">
        <v>5.33</v>
      </c>
      <c r="AV13" s="9">
        <v>5.5270000000000001</v>
      </c>
      <c r="AW13" s="9">
        <v>0.79200000000000004</v>
      </c>
      <c r="AX13" s="9">
        <v>0</v>
      </c>
      <c r="AY13" s="9">
        <v>0.79200000000000004</v>
      </c>
      <c r="AZ13" s="9">
        <v>8.9220000000000006</v>
      </c>
      <c r="BA13" s="9">
        <v>5.2720000000000002</v>
      </c>
      <c r="BB13" s="9">
        <v>3.65</v>
      </c>
      <c r="BC13" s="9">
        <v>8.4909999999999997</v>
      </c>
      <c r="BD13" s="9">
        <v>4.8410000000000002</v>
      </c>
      <c r="BE13" s="9">
        <v>3.65</v>
      </c>
      <c r="BF13" s="9">
        <v>5.2939999999999996</v>
      </c>
      <c r="BG13" s="9">
        <v>2.6360000000000001</v>
      </c>
      <c r="BH13" s="9">
        <v>2.6579999999999999</v>
      </c>
      <c r="BI13" s="9">
        <v>3.1970000000000001</v>
      </c>
      <c r="BJ13" s="9">
        <v>2.2050000000000001</v>
      </c>
      <c r="BK13" s="9">
        <v>0.99199999999999999</v>
      </c>
      <c r="BL13" s="9">
        <v>0.43099999999999999</v>
      </c>
      <c r="BM13" s="9">
        <v>0.43099999999999999</v>
      </c>
      <c r="BN13" s="9">
        <v>0</v>
      </c>
      <c r="BO13" s="9">
        <v>26.885000000000002</v>
      </c>
      <c r="BP13" s="9">
        <v>10.624000000000001</v>
      </c>
      <c r="BQ13" s="9">
        <v>16.260999999999999</v>
      </c>
      <c r="BR13" s="9">
        <v>24.905999999999999</v>
      </c>
      <c r="BS13" s="9">
        <v>9.7260000000000009</v>
      </c>
      <c r="BT13" s="9">
        <v>15.18</v>
      </c>
      <c r="BU13" s="9">
        <v>13.926</v>
      </c>
      <c r="BV13" s="9">
        <v>4.7759999999999998</v>
      </c>
      <c r="BW13" s="9">
        <v>9.1509999999999998</v>
      </c>
      <c r="BX13" s="9">
        <v>10.98</v>
      </c>
      <c r="BY13" s="9">
        <v>4.95</v>
      </c>
      <c r="BZ13" s="9">
        <v>6.0289999999999999</v>
      </c>
      <c r="CA13" s="9">
        <v>1.9790000000000001</v>
      </c>
      <c r="CB13" s="9">
        <v>0.89800000000000002</v>
      </c>
      <c r="CC13" s="9">
        <v>1.081</v>
      </c>
      <c r="CD13" s="9">
        <v>23.933</v>
      </c>
      <c r="CE13" s="9">
        <v>8.8010000000000002</v>
      </c>
      <c r="CF13" s="9">
        <v>15.132</v>
      </c>
      <c r="CG13" s="9">
        <v>22.228999999999999</v>
      </c>
      <c r="CH13" s="9">
        <v>8.0619999999999994</v>
      </c>
      <c r="CI13" s="9">
        <v>14.167</v>
      </c>
      <c r="CJ13" s="9">
        <v>12.545999999999999</v>
      </c>
      <c r="CK13" s="9">
        <v>4.1449999999999996</v>
      </c>
      <c r="CL13" s="9">
        <v>8.4</v>
      </c>
      <c r="CM13" s="9">
        <v>9.6839999999999993</v>
      </c>
      <c r="CN13" s="9">
        <v>3.9169999999999998</v>
      </c>
      <c r="CO13" s="9">
        <v>5.7670000000000003</v>
      </c>
      <c r="CP13" s="9">
        <v>1.704</v>
      </c>
      <c r="CQ13" s="9">
        <v>0.73799999999999999</v>
      </c>
      <c r="CR13" s="9">
        <v>0.96499999999999997</v>
      </c>
      <c r="CS13" s="9">
        <v>2.952</v>
      </c>
      <c r="CT13" s="9">
        <v>1.823</v>
      </c>
      <c r="CU13" s="9">
        <v>1.129</v>
      </c>
      <c r="CV13" s="9">
        <v>2.677</v>
      </c>
      <c r="CW13" s="9">
        <v>1.6639999999999999</v>
      </c>
      <c r="CX13" s="9">
        <v>1.0129999999999999</v>
      </c>
      <c r="CY13" s="9">
        <v>1.381</v>
      </c>
      <c r="CZ13" s="9">
        <v>0.63</v>
      </c>
      <c r="DA13" s="9">
        <v>0.75</v>
      </c>
      <c r="DB13" s="9">
        <v>1.296</v>
      </c>
      <c r="DC13" s="9">
        <v>1.0329999999999999</v>
      </c>
      <c r="DD13" s="9">
        <v>0.26300000000000001</v>
      </c>
      <c r="DE13" s="9">
        <v>0.27500000000000002</v>
      </c>
      <c r="DF13" s="9">
        <v>0.159</v>
      </c>
      <c r="DG13" s="9">
        <v>0.11600000000000001</v>
      </c>
      <c r="DH13" s="9">
        <v>9.6289999999999996</v>
      </c>
      <c r="DI13" s="9">
        <v>3.25</v>
      </c>
      <c r="DJ13" s="9">
        <v>6.3789999999999996</v>
      </c>
      <c r="DK13" s="9">
        <v>9.23</v>
      </c>
      <c r="DL13" s="9">
        <v>3.1259999999999999</v>
      </c>
      <c r="DM13" s="9">
        <v>6.1040000000000001</v>
      </c>
      <c r="DN13" s="9">
        <v>5.0190000000000001</v>
      </c>
      <c r="DO13" s="9">
        <v>1.2450000000000001</v>
      </c>
      <c r="DP13" s="9">
        <v>3.774</v>
      </c>
      <c r="DQ13" s="9">
        <v>4.21</v>
      </c>
      <c r="DR13" s="9">
        <v>1.881</v>
      </c>
      <c r="DS13" s="9">
        <v>2.33</v>
      </c>
      <c r="DT13" s="9">
        <v>0.4</v>
      </c>
      <c r="DU13" s="9">
        <v>0.125</v>
      </c>
      <c r="DV13" s="9">
        <v>0.27500000000000002</v>
      </c>
      <c r="DW13" s="9">
        <v>4.17</v>
      </c>
      <c r="DX13" s="9">
        <v>0.628</v>
      </c>
      <c r="DY13" s="9">
        <v>3.5419999999999998</v>
      </c>
      <c r="DZ13" s="9">
        <v>3.677</v>
      </c>
      <c r="EA13" s="9">
        <v>0.251</v>
      </c>
      <c r="EB13" s="9">
        <v>3.4260000000000002</v>
      </c>
      <c r="EC13" s="9">
        <v>2.1709999999999998</v>
      </c>
      <c r="ED13" s="9">
        <v>0.14399999999999999</v>
      </c>
      <c r="EE13" s="9">
        <v>2.0270000000000001</v>
      </c>
      <c r="EF13" s="9">
        <v>1.5069999999999999</v>
      </c>
      <c r="EG13" s="9">
        <v>0.108</v>
      </c>
      <c r="EH13" s="9">
        <v>1.399</v>
      </c>
      <c r="EI13" s="9">
        <v>0.49299999999999999</v>
      </c>
      <c r="EJ13" s="9">
        <v>0.377</v>
      </c>
      <c r="EK13" s="9">
        <v>0.11600000000000001</v>
      </c>
      <c r="EL13" s="9">
        <v>8.0709999999999997</v>
      </c>
      <c r="EM13" s="9">
        <v>3.84</v>
      </c>
      <c r="EN13" s="9">
        <v>4.2309999999999999</v>
      </c>
      <c r="EO13" s="9">
        <v>6.9850000000000003</v>
      </c>
      <c r="EP13" s="9">
        <v>3.444</v>
      </c>
      <c r="EQ13" s="9">
        <v>3.5409999999999999</v>
      </c>
      <c r="ER13" s="9">
        <v>4.234</v>
      </c>
      <c r="ES13" s="9">
        <v>2.4929999999999999</v>
      </c>
      <c r="ET13" s="9">
        <v>1.7410000000000001</v>
      </c>
      <c r="EU13" s="9">
        <v>2.7509999999999999</v>
      </c>
      <c r="EV13" s="9">
        <v>0.95</v>
      </c>
      <c r="EW13" s="9">
        <v>1.8009999999999999</v>
      </c>
      <c r="EX13" s="9">
        <v>1.0860000000000001</v>
      </c>
      <c r="EY13" s="9">
        <v>0.39600000000000002</v>
      </c>
      <c r="EZ13" s="9">
        <v>0.69</v>
      </c>
      <c r="FA13" s="9">
        <v>5.0140000000000002</v>
      </c>
      <c r="FB13" s="9">
        <v>2.9049999999999998</v>
      </c>
      <c r="FC13" s="9">
        <v>2.109</v>
      </c>
      <c r="FD13" s="9">
        <v>5.0140000000000002</v>
      </c>
      <c r="FE13" s="9">
        <v>2.9049999999999998</v>
      </c>
      <c r="FF13" s="9">
        <v>2.109</v>
      </c>
      <c r="FG13" s="9">
        <v>2.5019999999999998</v>
      </c>
      <c r="FH13" s="9">
        <v>0.89400000000000002</v>
      </c>
      <c r="FI13" s="9">
        <v>1.609</v>
      </c>
      <c r="FJ13" s="9">
        <v>2.512</v>
      </c>
      <c r="FK13" s="9">
        <v>2.012</v>
      </c>
      <c r="FL13" s="9">
        <v>0.5</v>
      </c>
      <c r="FM13" s="9">
        <v>0</v>
      </c>
      <c r="FN13" s="9">
        <v>0</v>
      </c>
      <c r="FO13" s="9">
        <v>0</v>
      </c>
      <c r="FP13" s="9">
        <v>10.356999999999999</v>
      </c>
      <c r="FQ13" s="9">
        <v>3.1970000000000001</v>
      </c>
      <c r="FR13" s="9">
        <v>7.16</v>
      </c>
      <c r="FS13" s="9">
        <v>9.1370000000000005</v>
      </c>
      <c r="FT13" s="9">
        <v>2.556</v>
      </c>
      <c r="FU13" s="9">
        <v>6.5810000000000004</v>
      </c>
      <c r="FV13" s="9">
        <v>3.7</v>
      </c>
      <c r="FW13" s="9">
        <v>0.70899999999999996</v>
      </c>
      <c r="FX13" s="9">
        <v>2.9910000000000001</v>
      </c>
      <c r="FY13" s="9">
        <v>5.4370000000000003</v>
      </c>
      <c r="FZ13" s="9">
        <v>1.8480000000000001</v>
      </c>
      <c r="GA13" s="9">
        <v>3.589</v>
      </c>
      <c r="GB13" s="9">
        <v>1.22</v>
      </c>
      <c r="GC13" s="9">
        <v>0.64</v>
      </c>
      <c r="GD13" s="9">
        <v>0.57999999999999996</v>
      </c>
      <c r="GE13" s="9">
        <v>12.680999999999999</v>
      </c>
      <c r="GF13" s="9">
        <v>5.383</v>
      </c>
      <c r="GG13" s="9">
        <v>7.298</v>
      </c>
      <c r="GH13" s="9">
        <v>12.218999999999999</v>
      </c>
      <c r="GI13" s="9">
        <v>5.2839999999999998</v>
      </c>
      <c r="GJ13" s="9">
        <v>6.9340000000000002</v>
      </c>
      <c r="GK13" s="9">
        <v>7.5330000000000004</v>
      </c>
      <c r="GL13" s="9">
        <v>2.8069999999999999</v>
      </c>
      <c r="GM13" s="9">
        <v>4.726</v>
      </c>
      <c r="GN13" s="9">
        <v>4.6849999999999996</v>
      </c>
      <c r="GO13" s="9">
        <v>2.4769999999999999</v>
      </c>
      <c r="GP13" s="9">
        <v>2.2080000000000002</v>
      </c>
      <c r="GQ13" s="9">
        <v>0.46200000000000002</v>
      </c>
      <c r="GR13" s="9">
        <v>9.8000000000000004E-2</v>
      </c>
      <c r="GS13" s="9">
        <v>0.36399999999999999</v>
      </c>
      <c r="GT13" s="9">
        <v>2.673</v>
      </c>
      <c r="GU13" s="9">
        <v>1.4239999999999999</v>
      </c>
      <c r="GV13" s="9">
        <v>1.25</v>
      </c>
      <c r="GW13" s="9">
        <v>2.5350000000000001</v>
      </c>
      <c r="GX13" s="9">
        <v>1.4239999999999999</v>
      </c>
      <c r="GY13" s="9">
        <v>1.1120000000000001</v>
      </c>
      <c r="GZ13" s="9">
        <v>2.0219999999999998</v>
      </c>
      <c r="HA13" s="9">
        <v>1.026</v>
      </c>
      <c r="HB13" s="9">
        <v>0.996</v>
      </c>
      <c r="HC13" s="9">
        <v>0.51300000000000001</v>
      </c>
      <c r="HD13" s="9">
        <v>0.39700000000000002</v>
      </c>
      <c r="HE13" s="9">
        <v>0.11600000000000001</v>
      </c>
      <c r="HF13" s="9">
        <v>0.13800000000000001</v>
      </c>
      <c r="HG13" s="9">
        <v>0</v>
      </c>
      <c r="HH13" s="9">
        <v>0.13800000000000001</v>
      </c>
      <c r="HI13" s="9">
        <v>1.173</v>
      </c>
      <c r="HJ13" s="9">
        <v>0.62</v>
      </c>
      <c r="HK13" s="9">
        <v>0.55300000000000005</v>
      </c>
      <c r="HL13" s="9">
        <v>1.0149999999999999</v>
      </c>
      <c r="HM13" s="9">
        <v>0.46100000000000002</v>
      </c>
      <c r="HN13" s="9">
        <v>0.55300000000000005</v>
      </c>
      <c r="HO13" s="9">
        <v>0.67100000000000004</v>
      </c>
      <c r="HP13" s="9">
        <v>0.23400000000000001</v>
      </c>
      <c r="HQ13" s="9">
        <v>0.437</v>
      </c>
      <c r="HR13" s="9">
        <v>0.34399999999999997</v>
      </c>
      <c r="HS13" s="9">
        <v>0.22800000000000001</v>
      </c>
      <c r="HT13" s="9">
        <v>0.11600000000000001</v>
      </c>
      <c r="HU13" s="9">
        <v>0.159</v>
      </c>
      <c r="HV13" s="9">
        <v>0.159</v>
      </c>
      <c r="HW13" s="9">
        <v>0</v>
      </c>
      <c r="HX13" s="9">
        <v>6.085</v>
      </c>
      <c r="HY13" s="9">
        <v>3.0529999999999999</v>
      </c>
      <c r="HZ13" s="9">
        <v>3.032</v>
      </c>
      <c r="IA13" s="9">
        <v>5.593</v>
      </c>
      <c r="IB13" s="9">
        <v>2.6349999999999998</v>
      </c>
      <c r="IC13" s="9">
        <v>2.9569999999999999</v>
      </c>
      <c r="ID13" s="9">
        <v>2.9359999999999999</v>
      </c>
      <c r="IE13" s="9">
        <v>1.518</v>
      </c>
      <c r="IF13" s="9">
        <v>1.419</v>
      </c>
      <c r="IG13" s="9">
        <v>2.6560000000000001</v>
      </c>
      <c r="IH13" s="9">
        <v>1.117</v>
      </c>
      <c r="II13" s="9">
        <v>1.5389999999999999</v>
      </c>
      <c r="IJ13" s="9">
        <v>0.49199999999999999</v>
      </c>
      <c r="IK13" s="9">
        <v>0.41799999999999998</v>
      </c>
      <c r="IL13" s="9">
        <v>7.4999999999999997E-2</v>
      </c>
      <c r="IM13" s="9">
        <v>5.266</v>
      </c>
      <c r="IN13" s="9">
        <v>2.589</v>
      </c>
      <c r="IO13" s="9">
        <v>2.6779999999999999</v>
      </c>
      <c r="IP13" s="9">
        <v>4.8490000000000002</v>
      </c>
      <c r="IQ13" s="9">
        <v>2.1709999999999998</v>
      </c>
    </row>
    <row r="14" spans="1:251">
      <c r="A14" s="10">
        <v>43132</v>
      </c>
      <c r="B14" s="9">
        <v>3.9220000000000002</v>
      </c>
      <c r="C14" s="9">
        <v>7.91</v>
      </c>
      <c r="D14" s="9">
        <v>0.38200000000000001</v>
      </c>
      <c r="E14" s="9">
        <v>0.38200000000000001</v>
      </c>
      <c r="F14" s="9">
        <v>0</v>
      </c>
      <c r="G14" s="9">
        <v>39.215000000000003</v>
      </c>
      <c r="H14" s="9">
        <v>12.281000000000001</v>
      </c>
      <c r="I14" s="9">
        <v>26.934000000000001</v>
      </c>
      <c r="J14" s="9">
        <v>35.372999999999998</v>
      </c>
      <c r="K14" s="9">
        <v>11.183</v>
      </c>
      <c r="L14" s="9">
        <v>24.19</v>
      </c>
      <c r="M14" s="9">
        <v>15.276</v>
      </c>
      <c r="N14" s="9">
        <v>4.2110000000000003</v>
      </c>
      <c r="O14" s="9">
        <v>11.065</v>
      </c>
      <c r="P14" s="9">
        <v>20.097000000000001</v>
      </c>
      <c r="Q14" s="9">
        <v>6.9720000000000004</v>
      </c>
      <c r="R14" s="9">
        <v>13.125</v>
      </c>
      <c r="S14" s="9">
        <v>3.8420000000000001</v>
      </c>
      <c r="T14" s="9">
        <v>1.0980000000000001</v>
      </c>
      <c r="U14" s="9">
        <v>2.7440000000000002</v>
      </c>
      <c r="V14" s="9">
        <v>51.44</v>
      </c>
      <c r="W14" s="9">
        <v>22.052</v>
      </c>
      <c r="X14" s="9">
        <v>29.388000000000002</v>
      </c>
      <c r="Y14" s="9">
        <v>49.871000000000002</v>
      </c>
      <c r="Z14" s="9">
        <v>20.887</v>
      </c>
      <c r="AA14" s="9">
        <v>28.984000000000002</v>
      </c>
      <c r="AB14" s="9">
        <v>26.506</v>
      </c>
      <c r="AC14" s="9">
        <v>13.180999999999999</v>
      </c>
      <c r="AD14" s="9">
        <v>13.324999999999999</v>
      </c>
      <c r="AE14" s="9">
        <v>23.364999999999998</v>
      </c>
      <c r="AF14" s="9">
        <v>7.7050000000000001</v>
      </c>
      <c r="AG14" s="9">
        <v>15.659000000000001</v>
      </c>
      <c r="AH14" s="9">
        <v>1.569</v>
      </c>
      <c r="AI14" s="9">
        <v>1.165</v>
      </c>
      <c r="AJ14" s="9">
        <v>0.40400000000000003</v>
      </c>
      <c r="AK14" s="9">
        <v>20.393999999999998</v>
      </c>
      <c r="AL14" s="9">
        <v>8.8979999999999997</v>
      </c>
      <c r="AM14" s="9">
        <v>11.497</v>
      </c>
      <c r="AN14" s="9">
        <v>19.844000000000001</v>
      </c>
      <c r="AO14" s="9">
        <v>8.8979999999999997</v>
      </c>
      <c r="AP14" s="9">
        <v>10.946</v>
      </c>
      <c r="AQ14" s="9">
        <v>14.714</v>
      </c>
      <c r="AR14" s="9">
        <v>7.3789999999999996</v>
      </c>
      <c r="AS14" s="9">
        <v>7.335</v>
      </c>
      <c r="AT14" s="9">
        <v>5.13</v>
      </c>
      <c r="AU14" s="9">
        <v>1.5189999999999999</v>
      </c>
      <c r="AV14" s="9">
        <v>3.6110000000000002</v>
      </c>
      <c r="AW14" s="9">
        <v>0.55000000000000004</v>
      </c>
      <c r="AX14" s="9">
        <v>0</v>
      </c>
      <c r="AY14" s="9">
        <v>0.55000000000000004</v>
      </c>
      <c r="AZ14" s="9">
        <v>6.6529999999999996</v>
      </c>
      <c r="BA14" s="9">
        <v>2.4670000000000001</v>
      </c>
      <c r="BB14" s="9">
        <v>4.1859999999999999</v>
      </c>
      <c r="BC14" s="9">
        <v>6.2709999999999999</v>
      </c>
      <c r="BD14" s="9">
        <v>2.085</v>
      </c>
      <c r="BE14" s="9">
        <v>4.1859999999999999</v>
      </c>
      <c r="BF14" s="9">
        <v>4.4870000000000001</v>
      </c>
      <c r="BG14" s="9">
        <v>1.6259999999999999</v>
      </c>
      <c r="BH14" s="9">
        <v>2.8610000000000002</v>
      </c>
      <c r="BI14" s="9">
        <v>1.7829999999999999</v>
      </c>
      <c r="BJ14" s="9">
        <v>0.45900000000000002</v>
      </c>
      <c r="BK14" s="9">
        <v>1.3240000000000001</v>
      </c>
      <c r="BL14" s="9">
        <v>0.38200000000000001</v>
      </c>
      <c r="BM14" s="9">
        <v>0.38200000000000001</v>
      </c>
      <c r="BN14" s="9">
        <v>0</v>
      </c>
      <c r="BO14" s="9">
        <v>29.172000000000001</v>
      </c>
      <c r="BP14" s="9">
        <v>9.67</v>
      </c>
      <c r="BQ14" s="9">
        <v>19.501999999999999</v>
      </c>
      <c r="BR14" s="9">
        <v>27.771000000000001</v>
      </c>
      <c r="BS14" s="9">
        <v>9.1280000000000001</v>
      </c>
      <c r="BT14" s="9">
        <v>18.643000000000001</v>
      </c>
      <c r="BU14" s="9">
        <v>14.401</v>
      </c>
      <c r="BV14" s="9">
        <v>5.3109999999999999</v>
      </c>
      <c r="BW14" s="9">
        <v>9.09</v>
      </c>
      <c r="BX14" s="9">
        <v>13.371</v>
      </c>
      <c r="BY14" s="9">
        <v>3.8180000000000001</v>
      </c>
      <c r="BZ14" s="9">
        <v>9.5530000000000008</v>
      </c>
      <c r="CA14" s="9">
        <v>1.4</v>
      </c>
      <c r="CB14" s="9">
        <v>0.54200000000000004</v>
      </c>
      <c r="CC14" s="9">
        <v>0.85899999999999999</v>
      </c>
      <c r="CD14" s="9">
        <v>26.85</v>
      </c>
      <c r="CE14" s="9">
        <v>8.9550000000000001</v>
      </c>
      <c r="CF14" s="9">
        <v>17.895</v>
      </c>
      <c r="CG14" s="9">
        <v>25.853999999999999</v>
      </c>
      <c r="CH14" s="9">
        <v>8.6880000000000006</v>
      </c>
      <c r="CI14" s="9">
        <v>17.166</v>
      </c>
      <c r="CJ14" s="9">
        <v>13.377000000000001</v>
      </c>
      <c r="CK14" s="9">
        <v>5.3109999999999999</v>
      </c>
      <c r="CL14" s="9">
        <v>8.0660000000000007</v>
      </c>
      <c r="CM14" s="9">
        <v>12.477</v>
      </c>
      <c r="CN14" s="9">
        <v>3.3769999999999998</v>
      </c>
      <c r="CO14" s="9">
        <v>9.0990000000000002</v>
      </c>
      <c r="CP14" s="9">
        <v>0.996</v>
      </c>
      <c r="CQ14" s="9">
        <v>0.26700000000000002</v>
      </c>
      <c r="CR14" s="9">
        <v>0.72899999999999998</v>
      </c>
      <c r="CS14" s="9">
        <v>2.3210000000000002</v>
      </c>
      <c r="CT14" s="9">
        <v>0.71399999999999997</v>
      </c>
      <c r="CU14" s="9">
        <v>1.607</v>
      </c>
      <c r="CV14" s="9">
        <v>1.917</v>
      </c>
      <c r="CW14" s="9">
        <v>0.44</v>
      </c>
      <c r="CX14" s="9">
        <v>1.4770000000000001</v>
      </c>
      <c r="CY14" s="9">
        <v>1.0229999999999999</v>
      </c>
      <c r="CZ14" s="9">
        <v>0</v>
      </c>
      <c r="DA14" s="9">
        <v>1.0229999999999999</v>
      </c>
      <c r="DB14" s="9">
        <v>0.89400000000000002</v>
      </c>
      <c r="DC14" s="9">
        <v>0.44</v>
      </c>
      <c r="DD14" s="9">
        <v>0.45400000000000001</v>
      </c>
      <c r="DE14" s="9">
        <v>0.40400000000000003</v>
      </c>
      <c r="DF14" s="9">
        <v>0.27400000000000002</v>
      </c>
      <c r="DG14" s="9">
        <v>0.13</v>
      </c>
      <c r="DH14" s="9">
        <v>9.827</v>
      </c>
      <c r="DI14" s="9">
        <v>2.9079999999999999</v>
      </c>
      <c r="DJ14" s="9">
        <v>6.92</v>
      </c>
      <c r="DK14" s="9">
        <v>9.49</v>
      </c>
      <c r="DL14" s="9">
        <v>2.9079999999999999</v>
      </c>
      <c r="DM14" s="9">
        <v>6.5819999999999999</v>
      </c>
      <c r="DN14" s="9">
        <v>3.8359999999999999</v>
      </c>
      <c r="DO14" s="9">
        <v>1.3160000000000001</v>
      </c>
      <c r="DP14" s="9">
        <v>2.52</v>
      </c>
      <c r="DQ14" s="9">
        <v>5.6539999999999999</v>
      </c>
      <c r="DR14" s="9">
        <v>1.5920000000000001</v>
      </c>
      <c r="DS14" s="9">
        <v>4.0620000000000003</v>
      </c>
      <c r="DT14" s="9">
        <v>0.33700000000000002</v>
      </c>
      <c r="DU14" s="9">
        <v>0</v>
      </c>
      <c r="DV14" s="9">
        <v>0.33700000000000002</v>
      </c>
      <c r="DW14" s="9">
        <v>4.7539999999999996</v>
      </c>
      <c r="DX14" s="9">
        <v>1.3819999999999999</v>
      </c>
      <c r="DY14" s="9">
        <v>3.3719999999999999</v>
      </c>
      <c r="DZ14" s="9">
        <v>4.4779999999999998</v>
      </c>
      <c r="EA14" s="9">
        <v>1.3819999999999999</v>
      </c>
      <c r="EB14" s="9">
        <v>3.0960000000000001</v>
      </c>
      <c r="EC14" s="9">
        <v>2.7109999999999999</v>
      </c>
      <c r="ED14" s="9">
        <v>0.94699999999999995</v>
      </c>
      <c r="EE14" s="9">
        <v>1.764</v>
      </c>
      <c r="EF14" s="9">
        <v>1.766</v>
      </c>
      <c r="EG14" s="9">
        <v>0.435</v>
      </c>
      <c r="EH14" s="9">
        <v>1.3320000000000001</v>
      </c>
      <c r="EI14" s="9">
        <v>0.27700000000000002</v>
      </c>
      <c r="EJ14" s="9">
        <v>0</v>
      </c>
      <c r="EK14" s="9">
        <v>0.27700000000000002</v>
      </c>
      <c r="EL14" s="9">
        <v>9.0350000000000001</v>
      </c>
      <c r="EM14" s="9">
        <v>3.0369999999999999</v>
      </c>
      <c r="EN14" s="9">
        <v>5.9980000000000002</v>
      </c>
      <c r="EO14" s="9">
        <v>8.6630000000000003</v>
      </c>
      <c r="EP14" s="9">
        <v>2.77</v>
      </c>
      <c r="EQ14" s="9">
        <v>5.8929999999999998</v>
      </c>
      <c r="ER14" s="9">
        <v>4.7119999999999997</v>
      </c>
      <c r="ES14" s="9">
        <v>1.8240000000000001</v>
      </c>
      <c r="ET14" s="9">
        <v>2.8879999999999999</v>
      </c>
      <c r="EU14" s="9">
        <v>3.9510000000000001</v>
      </c>
      <c r="EV14" s="9">
        <v>0.94599999999999995</v>
      </c>
      <c r="EW14" s="9">
        <v>3.0049999999999999</v>
      </c>
      <c r="EX14" s="9">
        <v>0.372</v>
      </c>
      <c r="EY14" s="9">
        <v>0.26700000000000002</v>
      </c>
      <c r="EZ14" s="9">
        <v>0.105</v>
      </c>
      <c r="FA14" s="9">
        <v>5.5549999999999997</v>
      </c>
      <c r="FB14" s="9">
        <v>2.343</v>
      </c>
      <c r="FC14" s="9">
        <v>3.2120000000000002</v>
      </c>
      <c r="FD14" s="9">
        <v>5.141</v>
      </c>
      <c r="FE14" s="9">
        <v>2.0680000000000001</v>
      </c>
      <c r="FF14" s="9">
        <v>3.0720000000000001</v>
      </c>
      <c r="FG14" s="9">
        <v>3.141</v>
      </c>
      <c r="FH14" s="9">
        <v>1.224</v>
      </c>
      <c r="FI14" s="9">
        <v>1.917</v>
      </c>
      <c r="FJ14" s="9">
        <v>2</v>
      </c>
      <c r="FK14" s="9">
        <v>0.84499999999999997</v>
      </c>
      <c r="FL14" s="9">
        <v>1.155</v>
      </c>
      <c r="FM14" s="9">
        <v>0.41399999999999998</v>
      </c>
      <c r="FN14" s="9">
        <v>0.27500000000000002</v>
      </c>
      <c r="FO14" s="9">
        <v>0.13900000000000001</v>
      </c>
      <c r="FP14" s="9">
        <v>9.9770000000000003</v>
      </c>
      <c r="FQ14" s="9">
        <v>2.302</v>
      </c>
      <c r="FR14" s="9">
        <v>7.6749999999999998</v>
      </c>
      <c r="FS14" s="9">
        <v>9.5350000000000001</v>
      </c>
      <c r="FT14" s="9">
        <v>2.302</v>
      </c>
      <c r="FU14" s="9">
        <v>7.2329999999999997</v>
      </c>
      <c r="FV14" s="9">
        <v>2.7970000000000002</v>
      </c>
      <c r="FW14" s="9">
        <v>0.50600000000000001</v>
      </c>
      <c r="FX14" s="9">
        <v>2.2909999999999999</v>
      </c>
      <c r="FY14" s="9">
        <v>6.7380000000000004</v>
      </c>
      <c r="FZ14" s="9">
        <v>1.796</v>
      </c>
      <c r="GA14" s="9">
        <v>4.9420000000000002</v>
      </c>
      <c r="GB14" s="9">
        <v>0.442</v>
      </c>
      <c r="GC14" s="9">
        <v>0</v>
      </c>
      <c r="GD14" s="9">
        <v>0.442</v>
      </c>
      <c r="GE14" s="9">
        <v>12.602</v>
      </c>
      <c r="GF14" s="9">
        <v>4.9980000000000002</v>
      </c>
      <c r="GG14" s="9">
        <v>7.6040000000000001</v>
      </c>
      <c r="GH14" s="9">
        <v>12.052</v>
      </c>
      <c r="GI14" s="9">
        <v>4.7270000000000003</v>
      </c>
      <c r="GJ14" s="9">
        <v>7.3250000000000002</v>
      </c>
      <c r="GK14" s="9">
        <v>7.1959999999999997</v>
      </c>
      <c r="GL14" s="9">
        <v>3.1389999999999998</v>
      </c>
      <c r="GM14" s="9">
        <v>4.0570000000000004</v>
      </c>
      <c r="GN14" s="9">
        <v>4.8559999999999999</v>
      </c>
      <c r="GO14" s="9">
        <v>1.5880000000000001</v>
      </c>
      <c r="GP14" s="9">
        <v>3.2679999999999998</v>
      </c>
      <c r="GQ14" s="9">
        <v>0.55000000000000004</v>
      </c>
      <c r="GR14" s="9">
        <v>0.27100000000000002</v>
      </c>
      <c r="GS14" s="9">
        <v>0.27900000000000003</v>
      </c>
      <c r="GT14" s="9">
        <v>4.7160000000000002</v>
      </c>
      <c r="GU14" s="9">
        <v>1.4890000000000001</v>
      </c>
      <c r="GV14" s="9">
        <v>3.2280000000000002</v>
      </c>
      <c r="GW14" s="9">
        <v>4.4480000000000004</v>
      </c>
      <c r="GX14" s="9">
        <v>1.357</v>
      </c>
      <c r="GY14" s="9">
        <v>3.0910000000000002</v>
      </c>
      <c r="GZ14" s="9">
        <v>2.9950000000000001</v>
      </c>
      <c r="HA14" s="9">
        <v>1.0669999999999999</v>
      </c>
      <c r="HB14" s="9">
        <v>1.9279999999999999</v>
      </c>
      <c r="HC14" s="9">
        <v>1.452</v>
      </c>
      <c r="HD14" s="9">
        <v>0.28999999999999998</v>
      </c>
      <c r="HE14" s="9">
        <v>1.163</v>
      </c>
      <c r="HF14" s="9">
        <v>0.26900000000000002</v>
      </c>
      <c r="HG14" s="9">
        <v>0.13200000000000001</v>
      </c>
      <c r="HH14" s="9">
        <v>0.13700000000000001</v>
      </c>
      <c r="HI14" s="9">
        <v>1.8759999999999999</v>
      </c>
      <c r="HJ14" s="9">
        <v>0.88200000000000001</v>
      </c>
      <c r="HK14" s="9">
        <v>0.995</v>
      </c>
      <c r="HL14" s="9">
        <v>1.7370000000000001</v>
      </c>
      <c r="HM14" s="9">
        <v>0.74199999999999999</v>
      </c>
      <c r="HN14" s="9">
        <v>0.995</v>
      </c>
      <c r="HO14" s="9">
        <v>1.4119999999999999</v>
      </c>
      <c r="HP14" s="9">
        <v>0.59799999999999998</v>
      </c>
      <c r="HQ14" s="9">
        <v>0.81399999999999995</v>
      </c>
      <c r="HR14" s="9">
        <v>0.32500000000000001</v>
      </c>
      <c r="HS14" s="9">
        <v>0.14399999999999999</v>
      </c>
      <c r="HT14" s="9">
        <v>0.18099999999999999</v>
      </c>
      <c r="HU14" s="9">
        <v>0.13900000000000001</v>
      </c>
      <c r="HV14" s="9">
        <v>0.13900000000000001</v>
      </c>
      <c r="HW14" s="9">
        <v>0</v>
      </c>
      <c r="HX14" s="9">
        <v>6.5149999999999997</v>
      </c>
      <c r="HY14" s="9">
        <v>2.4169999999999998</v>
      </c>
      <c r="HZ14" s="9">
        <v>4.0979999999999999</v>
      </c>
      <c r="IA14" s="9">
        <v>5.9089999999999998</v>
      </c>
      <c r="IB14" s="9">
        <v>2.3279999999999998</v>
      </c>
      <c r="IC14" s="9">
        <v>3.581</v>
      </c>
      <c r="ID14" s="9">
        <v>2.891</v>
      </c>
      <c r="IE14" s="9">
        <v>1.1020000000000001</v>
      </c>
      <c r="IF14" s="9">
        <v>1.788</v>
      </c>
      <c r="IG14" s="9">
        <v>3.0179999999999998</v>
      </c>
      <c r="IH14" s="9">
        <v>1.2250000000000001</v>
      </c>
      <c r="II14" s="9">
        <v>1.7929999999999999</v>
      </c>
      <c r="IJ14" s="9">
        <v>0.60599999999999998</v>
      </c>
      <c r="IK14" s="9">
        <v>8.8999999999999996E-2</v>
      </c>
      <c r="IL14" s="9">
        <v>0.51700000000000002</v>
      </c>
      <c r="IM14" s="9">
        <v>5.6390000000000002</v>
      </c>
      <c r="IN14" s="9">
        <v>2.0009999999999999</v>
      </c>
      <c r="IO14" s="9">
        <v>3.6379999999999999</v>
      </c>
      <c r="IP14" s="9">
        <v>5.1130000000000004</v>
      </c>
      <c r="IQ14" s="9">
        <v>1.9119999999999999</v>
      </c>
    </row>
    <row r="15" spans="1:251">
      <c r="A15" s="10">
        <v>43497</v>
      </c>
      <c r="B15" s="9">
        <v>5.0810000000000004</v>
      </c>
      <c r="C15" s="9">
        <v>5.282</v>
      </c>
      <c r="D15" s="9">
        <v>3.4910000000000001</v>
      </c>
      <c r="E15" s="9">
        <v>0.94299999999999995</v>
      </c>
      <c r="F15" s="9">
        <v>2.548</v>
      </c>
      <c r="G15" s="9">
        <v>40.570999999999998</v>
      </c>
      <c r="H15" s="9">
        <v>10.891</v>
      </c>
      <c r="I15" s="9">
        <v>29.68</v>
      </c>
      <c r="J15" s="9">
        <v>36.750999999999998</v>
      </c>
      <c r="K15" s="9">
        <v>10.891</v>
      </c>
      <c r="L15" s="9">
        <v>25.86</v>
      </c>
      <c r="M15" s="9">
        <v>16.948</v>
      </c>
      <c r="N15" s="9">
        <v>5.66</v>
      </c>
      <c r="O15" s="9">
        <v>11.288</v>
      </c>
      <c r="P15" s="9">
        <v>19.803000000000001</v>
      </c>
      <c r="Q15" s="9">
        <v>5.23</v>
      </c>
      <c r="R15" s="9">
        <v>14.571999999999999</v>
      </c>
      <c r="S15" s="9">
        <v>3.82</v>
      </c>
      <c r="T15" s="9">
        <v>0</v>
      </c>
      <c r="U15" s="9">
        <v>3.82</v>
      </c>
      <c r="V15" s="9">
        <v>54.61</v>
      </c>
      <c r="W15" s="9">
        <v>18.52</v>
      </c>
      <c r="X15" s="9">
        <v>36.090000000000003</v>
      </c>
      <c r="Y15" s="9">
        <v>49.198</v>
      </c>
      <c r="Z15" s="9">
        <v>16.893000000000001</v>
      </c>
      <c r="AA15" s="9">
        <v>32.305</v>
      </c>
      <c r="AB15" s="9">
        <v>27.963000000000001</v>
      </c>
      <c r="AC15" s="9">
        <v>11.147</v>
      </c>
      <c r="AD15" s="9">
        <v>16.815999999999999</v>
      </c>
      <c r="AE15" s="9">
        <v>21.234999999999999</v>
      </c>
      <c r="AF15" s="9">
        <v>5.7460000000000004</v>
      </c>
      <c r="AG15" s="9">
        <v>15.489000000000001</v>
      </c>
      <c r="AH15" s="9">
        <v>5.4119999999999999</v>
      </c>
      <c r="AI15" s="9">
        <v>1.627</v>
      </c>
      <c r="AJ15" s="9">
        <v>3.7850000000000001</v>
      </c>
      <c r="AK15" s="9">
        <v>21.481999999999999</v>
      </c>
      <c r="AL15" s="9">
        <v>7.9359999999999999</v>
      </c>
      <c r="AM15" s="9">
        <v>13.547000000000001</v>
      </c>
      <c r="AN15" s="9">
        <v>20.933</v>
      </c>
      <c r="AO15" s="9">
        <v>7.9359999999999999</v>
      </c>
      <c r="AP15" s="9">
        <v>12.997</v>
      </c>
      <c r="AQ15" s="9">
        <v>12.81</v>
      </c>
      <c r="AR15" s="9">
        <v>5.67</v>
      </c>
      <c r="AS15" s="9">
        <v>7.14</v>
      </c>
      <c r="AT15" s="9">
        <v>8.1229999999999993</v>
      </c>
      <c r="AU15" s="9">
        <v>2.2650000000000001</v>
      </c>
      <c r="AV15" s="9">
        <v>5.8570000000000002</v>
      </c>
      <c r="AW15" s="9">
        <v>0.54900000000000004</v>
      </c>
      <c r="AX15" s="9">
        <v>0</v>
      </c>
      <c r="AY15" s="9">
        <v>0.54900000000000004</v>
      </c>
      <c r="AZ15" s="9">
        <v>6.306</v>
      </c>
      <c r="BA15" s="9">
        <v>4.3140000000000001</v>
      </c>
      <c r="BB15" s="9">
        <v>1.992</v>
      </c>
      <c r="BC15" s="9">
        <v>6.0049999999999999</v>
      </c>
      <c r="BD15" s="9">
        <v>4.3140000000000001</v>
      </c>
      <c r="BE15" s="9">
        <v>1.6910000000000001</v>
      </c>
      <c r="BF15" s="9">
        <v>3.327</v>
      </c>
      <c r="BG15" s="9">
        <v>2.048</v>
      </c>
      <c r="BH15" s="9">
        <v>1.278</v>
      </c>
      <c r="BI15" s="9">
        <v>2.6779999999999999</v>
      </c>
      <c r="BJ15" s="9">
        <v>2.2650000000000001</v>
      </c>
      <c r="BK15" s="9">
        <v>0.41299999999999998</v>
      </c>
      <c r="BL15" s="9">
        <v>0.30099999999999999</v>
      </c>
      <c r="BM15" s="9">
        <v>0</v>
      </c>
      <c r="BN15" s="9">
        <v>0.30099999999999999</v>
      </c>
      <c r="BO15" s="9">
        <v>25.699000000000002</v>
      </c>
      <c r="BP15" s="9">
        <v>9.5039999999999996</v>
      </c>
      <c r="BQ15" s="9">
        <v>16.195</v>
      </c>
      <c r="BR15" s="9">
        <v>24.835000000000001</v>
      </c>
      <c r="BS15" s="9">
        <v>9.0969999999999995</v>
      </c>
      <c r="BT15" s="9">
        <v>15.739000000000001</v>
      </c>
      <c r="BU15" s="9">
        <v>12.237</v>
      </c>
      <c r="BV15" s="9">
        <v>5.085</v>
      </c>
      <c r="BW15" s="9">
        <v>7.1529999999999996</v>
      </c>
      <c r="BX15" s="9">
        <v>12.598000000000001</v>
      </c>
      <c r="BY15" s="9">
        <v>4.0119999999999996</v>
      </c>
      <c r="BZ15" s="9">
        <v>8.5860000000000003</v>
      </c>
      <c r="CA15" s="9">
        <v>0.86299999999999999</v>
      </c>
      <c r="CB15" s="9">
        <v>0.40699999999999997</v>
      </c>
      <c r="CC15" s="9">
        <v>0.45600000000000002</v>
      </c>
      <c r="CD15" s="9">
        <v>22.608000000000001</v>
      </c>
      <c r="CE15" s="9">
        <v>8.2490000000000006</v>
      </c>
      <c r="CF15" s="9">
        <v>14.359</v>
      </c>
      <c r="CG15" s="9">
        <v>22.085000000000001</v>
      </c>
      <c r="CH15" s="9">
        <v>7.97</v>
      </c>
      <c r="CI15" s="9">
        <v>14.115</v>
      </c>
      <c r="CJ15" s="9">
        <v>10.688000000000001</v>
      </c>
      <c r="CK15" s="9">
        <v>4.42</v>
      </c>
      <c r="CL15" s="9">
        <v>6.2670000000000003</v>
      </c>
      <c r="CM15" s="9">
        <v>11.397</v>
      </c>
      <c r="CN15" s="9">
        <v>3.5489999999999999</v>
      </c>
      <c r="CO15" s="9">
        <v>7.8479999999999999</v>
      </c>
      <c r="CP15" s="9">
        <v>0.52400000000000002</v>
      </c>
      <c r="CQ15" s="9">
        <v>0.27900000000000003</v>
      </c>
      <c r="CR15" s="9">
        <v>0.24399999999999999</v>
      </c>
      <c r="CS15" s="9">
        <v>3.09</v>
      </c>
      <c r="CT15" s="9">
        <v>1.2549999999999999</v>
      </c>
      <c r="CU15" s="9">
        <v>1.835</v>
      </c>
      <c r="CV15" s="9">
        <v>2.75</v>
      </c>
      <c r="CW15" s="9">
        <v>1.127</v>
      </c>
      <c r="CX15" s="9">
        <v>1.623</v>
      </c>
      <c r="CY15" s="9">
        <v>1.55</v>
      </c>
      <c r="CZ15" s="9">
        <v>0.66400000000000003</v>
      </c>
      <c r="DA15" s="9">
        <v>0.88500000000000001</v>
      </c>
      <c r="DB15" s="9">
        <v>1.2010000000000001</v>
      </c>
      <c r="DC15" s="9">
        <v>0.46300000000000002</v>
      </c>
      <c r="DD15" s="9">
        <v>0.73799999999999999</v>
      </c>
      <c r="DE15" s="9">
        <v>0.34</v>
      </c>
      <c r="DF15" s="9">
        <v>0.128</v>
      </c>
      <c r="DG15" s="9">
        <v>0.21199999999999999</v>
      </c>
      <c r="DH15" s="9">
        <v>8.6379999999999999</v>
      </c>
      <c r="DI15" s="9">
        <v>2.8039999999999998</v>
      </c>
      <c r="DJ15" s="9">
        <v>5.8339999999999996</v>
      </c>
      <c r="DK15" s="9">
        <v>8.3840000000000003</v>
      </c>
      <c r="DL15" s="9">
        <v>2.8039999999999998</v>
      </c>
      <c r="DM15" s="9">
        <v>5.58</v>
      </c>
      <c r="DN15" s="9">
        <v>3.7320000000000002</v>
      </c>
      <c r="DO15" s="9">
        <v>1.492</v>
      </c>
      <c r="DP15" s="9">
        <v>2.2400000000000002</v>
      </c>
      <c r="DQ15" s="9">
        <v>4.6520000000000001</v>
      </c>
      <c r="DR15" s="9">
        <v>1.3120000000000001</v>
      </c>
      <c r="DS15" s="9">
        <v>3.34</v>
      </c>
      <c r="DT15" s="9">
        <v>0.254</v>
      </c>
      <c r="DU15" s="9">
        <v>0</v>
      </c>
      <c r="DV15" s="9">
        <v>0.254</v>
      </c>
      <c r="DW15" s="9">
        <v>4.274</v>
      </c>
      <c r="DX15" s="9">
        <v>1.135</v>
      </c>
      <c r="DY15" s="9">
        <v>3.1389999999999998</v>
      </c>
      <c r="DZ15" s="9">
        <v>4.0490000000000004</v>
      </c>
      <c r="EA15" s="9">
        <v>1.008</v>
      </c>
      <c r="EB15" s="9">
        <v>3.0409999999999999</v>
      </c>
      <c r="EC15" s="9">
        <v>2.206</v>
      </c>
      <c r="ED15" s="9">
        <v>0.54900000000000004</v>
      </c>
      <c r="EE15" s="9">
        <v>1.6559999999999999</v>
      </c>
      <c r="EF15" s="9">
        <v>1.8440000000000001</v>
      </c>
      <c r="EG15" s="9">
        <v>0.45800000000000002</v>
      </c>
      <c r="EH15" s="9">
        <v>1.385</v>
      </c>
      <c r="EI15" s="9">
        <v>0.224</v>
      </c>
      <c r="EJ15" s="9">
        <v>0.127</v>
      </c>
      <c r="EK15" s="9">
        <v>9.7000000000000003E-2</v>
      </c>
      <c r="EL15" s="9">
        <v>8.9949999999999992</v>
      </c>
      <c r="EM15" s="9">
        <v>3.589</v>
      </c>
      <c r="EN15" s="9">
        <v>5.407</v>
      </c>
      <c r="EO15" s="9">
        <v>8.8680000000000003</v>
      </c>
      <c r="EP15" s="9">
        <v>3.4609999999999999</v>
      </c>
      <c r="EQ15" s="9">
        <v>5.407</v>
      </c>
      <c r="ER15" s="9">
        <v>4.173</v>
      </c>
      <c r="ES15" s="9">
        <v>1.859</v>
      </c>
      <c r="ET15" s="9">
        <v>2.3140000000000001</v>
      </c>
      <c r="EU15" s="9">
        <v>4.6950000000000003</v>
      </c>
      <c r="EV15" s="9">
        <v>1.6020000000000001</v>
      </c>
      <c r="EW15" s="9">
        <v>3.093</v>
      </c>
      <c r="EX15" s="9">
        <v>0.128</v>
      </c>
      <c r="EY15" s="9">
        <v>0.128</v>
      </c>
      <c r="EZ15" s="9">
        <v>0</v>
      </c>
      <c r="FA15" s="9">
        <v>3.7909999999999999</v>
      </c>
      <c r="FB15" s="9">
        <v>1.976</v>
      </c>
      <c r="FC15" s="9">
        <v>1.8160000000000001</v>
      </c>
      <c r="FD15" s="9">
        <v>3.5339999999999998</v>
      </c>
      <c r="FE15" s="9">
        <v>1.823</v>
      </c>
      <c r="FF15" s="9">
        <v>1.7110000000000001</v>
      </c>
      <c r="FG15" s="9">
        <v>2.1259999999999999</v>
      </c>
      <c r="FH15" s="9">
        <v>1.1839999999999999</v>
      </c>
      <c r="FI15" s="9">
        <v>0.94299999999999995</v>
      </c>
      <c r="FJ15" s="9">
        <v>1.4079999999999999</v>
      </c>
      <c r="FK15" s="9">
        <v>0.64</v>
      </c>
      <c r="FL15" s="9">
        <v>0.76800000000000002</v>
      </c>
      <c r="FM15" s="9">
        <v>0.25700000000000001</v>
      </c>
      <c r="FN15" s="9">
        <v>0.152</v>
      </c>
      <c r="FO15" s="9">
        <v>0.105</v>
      </c>
      <c r="FP15" s="9">
        <v>9.8710000000000004</v>
      </c>
      <c r="FQ15" s="9">
        <v>2.2919999999999998</v>
      </c>
      <c r="FR15" s="9">
        <v>7.5789999999999997</v>
      </c>
      <c r="FS15" s="9">
        <v>9.5399999999999991</v>
      </c>
      <c r="FT15" s="9">
        <v>2.165</v>
      </c>
      <c r="FU15" s="9">
        <v>7.375</v>
      </c>
      <c r="FV15" s="9">
        <v>3.899</v>
      </c>
      <c r="FW15" s="9">
        <v>1.395</v>
      </c>
      <c r="FX15" s="9">
        <v>2.504</v>
      </c>
      <c r="FY15" s="9">
        <v>5.641</v>
      </c>
      <c r="FZ15" s="9">
        <v>0.77</v>
      </c>
      <c r="GA15" s="9">
        <v>4.8710000000000004</v>
      </c>
      <c r="GB15" s="9">
        <v>0.33100000000000002</v>
      </c>
      <c r="GC15" s="9">
        <v>0.127</v>
      </c>
      <c r="GD15" s="9">
        <v>0.20399999999999999</v>
      </c>
      <c r="GE15" s="9">
        <v>11.409000000000001</v>
      </c>
      <c r="GF15" s="9">
        <v>4.6230000000000002</v>
      </c>
      <c r="GG15" s="9">
        <v>6.7859999999999996</v>
      </c>
      <c r="GH15" s="9">
        <v>11.262</v>
      </c>
      <c r="GI15" s="9">
        <v>4.6230000000000002</v>
      </c>
      <c r="GJ15" s="9">
        <v>6.6390000000000002</v>
      </c>
      <c r="GK15" s="9">
        <v>5.7869999999999999</v>
      </c>
      <c r="GL15" s="9">
        <v>2.5880000000000001</v>
      </c>
      <c r="GM15" s="9">
        <v>3.1989999999999998</v>
      </c>
      <c r="GN15" s="9">
        <v>5.4749999999999996</v>
      </c>
      <c r="GO15" s="9">
        <v>2.0350000000000001</v>
      </c>
      <c r="GP15" s="9">
        <v>3.44</v>
      </c>
      <c r="GQ15" s="9">
        <v>0.14699999999999999</v>
      </c>
      <c r="GR15" s="9">
        <v>0</v>
      </c>
      <c r="GS15" s="9">
        <v>0.14699999999999999</v>
      </c>
      <c r="GT15" s="9">
        <v>3.62</v>
      </c>
      <c r="GU15" s="9">
        <v>2.0059999999999998</v>
      </c>
      <c r="GV15" s="9">
        <v>1.615</v>
      </c>
      <c r="GW15" s="9">
        <v>3.2349999999999999</v>
      </c>
      <c r="GX15" s="9">
        <v>1.7250000000000001</v>
      </c>
      <c r="GY15" s="9">
        <v>1.51</v>
      </c>
      <c r="GZ15" s="9">
        <v>1.887</v>
      </c>
      <c r="HA15" s="9">
        <v>0.65200000000000002</v>
      </c>
      <c r="HB15" s="9">
        <v>1.234</v>
      </c>
      <c r="HC15" s="9">
        <v>1.3480000000000001</v>
      </c>
      <c r="HD15" s="9">
        <v>1.073</v>
      </c>
      <c r="HE15" s="9">
        <v>0.27600000000000002</v>
      </c>
      <c r="HF15" s="9">
        <v>0.38500000000000001</v>
      </c>
      <c r="HG15" s="9">
        <v>0.28000000000000003</v>
      </c>
      <c r="HH15" s="9">
        <v>0.105</v>
      </c>
      <c r="HI15" s="9">
        <v>0.79900000000000004</v>
      </c>
      <c r="HJ15" s="9">
        <v>0.58299999999999996</v>
      </c>
      <c r="HK15" s="9">
        <v>0.215</v>
      </c>
      <c r="HL15" s="9">
        <v>0.79900000000000004</v>
      </c>
      <c r="HM15" s="9">
        <v>0.58299999999999996</v>
      </c>
      <c r="HN15" s="9">
        <v>0.215</v>
      </c>
      <c r="HO15" s="9">
        <v>0.66500000000000004</v>
      </c>
      <c r="HP15" s="9">
        <v>0.44900000000000001</v>
      </c>
      <c r="HQ15" s="9">
        <v>0.215</v>
      </c>
      <c r="HR15" s="9">
        <v>0.13400000000000001</v>
      </c>
      <c r="HS15" s="9">
        <v>0.13400000000000001</v>
      </c>
      <c r="HT15" s="9">
        <v>0</v>
      </c>
      <c r="HU15" s="9">
        <v>0</v>
      </c>
      <c r="HV15" s="9">
        <v>0</v>
      </c>
      <c r="HW15" s="9">
        <v>0</v>
      </c>
      <c r="HX15" s="9">
        <v>5.524</v>
      </c>
      <c r="HY15" s="9">
        <v>2.1379999999999999</v>
      </c>
      <c r="HZ15" s="9">
        <v>3.3860000000000001</v>
      </c>
      <c r="IA15" s="9">
        <v>5.1130000000000004</v>
      </c>
      <c r="IB15" s="9">
        <v>1.93</v>
      </c>
      <c r="IC15" s="9">
        <v>3.1829999999999998</v>
      </c>
      <c r="ID15" s="9">
        <v>2.4129999999999998</v>
      </c>
      <c r="IE15" s="9">
        <v>1.262</v>
      </c>
      <c r="IF15" s="9">
        <v>1.151</v>
      </c>
      <c r="IG15" s="9">
        <v>2.7</v>
      </c>
      <c r="IH15" s="9">
        <v>0.66800000000000004</v>
      </c>
      <c r="II15" s="9">
        <v>2.032</v>
      </c>
      <c r="IJ15" s="9">
        <v>0.41099999999999998</v>
      </c>
      <c r="IK15" s="9">
        <v>0.20799999999999999</v>
      </c>
      <c r="IL15" s="9">
        <v>0.20200000000000001</v>
      </c>
      <c r="IM15" s="9">
        <v>4.8730000000000002</v>
      </c>
      <c r="IN15" s="9">
        <v>2.0489999999999999</v>
      </c>
      <c r="IO15" s="9">
        <v>2.8239999999999998</v>
      </c>
      <c r="IP15" s="9">
        <v>4.5789999999999997</v>
      </c>
      <c r="IQ15" s="9">
        <v>1.841</v>
      </c>
    </row>
    <row r="16" spans="1:251">
      <c r="A16" s="10">
        <v>43862</v>
      </c>
      <c r="B16" s="9">
        <v>5.8840000000000003</v>
      </c>
      <c r="C16" s="9">
        <v>6.4459999999999997</v>
      </c>
      <c r="D16" s="9">
        <v>1.6080000000000001</v>
      </c>
      <c r="E16" s="9">
        <v>0.32400000000000001</v>
      </c>
      <c r="F16" s="9">
        <v>1.284</v>
      </c>
      <c r="G16" s="9">
        <v>39.128</v>
      </c>
      <c r="H16" s="9">
        <v>13.247999999999999</v>
      </c>
      <c r="I16" s="9">
        <v>25.88</v>
      </c>
      <c r="J16" s="9">
        <v>36.779000000000003</v>
      </c>
      <c r="K16" s="9">
        <v>12.634</v>
      </c>
      <c r="L16" s="9">
        <v>24.145</v>
      </c>
      <c r="M16" s="9">
        <v>14.263</v>
      </c>
      <c r="N16" s="9">
        <v>3.91</v>
      </c>
      <c r="O16" s="9">
        <v>10.353</v>
      </c>
      <c r="P16" s="9">
        <v>22.515999999999998</v>
      </c>
      <c r="Q16" s="9">
        <v>8.7240000000000002</v>
      </c>
      <c r="R16" s="9">
        <v>13.792999999999999</v>
      </c>
      <c r="S16" s="9">
        <v>2.3479999999999999</v>
      </c>
      <c r="T16" s="9">
        <v>0.61399999999999999</v>
      </c>
      <c r="U16" s="9">
        <v>1.734</v>
      </c>
      <c r="V16" s="9">
        <v>62.598999999999997</v>
      </c>
      <c r="W16" s="9">
        <v>22.864999999999998</v>
      </c>
      <c r="X16" s="9">
        <v>39.734000000000002</v>
      </c>
      <c r="Y16" s="9">
        <v>59.112000000000002</v>
      </c>
      <c r="Z16" s="9">
        <v>22.114999999999998</v>
      </c>
      <c r="AA16" s="9">
        <v>36.996000000000002</v>
      </c>
      <c r="AB16" s="9">
        <v>30.658000000000001</v>
      </c>
      <c r="AC16" s="9">
        <v>11.93</v>
      </c>
      <c r="AD16" s="9">
        <v>18.728999999999999</v>
      </c>
      <c r="AE16" s="9">
        <v>28.452999999999999</v>
      </c>
      <c r="AF16" s="9">
        <v>10.186</v>
      </c>
      <c r="AG16" s="9">
        <v>18.268000000000001</v>
      </c>
      <c r="AH16" s="9">
        <v>3.4870000000000001</v>
      </c>
      <c r="AI16" s="9">
        <v>0.75</v>
      </c>
      <c r="AJ16" s="9">
        <v>2.7370000000000001</v>
      </c>
      <c r="AK16" s="9">
        <v>21.428999999999998</v>
      </c>
      <c r="AL16" s="9">
        <v>10.379</v>
      </c>
      <c r="AM16" s="9">
        <v>11.048999999999999</v>
      </c>
      <c r="AN16" s="9">
        <v>18.998000000000001</v>
      </c>
      <c r="AO16" s="9">
        <v>8.9290000000000003</v>
      </c>
      <c r="AP16" s="9">
        <v>10.07</v>
      </c>
      <c r="AQ16" s="9">
        <v>12.384</v>
      </c>
      <c r="AR16" s="9">
        <v>4.8440000000000003</v>
      </c>
      <c r="AS16" s="9">
        <v>7.54</v>
      </c>
      <c r="AT16" s="9">
        <v>6.6139999999999999</v>
      </c>
      <c r="AU16" s="9">
        <v>4.0839999999999996</v>
      </c>
      <c r="AV16" s="9">
        <v>2.5299999999999998</v>
      </c>
      <c r="AW16" s="9">
        <v>2.4300000000000002</v>
      </c>
      <c r="AX16" s="9">
        <v>1.4510000000000001</v>
      </c>
      <c r="AY16" s="9">
        <v>0.97899999999999998</v>
      </c>
      <c r="AZ16" s="9">
        <v>5.8769999999999998</v>
      </c>
      <c r="BA16" s="9">
        <v>4.9870000000000001</v>
      </c>
      <c r="BB16" s="9">
        <v>0.88900000000000001</v>
      </c>
      <c r="BC16" s="9">
        <v>5.8769999999999998</v>
      </c>
      <c r="BD16" s="9">
        <v>4.9870000000000001</v>
      </c>
      <c r="BE16" s="9">
        <v>0.88900000000000001</v>
      </c>
      <c r="BF16" s="9">
        <v>5.0759999999999996</v>
      </c>
      <c r="BG16" s="9">
        <v>4.1870000000000003</v>
      </c>
      <c r="BH16" s="9">
        <v>0.88900000000000001</v>
      </c>
      <c r="BI16" s="9">
        <v>0.80100000000000005</v>
      </c>
      <c r="BJ16" s="9">
        <v>0.80100000000000005</v>
      </c>
      <c r="BK16" s="9">
        <v>0</v>
      </c>
      <c r="BL16" s="9">
        <v>0</v>
      </c>
      <c r="BM16" s="9">
        <v>0</v>
      </c>
      <c r="BN16" s="9">
        <v>0</v>
      </c>
      <c r="BO16" s="9">
        <v>30.170999999999999</v>
      </c>
      <c r="BP16" s="9">
        <v>10.901</v>
      </c>
      <c r="BQ16" s="9">
        <v>19.27</v>
      </c>
      <c r="BR16" s="9">
        <v>29.071999999999999</v>
      </c>
      <c r="BS16" s="9">
        <v>10.404</v>
      </c>
      <c r="BT16" s="9">
        <v>18.667999999999999</v>
      </c>
      <c r="BU16" s="9">
        <v>16.466000000000001</v>
      </c>
      <c r="BV16" s="9">
        <v>6.6849999999999996</v>
      </c>
      <c r="BW16" s="9">
        <v>9.782</v>
      </c>
      <c r="BX16" s="9">
        <v>12.606</v>
      </c>
      <c r="BY16" s="9">
        <v>3.7189999999999999</v>
      </c>
      <c r="BZ16" s="9">
        <v>8.8870000000000005</v>
      </c>
      <c r="CA16" s="9">
        <v>1.099</v>
      </c>
      <c r="CB16" s="9">
        <v>0.497</v>
      </c>
      <c r="CC16" s="9">
        <v>0.60099999999999998</v>
      </c>
      <c r="CD16" s="9">
        <v>27.202999999999999</v>
      </c>
      <c r="CE16" s="9">
        <v>9.2759999999999998</v>
      </c>
      <c r="CF16" s="9">
        <v>17.925999999999998</v>
      </c>
      <c r="CG16" s="9">
        <v>26.405999999999999</v>
      </c>
      <c r="CH16" s="9">
        <v>8.9710000000000001</v>
      </c>
      <c r="CI16" s="9">
        <v>17.434999999999999</v>
      </c>
      <c r="CJ16" s="9">
        <v>15.047000000000001</v>
      </c>
      <c r="CK16" s="9">
        <v>5.9180000000000001</v>
      </c>
      <c r="CL16" s="9">
        <v>9.1289999999999996</v>
      </c>
      <c r="CM16" s="9">
        <v>11.359</v>
      </c>
      <c r="CN16" s="9">
        <v>3.0529999999999999</v>
      </c>
      <c r="CO16" s="9">
        <v>8.3059999999999992</v>
      </c>
      <c r="CP16" s="9">
        <v>0.79600000000000004</v>
      </c>
      <c r="CQ16" s="9">
        <v>0.30499999999999999</v>
      </c>
      <c r="CR16" s="9">
        <v>0.49099999999999999</v>
      </c>
      <c r="CS16" s="9">
        <v>2.968</v>
      </c>
      <c r="CT16" s="9">
        <v>1.625</v>
      </c>
      <c r="CU16" s="9">
        <v>1.3440000000000001</v>
      </c>
      <c r="CV16" s="9">
        <v>2.6659999999999999</v>
      </c>
      <c r="CW16" s="9">
        <v>1.4330000000000001</v>
      </c>
      <c r="CX16" s="9">
        <v>1.2330000000000001</v>
      </c>
      <c r="CY16" s="9">
        <v>1.419</v>
      </c>
      <c r="CZ16" s="9">
        <v>0.76600000000000001</v>
      </c>
      <c r="DA16" s="9">
        <v>0.65300000000000002</v>
      </c>
      <c r="DB16" s="9">
        <v>1.2470000000000001</v>
      </c>
      <c r="DC16" s="9">
        <v>0.66600000000000004</v>
      </c>
      <c r="DD16" s="9">
        <v>0.58099999999999996</v>
      </c>
      <c r="DE16" s="9">
        <v>0.30199999999999999</v>
      </c>
      <c r="DF16" s="9">
        <v>0.192</v>
      </c>
      <c r="DG16" s="9">
        <v>0.11</v>
      </c>
      <c r="DH16" s="9">
        <v>9.7840000000000007</v>
      </c>
      <c r="DI16" s="9">
        <v>3.452</v>
      </c>
      <c r="DJ16" s="9">
        <v>6.3319999999999999</v>
      </c>
      <c r="DK16" s="9">
        <v>9.7840000000000007</v>
      </c>
      <c r="DL16" s="9">
        <v>3.452</v>
      </c>
      <c r="DM16" s="9">
        <v>6.3319999999999999</v>
      </c>
      <c r="DN16" s="9">
        <v>4.2770000000000001</v>
      </c>
      <c r="DO16" s="9">
        <v>1.9450000000000001</v>
      </c>
      <c r="DP16" s="9">
        <v>2.331</v>
      </c>
      <c r="DQ16" s="9">
        <v>5.508</v>
      </c>
      <c r="DR16" s="9">
        <v>1.5069999999999999</v>
      </c>
      <c r="DS16" s="9">
        <v>4.0010000000000003</v>
      </c>
      <c r="DT16" s="9">
        <v>0</v>
      </c>
      <c r="DU16" s="9">
        <v>0</v>
      </c>
      <c r="DV16" s="9">
        <v>0</v>
      </c>
      <c r="DW16" s="9">
        <v>5.3289999999999997</v>
      </c>
      <c r="DX16" s="9">
        <v>2.2970000000000002</v>
      </c>
      <c r="DY16" s="9">
        <v>3.032</v>
      </c>
      <c r="DZ16" s="9">
        <v>5.0640000000000001</v>
      </c>
      <c r="EA16" s="9">
        <v>2.145</v>
      </c>
      <c r="EB16" s="9">
        <v>2.919</v>
      </c>
      <c r="EC16" s="9">
        <v>3.0569999999999999</v>
      </c>
      <c r="ED16" s="9">
        <v>1.6839999999999999</v>
      </c>
      <c r="EE16" s="9">
        <v>1.373</v>
      </c>
      <c r="EF16" s="9">
        <v>2.0070000000000001</v>
      </c>
      <c r="EG16" s="9">
        <v>0.46100000000000002</v>
      </c>
      <c r="EH16" s="9">
        <v>1.5449999999999999</v>
      </c>
      <c r="EI16" s="9">
        <v>0.26500000000000001</v>
      </c>
      <c r="EJ16" s="9">
        <v>0.151</v>
      </c>
      <c r="EK16" s="9">
        <v>0.114</v>
      </c>
      <c r="EL16" s="9">
        <v>8.0640000000000001</v>
      </c>
      <c r="EM16" s="9">
        <v>2.3759999999999999</v>
      </c>
      <c r="EN16" s="9">
        <v>5.6879999999999997</v>
      </c>
      <c r="EO16" s="9">
        <v>7.6509999999999998</v>
      </c>
      <c r="EP16" s="9">
        <v>2.2229999999999999</v>
      </c>
      <c r="EQ16" s="9">
        <v>5.4279999999999999</v>
      </c>
      <c r="ER16" s="9">
        <v>5.048</v>
      </c>
      <c r="ES16" s="9">
        <v>1.3740000000000001</v>
      </c>
      <c r="ET16" s="9">
        <v>3.6739999999999999</v>
      </c>
      <c r="EU16" s="9">
        <v>2.6040000000000001</v>
      </c>
      <c r="EV16" s="9">
        <v>0.84899999999999998</v>
      </c>
      <c r="EW16" s="9">
        <v>1.754</v>
      </c>
      <c r="EX16" s="9">
        <v>0.41299999999999998</v>
      </c>
      <c r="EY16" s="9">
        <v>0.154</v>
      </c>
      <c r="EZ16" s="9">
        <v>0.26</v>
      </c>
      <c r="FA16" s="9">
        <v>6.9930000000000003</v>
      </c>
      <c r="FB16" s="9">
        <v>2.7759999999999998</v>
      </c>
      <c r="FC16" s="9">
        <v>4.218</v>
      </c>
      <c r="FD16" s="9">
        <v>6.5730000000000004</v>
      </c>
      <c r="FE16" s="9">
        <v>2.5830000000000002</v>
      </c>
      <c r="FF16" s="9">
        <v>3.9889999999999999</v>
      </c>
      <c r="FG16" s="9">
        <v>4.085</v>
      </c>
      <c r="FH16" s="9">
        <v>1.6819999999999999</v>
      </c>
      <c r="FI16" s="9">
        <v>2.403</v>
      </c>
      <c r="FJ16" s="9">
        <v>2.488</v>
      </c>
      <c r="FK16" s="9">
        <v>0.90200000000000002</v>
      </c>
      <c r="FL16" s="9">
        <v>1.5860000000000001</v>
      </c>
      <c r="FM16" s="9">
        <v>0.42</v>
      </c>
      <c r="FN16" s="9">
        <v>0.192</v>
      </c>
      <c r="FO16" s="9">
        <v>0.22800000000000001</v>
      </c>
      <c r="FP16" s="9">
        <v>10.39</v>
      </c>
      <c r="FQ16" s="9">
        <v>3.3650000000000002</v>
      </c>
      <c r="FR16" s="9">
        <v>7.0250000000000004</v>
      </c>
      <c r="FS16" s="9">
        <v>10.180999999999999</v>
      </c>
      <c r="FT16" s="9">
        <v>3.27</v>
      </c>
      <c r="FU16" s="9">
        <v>6.9109999999999996</v>
      </c>
      <c r="FV16" s="9">
        <v>4.8460000000000001</v>
      </c>
      <c r="FW16" s="9">
        <v>2.2040000000000002</v>
      </c>
      <c r="FX16" s="9">
        <v>2.6419999999999999</v>
      </c>
      <c r="FY16" s="9">
        <v>5.335</v>
      </c>
      <c r="FZ16" s="9">
        <v>1.0660000000000001</v>
      </c>
      <c r="GA16" s="9">
        <v>4.2699999999999996</v>
      </c>
      <c r="GB16" s="9">
        <v>0.20899999999999999</v>
      </c>
      <c r="GC16" s="9">
        <v>9.5000000000000001E-2</v>
      </c>
      <c r="GD16" s="9">
        <v>0.114</v>
      </c>
      <c r="GE16" s="9">
        <v>13.492000000000001</v>
      </c>
      <c r="GF16" s="9">
        <v>4.7510000000000003</v>
      </c>
      <c r="GG16" s="9">
        <v>8.7420000000000009</v>
      </c>
      <c r="GH16" s="9">
        <v>12.961</v>
      </c>
      <c r="GI16" s="9">
        <v>4.5970000000000004</v>
      </c>
      <c r="GJ16" s="9">
        <v>8.3640000000000008</v>
      </c>
      <c r="GK16" s="9">
        <v>7.3940000000000001</v>
      </c>
      <c r="GL16" s="9">
        <v>2.9609999999999999</v>
      </c>
      <c r="GM16" s="9">
        <v>4.4329999999999998</v>
      </c>
      <c r="GN16" s="9">
        <v>5.5670000000000002</v>
      </c>
      <c r="GO16" s="9">
        <v>1.6359999999999999</v>
      </c>
      <c r="GP16" s="9">
        <v>3.931</v>
      </c>
      <c r="GQ16" s="9">
        <v>0.53100000000000003</v>
      </c>
      <c r="GR16" s="9">
        <v>0.154</v>
      </c>
      <c r="GS16" s="9">
        <v>0.378</v>
      </c>
      <c r="GT16" s="9">
        <v>4.58</v>
      </c>
      <c r="GU16" s="9">
        <v>1.948</v>
      </c>
      <c r="GV16" s="9">
        <v>2.6320000000000001</v>
      </c>
      <c r="GW16" s="9">
        <v>4.58</v>
      </c>
      <c r="GX16" s="9">
        <v>1.948</v>
      </c>
      <c r="GY16" s="9">
        <v>2.6320000000000001</v>
      </c>
      <c r="GZ16" s="9">
        <v>3.0529999999999999</v>
      </c>
      <c r="HA16" s="9">
        <v>0.93</v>
      </c>
      <c r="HB16" s="9">
        <v>2.1230000000000002</v>
      </c>
      <c r="HC16" s="9">
        <v>1.5269999999999999</v>
      </c>
      <c r="HD16" s="9">
        <v>1.018</v>
      </c>
      <c r="HE16" s="9">
        <v>0.50900000000000001</v>
      </c>
      <c r="HF16" s="9">
        <v>0</v>
      </c>
      <c r="HG16" s="9">
        <v>0</v>
      </c>
      <c r="HH16" s="9">
        <v>0</v>
      </c>
      <c r="HI16" s="9">
        <v>1.7090000000000001</v>
      </c>
      <c r="HJ16" s="9">
        <v>0.83699999999999997</v>
      </c>
      <c r="HK16" s="9">
        <v>0.871</v>
      </c>
      <c r="HL16" s="9">
        <v>1.35</v>
      </c>
      <c r="HM16" s="9">
        <v>0.58899999999999997</v>
      </c>
      <c r="HN16" s="9">
        <v>0.76100000000000001</v>
      </c>
      <c r="HO16" s="9">
        <v>1.173</v>
      </c>
      <c r="HP16" s="9">
        <v>0.58899999999999997</v>
      </c>
      <c r="HQ16" s="9">
        <v>0.58399999999999996</v>
      </c>
      <c r="HR16" s="9">
        <v>0.17699999999999999</v>
      </c>
      <c r="HS16" s="9">
        <v>0</v>
      </c>
      <c r="HT16" s="9">
        <v>0.17699999999999999</v>
      </c>
      <c r="HU16" s="9">
        <v>0.35899999999999999</v>
      </c>
      <c r="HV16" s="9">
        <v>0.248</v>
      </c>
      <c r="HW16" s="9">
        <v>0.11</v>
      </c>
      <c r="HX16" s="9">
        <v>7.6280000000000001</v>
      </c>
      <c r="HY16" s="9">
        <v>2.8980000000000001</v>
      </c>
      <c r="HZ16" s="9">
        <v>4.7300000000000004</v>
      </c>
      <c r="IA16" s="9">
        <v>6.93</v>
      </c>
      <c r="IB16" s="9">
        <v>2.6139999999999999</v>
      </c>
      <c r="IC16" s="9">
        <v>4.3159999999999998</v>
      </c>
      <c r="ID16" s="9">
        <v>3.4020000000000001</v>
      </c>
      <c r="IE16" s="9">
        <v>0.76300000000000001</v>
      </c>
      <c r="IF16" s="9">
        <v>2.6379999999999999</v>
      </c>
      <c r="IG16" s="9">
        <v>3.5289999999999999</v>
      </c>
      <c r="IH16" s="9">
        <v>1.851</v>
      </c>
      <c r="II16" s="9">
        <v>1.6779999999999999</v>
      </c>
      <c r="IJ16" s="9">
        <v>0.69799999999999995</v>
      </c>
      <c r="IK16" s="9">
        <v>0.28399999999999997</v>
      </c>
      <c r="IL16" s="9">
        <v>0.41399999999999998</v>
      </c>
      <c r="IM16" s="9">
        <v>7.1109999999999998</v>
      </c>
      <c r="IN16" s="9">
        <v>2.5409999999999999</v>
      </c>
      <c r="IO16" s="9">
        <v>4.57</v>
      </c>
      <c r="IP16" s="9">
        <v>6.4130000000000003</v>
      </c>
      <c r="IQ16" s="9">
        <v>2.258</v>
      </c>
    </row>
    <row r="17" spans="1:251">
      <c r="A17" s="10">
        <v>44228</v>
      </c>
      <c r="B17" s="9">
        <v>5.7839999999999998</v>
      </c>
      <c r="C17" s="9">
        <v>8.4169999999999998</v>
      </c>
      <c r="D17" s="9">
        <v>1.0920000000000001</v>
      </c>
      <c r="E17" s="9">
        <v>0.57599999999999996</v>
      </c>
      <c r="F17" s="9">
        <v>0.51600000000000001</v>
      </c>
      <c r="G17" s="9">
        <v>41.963999999999999</v>
      </c>
      <c r="H17" s="9">
        <v>11.737</v>
      </c>
      <c r="I17" s="9">
        <v>30.227</v>
      </c>
      <c r="J17" s="9">
        <v>39.402000000000001</v>
      </c>
      <c r="K17" s="9">
        <v>11.236000000000001</v>
      </c>
      <c r="L17" s="9">
        <v>28.166</v>
      </c>
      <c r="M17" s="9">
        <v>16.050999999999998</v>
      </c>
      <c r="N17" s="9">
        <v>6.1230000000000002</v>
      </c>
      <c r="O17" s="9">
        <v>9.9280000000000008</v>
      </c>
      <c r="P17" s="9">
        <v>23.350999999999999</v>
      </c>
      <c r="Q17" s="9">
        <v>5.1120000000000001</v>
      </c>
      <c r="R17" s="9">
        <v>18.238</v>
      </c>
      <c r="S17" s="9">
        <v>2.5619999999999998</v>
      </c>
      <c r="T17" s="9">
        <v>0.502</v>
      </c>
      <c r="U17" s="9">
        <v>2.06</v>
      </c>
      <c r="V17" s="9">
        <v>45.174999999999997</v>
      </c>
      <c r="W17" s="9">
        <v>14.986000000000001</v>
      </c>
      <c r="X17" s="9">
        <v>30.189</v>
      </c>
      <c r="Y17" s="9">
        <v>43.115000000000002</v>
      </c>
      <c r="Z17" s="9">
        <v>14.241</v>
      </c>
      <c r="AA17" s="9">
        <v>28.873999999999999</v>
      </c>
      <c r="AB17" s="9">
        <v>20.748999999999999</v>
      </c>
      <c r="AC17" s="9">
        <v>9.2720000000000002</v>
      </c>
      <c r="AD17" s="9">
        <v>11.477</v>
      </c>
      <c r="AE17" s="9">
        <v>22.366</v>
      </c>
      <c r="AF17" s="9">
        <v>4.9690000000000003</v>
      </c>
      <c r="AG17" s="9">
        <v>17.396999999999998</v>
      </c>
      <c r="AH17" s="9">
        <v>2.06</v>
      </c>
      <c r="AI17" s="9">
        <v>0.745</v>
      </c>
      <c r="AJ17" s="9">
        <v>1.3149999999999999</v>
      </c>
      <c r="AK17" s="9">
        <v>12.744999999999999</v>
      </c>
      <c r="AL17" s="9">
        <v>4.3360000000000003</v>
      </c>
      <c r="AM17" s="9">
        <v>8.4090000000000007</v>
      </c>
      <c r="AN17" s="9">
        <v>12.744999999999999</v>
      </c>
      <c r="AO17" s="9">
        <v>4.3360000000000003</v>
      </c>
      <c r="AP17" s="9">
        <v>8.4090000000000007</v>
      </c>
      <c r="AQ17" s="9">
        <v>6.7809999999999997</v>
      </c>
      <c r="AR17" s="9">
        <v>2.4980000000000002</v>
      </c>
      <c r="AS17" s="9">
        <v>4.2830000000000004</v>
      </c>
      <c r="AT17" s="9">
        <v>5.9640000000000004</v>
      </c>
      <c r="AU17" s="9">
        <v>1.8380000000000001</v>
      </c>
      <c r="AV17" s="9">
        <v>4.1260000000000003</v>
      </c>
      <c r="AW17" s="9">
        <v>0</v>
      </c>
      <c r="AX17" s="9">
        <v>0</v>
      </c>
      <c r="AY17" s="9">
        <v>0</v>
      </c>
      <c r="AZ17" s="9">
        <v>6.7290000000000001</v>
      </c>
      <c r="BA17" s="9">
        <v>3.6539999999999999</v>
      </c>
      <c r="BB17" s="9">
        <v>3.0750000000000002</v>
      </c>
      <c r="BC17" s="9">
        <v>6.4749999999999996</v>
      </c>
      <c r="BD17" s="9">
        <v>3.4</v>
      </c>
      <c r="BE17" s="9">
        <v>3.0750000000000002</v>
      </c>
      <c r="BF17" s="9">
        <v>4.1189999999999998</v>
      </c>
      <c r="BG17" s="9">
        <v>2.1800000000000002</v>
      </c>
      <c r="BH17" s="9">
        <v>1.94</v>
      </c>
      <c r="BI17" s="9">
        <v>2.355</v>
      </c>
      <c r="BJ17" s="9">
        <v>1.22</v>
      </c>
      <c r="BK17" s="9">
        <v>1.1359999999999999</v>
      </c>
      <c r="BL17" s="9">
        <v>0.255</v>
      </c>
      <c r="BM17" s="9">
        <v>0.255</v>
      </c>
      <c r="BN17" s="9">
        <v>0</v>
      </c>
      <c r="BO17" s="9">
        <v>25.288</v>
      </c>
      <c r="BP17" s="9">
        <v>10.97</v>
      </c>
      <c r="BQ17" s="9">
        <v>14.317</v>
      </c>
      <c r="BR17" s="9">
        <v>23.888999999999999</v>
      </c>
      <c r="BS17" s="9">
        <v>10.603</v>
      </c>
      <c r="BT17" s="9">
        <v>13.287000000000001</v>
      </c>
      <c r="BU17" s="9">
        <v>13.359</v>
      </c>
      <c r="BV17" s="9">
        <v>6.0010000000000003</v>
      </c>
      <c r="BW17" s="9">
        <v>7.3579999999999997</v>
      </c>
      <c r="BX17" s="9">
        <v>10.53</v>
      </c>
      <c r="BY17" s="9">
        <v>4.6020000000000003</v>
      </c>
      <c r="BZ17" s="9">
        <v>5.9290000000000003</v>
      </c>
      <c r="CA17" s="9">
        <v>1.3979999999999999</v>
      </c>
      <c r="CB17" s="9">
        <v>0.36699999999999999</v>
      </c>
      <c r="CC17" s="9">
        <v>1.0309999999999999</v>
      </c>
      <c r="CD17" s="9">
        <v>22.033999999999999</v>
      </c>
      <c r="CE17" s="9">
        <v>9.3729999999999993</v>
      </c>
      <c r="CF17" s="9">
        <v>12.661</v>
      </c>
      <c r="CG17" s="9">
        <v>20.974</v>
      </c>
      <c r="CH17" s="9">
        <v>9.2530000000000001</v>
      </c>
      <c r="CI17" s="9">
        <v>11.721</v>
      </c>
      <c r="CJ17" s="9">
        <v>12.475</v>
      </c>
      <c r="CK17" s="9">
        <v>5.6210000000000004</v>
      </c>
      <c r="CL17" s="9">
        <v>6.8540000000000001</v>
      </c>
      <c r="CM17" s="9">
        <v>8.4990000000000006</v>
      </c>
      <c r="CN17" s="9">
        <v>3.633</v>
      </c>
      <c r="CO17" s="9">
        <v>4.867</v>
      </c>
      <c r="CP17" s="9">
        <v>1.06</v>
      </c>
      <c r="CQ17" s="9">
        <v>0.12</v>
      </c>
      <c r="CR17" s="9">
        <v>0.94099999999999995</v>
      </c>
      <c r="CS17" s="9">
        <v>3.2530000000000001</v>
      </c>
      <c r="CT17" s="9">
        <v>1.597</v>
      </c>
      <c r="CU17" s="9">
        <v>1.6559999999999999</v>
      </c>
      <c r="CV17" s="9">
        <v>2.915</v>
      </c>
      <c r="CW17" s="9">
        <v>1.349</v>
      </c>
      <c r="CX17" s="9">
        <v>1.5660000000000001</v>
      </c>
      <c r="CY17" s="9">
        <v>0.88500000000000001</v>
      </c>
      <c r="CZ17" s="9">
        <v>0.38100000000000001</v>
      </c>
      <c r="DA17" s="9">
        <v>0.504</v>
      </c>
      <c r="DB17" s="9">
        <v>2.0310000000000001</v>
      </c>
      <c r="DC17" s="9">
        <v>0.96899999999999997</v>
      </c>
      <c r="DD17" s="9">
        <v>1.0620000000000001</v>
      </c>
      <c r="DE17" s="9">
        <v>0.33800000000000002</v>
      </c>
      <c r="DF17" s="9">
        <v>0.248</v>
      </c>
      <c r="DG17" s="9">
        <v>0.09</v>
      </c>
      <c r="DH17" s="9">
        <v>7.2670000000000003</v>
      </c>
      <c r="DI17" s="9">
        <v>2.109</v>
      </c>
      <c r="DJ17" s="9">
        <v>5.1589999999999998</v>
      </c>
      <c r="DK17" s="9">
        <v>6.9260000000000002</v>
      </c>
      <c r="DL17" s="9">
        <v>1.9770000000000001</v>
      </c>
      <c r="DM17" s="9">
        <v>4.9489999999999998</v>
      </c>
      <c r="DN17" s="9">
        <v>2.923</v>
      </c>
      <c r="DO17" s="9">
        <v>0.75600000000000001</v>
      </c>
      <c r="DP17" s="9">
        <v>2.1669999999999998</v>
      </c>
      <c r="DQ17" s="9">
        <v>4.0030000000000001</v>
      </c>
      <c r="DR17" s="9">
        <v>1.2210000000000001</v>
      </c>
      <c r="DS17" s="9">
        <v>2.782</v>
      </c>
      <c r="DT17" s="9">
        <v>0.34100000000000003</v>
      </c>
      <c r="DU17" s="9">
        <v>0.13200000000000001</v>
      </c>
      <c r="DV17" s="9">
        <v>0.20899999999999999</v>
      </c>
      <c r="DW17" s="9">
        <v>3.7349999999999999</v>
      </c>
      <c r="DX17" s="9">
        <v>1.1040000000000001</v>
      </c>
      <c r="DY17" s="9">
        <v>2.6309999999999998</v>
      </c>
      <c r="DZ17" s="9">
        <v>3.4369999999999998</v>
      </c>
      <c r="EA17" s="9">
        <v>1.1040000000000001</v>
      </c>
      <c r="EB17" s="9">
        <v>2.3330000000000002</v>
      </c>
      <c r="EC17" s="9">
        <v>2.0070000000000001</v>
      </c>
      <c r="ED17" s="9">
        <v>0.69499999999999995</v>
      </c>
      <c r="EE17" s="9">
        <v>1.3120000000000001</v>
      </c>
      <c r="EF17" s="9">
        <v>1.43</v>
      </c>
      <c r="EG17" s="9">
        <v>0.40899999999999997</v>
      </c>
      <c r="EH17" s="9">
        <v>1.0209999999999999</v>
      </c>
      <c r="EI17" s="9">
        <v>0.29799999999999999</v>
      </c>
      <c r="EJ17" s="9">
        <v>0</v>
      </c>
      <c r="EK17" s="9">
        <v>0.29799999999999999</v>
      </c>
      <c r="EL17" s="9">
        <v>8.8170000000000002</v>
      </c>
      <c r="EM17" s="9">
        <v>4.2610000000000001</v>
      </c>
      <c r="EN17" s="9">
        <v>4.5570000000000004</v>
      </c>
      <c r="EO17" s="9">
        <v>8.1790000000000003</v>
      </c>
      <c r="EP17" s="9">
        <v>4.0259999999999998</v>
      </c>
      <c r="EQ17" s="9">
        <v>4.1539999999999999</v>
      </c>
      <c r="ER17" s="9">
        <v>5.5389999999999997</v>
      </c>
      <c r="ES17" s="9">
        <v>2.6040000000000001</v>
      </c>
      <c r="ET17" s="9">
        <v>2.9350000000000001</v>
      </c>
      <c r="EU17" s="9">
        <v>2.64</v>
      </c>
      <c r="EV17" s="9">
        <v>1.421</v>
      </c>
      <c r="EW17" s="9">
        <v>1.2190000000000001</v>
      </c>
      <c r="EX17" s="9">
        <v>0.63800000000000001</v>
      </c>
      <c r="EY17" s="9">
        <v>0.23499999999999999</v>
      </c>
      <c r="EZ17" s="9">
        <v>0.40300000000000002</v>
      </c>
      <c r="FA17" s="9">
        <v>5.468</v>
      </c>
      <c r="FB17" s="9">
        <v>3.4969999999999999</v>
      </c>
      <c r="FC17" s="9">
        <v>1.9710000000000001</v>
      </c>
      <c r="FD17" s="9">
        <v>5.3470000000000004</v>
      </c>
      <c r="FE17" s="9">
        <v>3.4969999999999999</v>
      </c>
      <c r="FF17" s="9">
        <v>1.85</v>
      </c>
      <c r="FG17" s="9">
        <v>2.891</v>
      </c>
      <c r="FH17" s="9">
        <v>1.9470000000000001</v>
      </c>
      <c r="FI17" s="9">
        <v>0.94299999999999995</v>
      </c>
      <c r="FJ17" s="9">
        <v>2.456</v>
      </c>
      <c r="FK17" s="9">
        <v>1.55</v>
      </c>
      <c r="FL17" s="9">
        <v>0.90700000000000003</v>
      </c>
      <c r="FM17" s="9">
        <v>0.121</v>
      </c>
      <c r="FN17" s="9">
        <v>0</v>
      </c>
      <c r="FO17" s="9">
        <v>0.121</v>
      </c>
      <c r="FP17" s="9">
        <v>7.6449999999999996</v>
      </c>
      <c r="FQ17" s="9">
        <v>2.4929999999999999</v>
      </c>
      <c r="FR17" s="9">
        <v>5.1529999999999996</v>
      </c>
      <c r="FS17" s="9">
        <v>7.0540000000000003</v>
      </c>
      <c r="FT17" s="9">
        <v>2.3610000000000002</v>
      </c>
      <c r="FU17" s="9">
        <v>4.6929999999999996</v>
      </c>
      <c r="FV17" s="9">
        <v>3.093</v>
      </c>
      <c r="FW17" s="9">
        <v>1.006</v>
      </c>
      <c r="FX17" s="9">
        <v>2.0859999999999999</v>
      </c>
      <c r="FY17" s="9">
        <v>3.9609999999999999</v>
      </c>
      <c r="FZ17" s="9">
        <v>1.3540000000000001</v>
      </c>
      <c r="GA17" s="9">
        <v>2.6070000000000002</v>
      </c>
      <c r="GB17" s="9">
        <v>0.59099999999999997</v>
      </c>
      <c r="GC17" s="9">
        <v>0.13200000000000001</v>
      </c>
      <c r="GD17" s="9">
        <v>0.45900000000000002</v>
      </c>
      <c r="GE17" s="9">
        <v>10.321</v>
      </c>
      <c r="GF17" s="9">
        <v>4.7270000000000003</v>
      </c>
      <c r="GG17" s="9">
        <v>5.593</v>
      </c>
      <c r="GH17" s="9">
        <v>9.7539999999999996</v>
      </c>
      <c r="GI17" s="9">
        <v>4.6120000000000001</v>
      </c>
      <c r="GJ17" s="9">
        <v>5.1429999999999998</v>
      </c>
      <c r="GK17" s="9">
        <v>5.2640000000000002</v>
      </c>
      <c r="GL17" s="9">
        <v>2.4689999999999999</v>
      </c>
      <c r="GM17" s="9">
        <v>2.794</v>
      </c>
      <c r="GN17" s="9">
        <v>4.4909999999999997</v>
      </c>
      <c r="GO17" s="9">
        <v>2.1429999999999998</v>
      </c>
      <c r="GP17" s="9">
        <v>2.3479999999999999</v>
      </c>
      <c r="GQ17" s="9">
        <v>0.56599999999999995</v>
      </c>
      <c r="GR17" s="9">
        <v>0.11600000000000001</v>
      </c>
      <c r="GS17" s="9">
        <v>0.45100000000000001</v>
      </c>
      <c r="GT17" s="9">
        <v>6.0819999999999999</v>
      </c>
      <c r="GU17" s="9">
        <v>2.9510000000000001</v>
      </c>
      <c r="GV17" s="9">
        <v>3.1309999999999998</v>
      </c>
      <c r="GW17" s="9">
        <v>5.8419999999999996</v>
      </c>
      <c r="GX17" s="9">
        <v>2.8319999999999999</v>
      </c>
      <c r="GY17" s="9">
        <v>3.01</v>
      </c>
      <c r="GZ17" s="9">
        <v>4.1319999999999997</v>
      </c>
      <c r="HA17" s="9">
        <v>1.97</v>
      </c>
      <c r="HB17" s="9">
        <v>2.1619999999999999</v>
      </c>
      <c r="HC17" s="9">
        <v>1.71</v>
      </c>
      <c r="HD17" s="9">
        <v>0.86199999999999999</v>
      </c>
      <c r="HE17" s="9">
        <v>0.84799999999999998</v>
      </c>
      <c r="HF17" s="9">
        <v>0.24</v>
      </c>
      <c r="HG17" s="9">
        <v>0.12</v>
      </c>
      <c r="HH17" s="9">
        <v>0.121</v>
      </c>
      <c r="HI17" s="9">
        <v>1.2390000000000001</v>
      </c>
      <c r="HJ17" s="9">
        <v>0.79900000000000004</v>
      </c>
      <c r="HK17" s="9">
        <v>0.441</v>
      </c>
      <c r="HL17" s="9">
        <v>1.2390000000000001</v>
      </c>
      <c r="HM17" s="9">
        <v>0.79900000000000004</v>
      </c>
      <c r="HN17" s="9">
        <v>0.441</v>
      </c>
      <c r="HO17" s="9">
        <v>0.871</v>
      </c>
      <c r="HP17" s="9">
        <v>0.55600000000000005</v>
      </c>
      <c r="HQ17" s="9">
        <v>0.315</v>
      </c>
      <c r="HR17" s="9">
        <v>0.36799999999999999</v>
      </c>
      <c r="HS17" s="9">
        <v>0.24199999999999999</v>
      </c>
      <c r="HT17" s="9">
        <v>0.126</v>
      </c>
      <c r="HU17" s="9">
        <v>0</v>
      </c>
      <c r="HV17" s="9">
        <v>0</v>
      </c>
      <c r="HW17" s="9">
        <v>0</v>
      </c>
      <c r="HX17" s="9">
        <v>5.21</v>
      </c>
      <c r="HY17" s="9">
        <v>2.3260000000000001</v>
      </c>
      <c r="HZ17" s="9">
        <v>2.8839999999999999</v>
      </c>
      <c r="IA17" s="9">
        <v>4.7930000000000001</v>
      </c>
      <c r="IB17" s="9">
        <v>2.2080000000000002</v>
      </c>
      <c r="IC17" s="9">
        <v>2.585</v>
      </c>
      <c r="ID17" s="9">
        <v>2.8620000000000001</v>
      </c>
      <c r="IE17" s="9">
        <v>0.96799999999999997</v>
      </c>
      <c r="IF17" s="9">
        <v>1.895</v>
      </c>
      <c r="IG17" s="9">
        <v>1.93</v>
      </c>
      <c r="IH17" s="9">
        <v>1.24</v>
      </c>
      <c r="II17" s="9">
        <v>0.69</v>
      </c>
      <c r="IJ17" s="9">
        <v>0.41699999999999998</v>
      </c>
      <c r="IK17" s="9">
        <v>0.11799999999999999</v>
      </c>
      <c r="IL17" s="9">
        <v>0.29899999999999999</v>
      </c>
      <c r="IM17" s="9">
        <v>4.2060000000000004</v>
      </c>
      <c r="IN17" s="9">
        <v>1.659</v>
      </c>
      <c r="IO17" s="9">
        <v>2.5470000000000002</v>
      </c>
      <c r="IP17" s="9">
        <v>3.8319999999999999</v>
      </c>
      <c r="IQ17" s="9">
        <v>1.5840000000000001</v>
      </c>
    </row>
  </sheetData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4012</v>
      </c>
      <c r="C1" s="3" t="s">
        <v>4013</v>
      </c>
      <c r="D1" s="3" t="s">
        <v>4014</v>
      </c>
      <c r="E1" s="3" t="s">
        <v>4015</v>
      </c>
      <c r="F1" s="3" t="s">
        <v>4016</v>
      </c>
      <c r="G1" s="3" t="s">
        <v>4017</v>
      </c>
      <c r="H1" s="3" t="s">
        <v>4018</v>
      </c>
      <c r="I1" s="3" t="s">
        <v>4019</v>
      </c>
      <c r="J1" s="3" t="s">
        <v>4020</v>
      </c>
      <c r="K1" s="3" t="s">
        <v>4021</v>
      </c>
      <c r="L1" s="3" t="s">
        <v>4022</v>
      </c>
      <c r="M1" s="3" t="s">
        <v>4023</v>
      </c>
      <c r="N1" s="3" t="s">
        <v>4024</v>
      </c>
      <c r="O1" s="3" t="s">
        <v>4025</v>
      </c>
      <c r="P1" s="3" t="s">
        <v>4026</v>
      </c>
      <c r="Q1" s="3" t="s">
        <v>4027</v>
      </c>
      <c r="R1" s="3" t="s">
        <v>4028</v>
      </c>
      <c r="S1" s="3" t="s">
        <v>4029</v>
      </c>
      <c r="T1" s="3" t="s">
        <v>4030</v>
      </c>
      <c r="U1" s="3" t="s">
        <v>4031</v>
      </c>
      <c r="V1" s="3" t="s">
        <v>4032</v>
      </c>
      <c r="W1" s="3" t="s">
        <v>4033</v>
      </c>
      <c r="X1" s="3" t="s">
        <v>4034</v>
      </c>
      <c r="Y1" s="3" t="s">
        <v>4035</v>
      </c>
      <c r="Z1" s="3" t="s">
        <v>4036</v>
      </c>
      <c r="AA1" s="3" t="s">
        <v>4037</v>
      </c>
      <c r="AB1" s="3" t="s">
        <v>4038</v>
      </c>
      <c r="AC1" s="3" t="s">
        <v>4039</v>
      </c>
      <c r="AD1" s="3" t="s">
        <v>4040</v>
      </c>
      <c r="AE1" s="3" t="s">
        <v>4041</v>
      </c>
      <c r="AF1" s="3" t="s">
        <v>4042</v>
      </c>
      <c r="AG1" s="3" t="s">
        <v>4043</v>
      </c>
      <c r="AH1" s="3" t="s">
        <v>4044</v>
      </c>
      <c r="AI1" s="3" t="s">
        <v>4045</v>
      </c>
      <c r="AJ1" s="3" t="s">
        <v>4046</v>
      </c>
      <c r="AK1" s="3" t="s">
        <v>4047</v>
      </c>
      <c r="AL1" s="3" t="s">
        <v>4048</v>
      </c>
      <c r="AM1" s="3" t="s">
        <v>4049</v>
      </c>
      <c r="AN1" s="3" t="s">
        <v>4050</v>
      </c>
      <c r="AO1" s="3" t="s">
        <v>4051</v>
      </c>
      <c r="AP1" s="3" t="s">
        <v>4052</v>
      </c>
      <c r="AQ1" s="3" t="s">
        <v>4053</v>
      </c>
      <c r="AR1" s="3" t="s">
        <v>4054</v>
      </c>
      <c r="AS1" s="3" t="s">
        <v>4055</v>
      </c>
      <c r="AT1" s="3" t="s">
        <v>4056</v>
      </c>
      <c r="AU1" s="3" t="s">
        <v>4057</v>
      </c>
      <c r="AV1" s="3" t="s">
        <v>4058</v>
      </c>
      <c r="AW1" s="3" t="s">
        <v>4059</v>
      </c>
      <c r="AX1" s="3" t="s">
        <v>4060</v>
      </c>
      <c r="AY1" s="3" t="s">
        <v>4061</v>
      </c>
      <c r="AZ1" s="3" t="s">
        <v>4062</v>
      </c>
      <c r="BA1" s="3" t="s">
        <v>4063</v>
      </c>
      <c r="BB1" s="3" t="s">
        <v>4064</v>
      </c>
      <c r="BC1" s="3" t="s">
        <v>4065</v>
      </c>
      <c r="BD1" s="3" t="s">
        <v>4066</v>
      </c>
      <c r="BE1" s="3" t="s">
        <v>4067</v>
      </c>
      <c r="BF1" s="3" t="s">
        <v>4068</v>
      </c>
      <c r="BG1" s="3" t="s">
        <v>4069</v>
      </c>
      <c r="BH1" s="3" t="s">
        <v>4070</v>
      </c>
      <c r="BI1" s="3" t="s">
        <v>4071</v>
      </c>
      <c r="BJ1" s="3" t="s">
        <v>4072</v>
      </c>
      <c r="BK1" s="3" t="s">
        <v>4073</v>
      </c>
      <c r="BL1" s="3" t="s">
        <v>4074</v>
      </c>
      <c r="BM1" s="3" t="s">
        <v>4075</v>
      </c>
      <c r="BN1" s="3" t="s">
        <v>4076</v>
      </c>
      <c r="BO1" s="3" t="s">
        <v>4077</v>
      </c>
      <c r="BP1" s="3" t="s">
        <v>4078</v>
      </c>
      <c r="BQ1" s="3" t="s">
        <v>4079</v>
      </c>
      <c r="BR1" s="3" t="s">
        <v>4080</v>
      </c>
      <c r="BS1" s="3" t="s">
        <v>4081</v>
      </c>
      <c r="BT1" s="3" t="s">
        <v>4082</v>
      </c>
      <c r="BU1" s="3" t="s">
        <v>4083</v>
      </c>
      <c r="BV1" s="3" t="s">
        <v>4084</v>
      </c>
      <c r="BW1" s="3" t="s">
        <v>4085</v>
      </c>
      <c r="BX1" s="3" t="s">
        <v>4086</v>
      </c>
      <c r="BY1" s="3" t="s">
        <v>4087</v>
      </c>
      <c r="BZ1" s="3" t="s">
        <v>4088</v>
      </c>
      <c r="CA1" s="3" t="s">
        <v>4089</v>
      </c>
      <c r="CB1" s="3" t="s">
        <v>4090</v>
      </c>
      <c r="CC1" s="3" t="s">
        <v>4091</v>
      </c>
      <c r="CD1" s="3" t="s">
        <v>4092</v>
      </c>
      <c r="CE1" s="3" t="s">
        <v>4093</v>
      </c>
      <c r="CF1" s="3" t="s">
        <v>4094</v>
      </c>
      <c r="CG1" s="3" t="s">
        <v>4095</v>
      </c>
      <c r="CH1" s="3" t="s">
        <v>4096</v>
      </c>
      <c r="CI1" s="3" t="s">
        <v>4097</v>
      </c>
      <c r="CJ1" s="3" t="s">
        <v>4098</v>
      </c>
      <c r="CK1" s="3" t="s">
        <v>4099</v>
      </c>
      <c r="CL1" s="3" t="s">
        <v>4100</v>
      </c>
      <c r="CM1" s="3" t="s">
        <v>4101</v>
      </c>
      <c r="CN1" s="3" t="s">
        <v>4102</v>
      </c>
      <c r="CO1" s="3" t="s">
        <v>4103</v>
      </c>
      <c r="CP1" s="3" t="s">
        <v>4104</v>
      </c>
      <c r="CQ1" s="3" t="s">
        <v>4105</v>
      </c>
      <c r="CR1" s="3" t="s">
        <v>4106</v>
      </c>
      <c r="CS1" s="3" t="s">
        <v>4107</v>
      </c>
      <c r="CT1" s="3" t="s">
        <v>4108</v>
      </c>
      <c r="CU1" s="3" t="s">
        <v>4109</v>
      </c>
      <c r="CV1" s="3" t="s">
        <v>4110</v>
      </c>
      <c r="CW1" s="3" t="s">
        <v>4111</v>
      </c>
      <c r="CX1" s="3" t="s">
        <v>4112</v>
      </c>
      <c r="CY1" s="3" t="s">
        <v>4113</v>
      </c>
      <c r="CZ1" s="3" t="s">
        <v>4114</v>
      </c>
      <c r="DA1" s="3" t="s">
        <v>4115</v>
      </c>
      <c r="DB1" s="3" t="s">
        <v>4116</v>
      </c>
      <c r="DC1" s="3" t="s">
        <v>4117</v>
      </c>
      <c r="DD1" s="3" t="s">
        <v>4118</v>
      </c>
      <c r="DE1" s="3" t="s">
        <v>4119</v>
      </c>
      <c r="DF1" s="3" t="s">
        <v>4120</v>
      </c>
      <c r="DG1" s="3" t="s">
        <v>4121</v>
      </c>
      <c r="DH1" s="3" t="s">
        <v>4122</v>
      </c>
      <c r="DI1" s="3" t="s">
        <v>4123</v>
      </c>
      <c r="DJ1" s="3" t="s">
        <v>4124</v>
      </c>
      <c r="DK1" s="3" t="s">
        <v>4125</v>
      </c>
      <c r="DL1" s="3" t="s">
        <v>4126</v>
      </c>
      <c r="DM1" s="3" t="s">
        <v>4127</v>
      </c>
      <c r="DN1" s="3" t="s">
        <v>4128</v>
      </c>
      <c r="DO1" s="3" t="s">
        <v>4129</v>
      </c>
      <c r="DP1" s="3" t="s">
        <v>4130</v>
      </c>
      <c r="DQ1" s="3" t="s">
        <v>4131</v>
      </c>
      <c r="DR1" s="3" t="s">
        <v>4132</v>
      </c>
      <c r="DS1" s="3" t="s">
        <v>4133</v>
      </c>
      <c r="DT1" s="3" t="s">
        <v>4134</v>
      </c>
      <c r="DU1" s="3" t="s">
        <v>4135</v>
      </c>
      <c r="DV1" s="3" t="s">
        <v>4136</v>
      </c>
      <c r="DW1" s="3" t="s">
        <v>4137</v>
      </c>
      <c r="DX1" s="3" t="s">
        <v>4138</v>
      </c>
      <c r="DY1" s="3" t="s">
        <v>4139</v>
      </c>
      <c r="DZ1" s="3" t="s">
        <v>4140</v>
      </c>
      <c r="EA1" s="3" t="s">
        <v>4141</v>
      </c>
      <c r="EB1" s="3" t="s">
        <v>4142</v>
      </c>
      <c r="EC1" s="3" t="s">
        <v>4143</v>
      </c>
      <c r="ED1" s="3" t="s">
        <v>4144</v>
      </c>
      <c r="EE1" s="3" t="s">
        <v>4145</v>
      </c>
      <c r="EF1" s="3" t="s">
        <v>4146</v>
      </c>
      <c r="EG1" s="3" t="s">
        <v>4147</v>
      </c>
      <c r="EH1" s="3" t="s">
        <v>4148</v>
      </c>
      <c r="EI1" s="3" t="s">
        <v>4149</v>
      </c>
      <c r="EJ1" s="3" t="s">
        <v>4150</v>
      </c>
      <c r="EK1" s="3" t="s">
        <v>4151</v>
      </c>
      <c r="EL1" s="3" t="s">
        <v>4152</v>
      </c>
      <c r="EM1" s="3" t="s">
        <v>4153</v>
      </c>
      <c r="EN1" s="3" t="s">
        <v>4154</v>
      </c>
      <c r="EO1" s="3" t="s">
        <v>4155</v>
      </c>
      <c r="EP1" s="3" t="s">
        <v>4156</v>
      </c>
      <c r="EQ1" s="3" t="s">
        <v>4157</v>
      </c>
      <c r="ER1" s="3" t="s">
        <v>4158</v>
      </c>
      <c r="ES1" s="3" t="s">
        <v>4159</v>
      </c>
      <c r="ET1" s="3" t="s">
        <v>4160</v>
      </c>
      <c r="EU1" s="3" t="s">
        <v>4161</v>
      </c>
      <c r="EV1" s="3" t="s">
        <v>4162</v>
      </c>
      <c r="EW1" s="3" t="s">
        <v>4163</v>
      </c>
      <c r="EX1" s="3" t="s">
        <v>4164</v>
      </c>
      <c r="EY1" s="3" t="s">
        <v>4165</v>
      </c>
      <c r="EZ1" s="3" t="s">
        <v>4166</v>
      </c>
      <c r="FA1" s="3" t="s">
        <v>4167</v>
      </c>
      <c r="FB1" s="3" t="s">
        <v>4168</v>
      </c>
      <c r="FC1" s="3" t="s">
        <v>4169</v>
      </c>
      <c r="FD1" s="3" t="s">
        <v>4170</v>
      </c>
      <c r="FE1" s="3" t="s">
        <v>4171</v>
      </c>
      <c r="FF1" s="3" t="s">
        <v>4172</v>
      </c>
      <c r="FG1" s="3" t="s">
        <v>4173</v>
      </c>
      <c r="FH1" s="3" t="s">
        <v>4174</v>
      </c>
      <c r="FI1" s="3" t="s">
        <v>4175</v>
      </c>
      <c r="FJ1" s="3" t="s">
        <v>4176</v>
      </c>
      <c r="FK1" s="3" t="s">
        <v>4177</v>
      </c>
      <c r="FL1" s="3" t="s">
        <v>4178</v>
      </c>
      <c r="FM1" s="3" t="s">
        <v>4179</v>
      </c>
      <c r="FN1" s="3" t="s">
        <v>4180</v>
      </c>
      <c r="FO1" s="3" t="s">
        <v>4181</v>
      </c>
      <c r="FP1" s="3" t="s">
        <v>4182</v>
      </c>
      <c r="FQ1" s="3" t="s">
        <v>4183</v>
      </c>
      <c r="FR1" s="3" t="s">
        <v>4184</v>
      </c>
      <c r="FS1" s="3" t="s">
        <v>4185</v>
      </c>
      <c r="FT1" s="3" t="s">
        <v>4186</v>
      </c>
      <c r="FU1" s="3" t="s">
        <v>4187</v>
      </c>
      <c r="FV1" s="3" t="s">
        <v>4188</v>
      </c>
      <c r="FW1" s="3" t="s">
        <v>4189</v>
      </c>
      <c r="FX1" s="3" t="s">
        <v>4190</v>
      </c>
      <c r="FY1" s="3" t="s">
        <v>4191</v>
      </c>
      <c r="FZ1" s="3" t="s">
        <v>4192</v>
      </c>
      <c r="GA1" s="3" t="s">
        <v>4193</v>
      </c>
      <c r="GB1" s="3" t="s">
        <v>4194</v>
      </c>
      <c r="GC1" s="3" t="s">
        <v>4195</v>
      </c>
      <c r="GD1" s="3" t="s">
        <v>4196</v>
      </c>
      <c r="GE1" s="3" t="s">
        <v>4197</v>
      </c>
      <c r="GF1" s="3" t="s">
        <v>4198</v>
      </c>
      <c r="GG1" s="3" t="s">
        <v>4199</v>
      </c>
      <c r="GH1" s="3" t="s">
        <v>4200</v>
      </c>
      <c r="GI1" s="3" t="s">
        <v>4201</v>
      </c>
      <c r="GJ1" s="3" t="s">
        <v>4202</v>
      </c>
      <c r="GK1" s="3" t="s">
        <v>4203</v>
      </c>
      <c r="GL1" s="3" t="s">
        <v>4204</v>
      </c>
      <c r="GM1" s="3" t="s">
        <v>4205</v>
      </c>
      <c r="GN1" s="3" t="s">
        <v>4206</v>
      </c>
      <c r="GO1" s="3" t="s">
        <v>4207</v>
      </c>
      <c r="GP1" s="3" t="s">
        <v>4208</v>
      </c>
      <c r="GQ1" s="3" t="s">
        <v>4209</v>
      </c>
      <c r="GR1" s="3" t="s">
        <v>4210</v>
      </c>
      <c r="GS1" s="3" t="s">
        <v>4211</v>
      </c>
      <c r="GT1" s="3" t="s">
        <v>4212</v>
      </c>
      <c r="GU1" s="3" t="s">
        <v>4213</v>
      </c>
      <c r="GV1" s="3" t="s">
        <v>4214</v>
      </c>
      <c r="GW1" s="3" t="s">
        <v>4215</v>
      </c>
      <c r="GX1" s="3" t="s">
        <v>4216</v>
      </c>
      <c r="GY1" s="3" t="s">
        <v>4217</v>
      </c>
      <c r="GZ1" s="3" t="s">
        <v>4218</v>
      </c>
      <c r="HA1" s="3" t="s">
        <v>4219</v>
      </c>
      <c r="HB1" s="3" t="s">
        <v>4220</v>
      </c>
      <c r="HC1" s="3" t="s">
        <v>4221</v>
      </c>
      <c r="HD1" s="3" t="s">
        <v>4222</v>
      </c>
      <c r="HE1" s="3" t="s">
        <v>4223</v>
      </c>
      <c r="HF1" s="3" t="s">
        <v>4224</v>
      </c>
      <c r="HG1" s="3" t="s">
        <v>4225</v>
      </c>
      <c r="HH1" s="3" t="s">
        <v>4226</v>
      </c>
      <c r="HI1" s="3" t="s">
        <v>4227</v>
      </c>
      <c r="HJ1" s="3" t="s">
        <v>4228</v>
      </c>
      <c r="HK1" s="3" t="s">
        <v>4229</v>
      </c>
      <c r="HL1" s="3" t="s">
        <v>4230</v>
      </c>
      <c r="HM1" s="3" t="s">
        <v>4231</v>
      </c>
      <c r="HN1" s="3" t="s">
        <v>4232</v>
      </c>
      <c r="HO1" s="3" t="s">
        <v>4233</v>
      </c>
      <c r="HP1" s="3" t="s">
        <v>4234</v>
      </c>
      <c r="HQ1" s="3" t="s">
        <v>4235</v>
      </c>
      <c r="HR1" s="3" t="s">
        <v>4236</v>
      </c>
      <c r="HS1" s="3" t="s">
        <v>4237</v>
      </c>
      <c r="HT1" s="3" t="s">
        <v>4238</v>
      </c>
      <c r="HU1" s="3" t="s">
        <v>4239</v>
      </c>
      <c r="HV1" s="3" t="s">
        <v>4240</v>
      </c>
      <c r="HW1" s="3" t="s">
        <v>4241</v>
      </c>
      <c r="HX1" s="3" t="s">
        <v>4242</v>
      </c>
      <c r="HY1" s="3" t="s">
        <v>4243</v>
      </c>
      <c r="HZ1" s="3" t="s">
        <v>4244</v>
      </c>
      <c r="IA1" s="3" t="s">
        <v>4245</v>
      </c>
      <c r="IB1" s="3" t="s">
        <v>4246</v>
      </c>
      <c r="IC1" s="3" t="s">
        <v>4247</v>
      </c>
      <c r="ID1" s="3" t="s">
        <v>4248</v>
      </c>
      <c r="IE1" s="3" t="s">
        <v>4249</v>
      </c>
      <c r="IF1" s="3" t="s">
        <v>4250</v>
      </c>
      <c r="IG1" s="3" t="s">
        <v>4251</v>
      </c>
      <c r="IH1" s="3" t="s">
        <v>4252</v>
      </c>
      <c r="II1" s="3" t="s">
        <v>4253</v>
      </c>
      <c r="IJ1" s="3" t="s">
        <v>4254</v>
      </c>
      <c r="IK1" s="3" t="s">
        <v>4255</v>
      </c>
      <c r="IL1" s="3" t="s">
        <v>4256</v>
      </c>
      <c r="IM1" s="3" t="s">
        <v>4257</v>
      </c>
      <c r="IN1" s="3" t="s">
        <v>4258</v>
      </c>
      <c r="IO1" s="3" t="s">
        <v>4259</v>
      </c>
      <c r="IP1" s="3" t="s">
        <v>4260</v>
      </c>
      <c r="IQ1" s="3" t="s">
        <v>4261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4262</v>
      </c>
      <c r="C10" s="8" t="s">
        <v>4263</v>
      </c>
      <c r="D10" s="8" t="s">
        <v>4264</v>
      </c>
      <c r="E10" s="8" t="s">
        <v>4265</v>
      </c>
      <c r="F10" s="8" t="s">
        <v>4266</v>
      </c>
      <c r="G10" s="8" t="s">
        <v>4267</v>
      </c>
      <c r="H10" s="8" t="s">
        <v>4268</v>
      </c>
      <c r="I10" s="8" t="s">
        <v>4269</v>
      </c>
      <c r="J10" s="8" t="s">
        <v>4270</v>
      </c>
      <c r="K10" s="8" t="s">
        <v>4271</v>
      </c>
      <c r="L10" s="8" t="s">
        <v>4272</v>
      </c>
      <c r="M10" s="8" t="s">
        <v>4273</v>
      </c>
      <c r="N10" s="8" t="s">
        <v>4274</v>
      </c>
      <c r="O10" s="8" t="s">
        <v>4275</v>
      </c>
      <c r="P10" s="8" t="s">
        <v>4276</v>
      </c>
      <c r="Q10" s="8" t="s">
        <v>4277</v>
      </c>
      <c r="R10" s="8" t="s">
        <v>4278</v>
      </c>
      <c r="S10" s="8" t="s">
        <v>4279</v>
      </c>
      <c r="T10" s="8" t="s">
        <v>4280</v>
      </c>
      <c r="U10" s="8" t="s">
        <v>4281</v>
      </c>
      <c r="V10" s="8" t="s">
        <v>4282</v>
      </c>
      <c r="W10" s="8" t="s">
        <v>4283</v>
      </c>
      <c r="X10" s="8" t="s">
        <v>4284</v>
      </c>
      <c r="Y10" s="8" t="s">
        <v>4285</v>
      </c>
      <c r="Z10" s="8" t="s">
        <v>4286</v>
      </c>
      <c r="AA10" s="8" t="s">
        <v>4287</v>
      </c>
      <c r="AB10" s="8" t="s">
        <v>4288</v>
      </c>
      <c r="AC10" s="8" t="s">
        <v>4289</v>
      </c>
      <c r="AD10" s="8" t="s">
        <v>4290</v>
      </c>
      <c r="AE10" s="8" t="s">
        <v>4291</v>
      </c>
      <c r="AF10" s="8" t="s">
        <v>4292</v>
      </c>
      <c r="AG10" s="8" t="s">
        <v>4293</v>
      </c>
      <c r="AH10" s="8" t="s">
        <v>4294</v>
      </c>
      <c r="AI10" s="8" t="s">
        <v>4295</v>
      </c>
      <c r="AJ10" s="8" t="s">
        <v>4296</v>
      </c>
      <c r="AK10" s="8" t="s">
        <v>4297</v>
      </c>
      <c r="AL10" s="8" t="s">
        <v>4298</v>
      </c>
      <c r="AM10" s="8" t="s">
        <v>4299</v>
      </c>
      <c r="AN10" s="8" t="s">
        <v>4300</v>
      </c>
      <c r="AO10" s="8" t="s">
        <v>4301</v>
      </c>
      <c r="AP10" s="8" t="s">
        <v>4302</v>
      </c>
      <c r="AQ10" s="8" t="s">
        <v>4303</v>
      </c>
      <c r="AR10" s="8" t="s">
        <v>4304</v>
      </c>
      <c r="AS10" s="8" t="s">
        <v>4305</v>
      </c>
      <c r="AT10" s="8" t="s">
        <v>4306</v>
      </c>
      <c r="AU10" s="8" t="s">
        <v>4307</v>
      </c>
      <c r="AV10" s="8" t="s">
        <v>4308</v>
      </c>
      <c r="AW10" s="8" t="s">
        <v>4309</v>
      </c>
      <c r="AX10" s="8" t="s">
        <v>4310</v>
      </c>
      <c r="AY10" s="8" t="s">
        <v>4311</v>
      </c>
      <c r="AZ10" s="8" t="s">
        <v>4312</v>
      </c>
      <c r="BA10" s="8" t="s">
        <v>4313</v>
      </c>
      <c r="BB10" s="8" t="s">
        <v>4314</v>
      </c>
      <c r="BC10" s="8" t="s">
        <v>4315</v>
      </c>
      <c r="BD10" s="8" t="s">
        <v>4316</v>
      </c>
      <c r="BE10" s="8" t="s">
        <v>4317</v>
      </c>
      <c r="BF10" s="8" t="s">
        <v>4318</v>
      </c>
      <c r="BG10" s="8" t="s">
        <v>4319</v>
      </c>
      <c r="BH10" s="8" t="s">
        <v>4320</v>
      </c>
      <c r="BI10" s="8" t="s">
        <v>4321</v>
      </c>
      <c r="BJ10" s="8" t="s">
        <v>4322</v>
      </c>
      <c r="BK10" s="8" t="s">
        <v>4323</v>
      </c>
      <c r="BL10" s="8" t="s">
        <v>4324</v>
      </c>
      <c r="BM10" s="8" t="s">
        <v>4325</v>
      </c>
      <c r="BN10" s="8" t="s">
        <v>4326</v>
      </c>
      <c r="BO10" s="8" t="s">
        <v>4327</v>
      </c>
      <c r="BP10" s="8" t="s">
        <v>4328</v>
      </c>
      <c r="BQ10" s="8" t="s">
        <v>4329</v>
      </c>
      <c r="BR10" s="8" t="s">
        <v>4330</v>
      </c>
      <c r="BS10" s="8" t="s">
        <v>4331</v>
      </c>
      <c r="BT10" s="8" t="s">
        <v>4332</v>
      </c>
      <c r="BU10" s="8" t="s">
        <v>4333</v>
      </c>
      <c r="BV10" s="8" t="s">
        <v>4334</v>
      </c>
      <c r="BW10" s="8" t="s">
        <v>4335</v>
      </c>
      <c r="BX10" s="8" t="s">
        <v>4336</v>
      </c>
      <c r="BY10" s="8" t="s">
        <v>4337</v>
      </c>
      <c r="BZ10" s="8" t="s">
        <v>4338</v>
      </c>
      <c r="CA10" s="8" t="s">
        <v>4339</v>
      </c>
      <c r="CB10" s="8" t="s">
        <v>4340</v>
      </c>
      <c r="CC10" s="8" t="s">
        <v>4341</v>
      </c>
      <c r="CD10" s="8" t="s">
        <v>4342</v>
      </c>
      <c r="CE10" s="8" t="s">
        <v>4343</v>
      </c>
      <c r="CF10" s="8" t="s">
        <v>4344</v>
      </c>
      <c r="CG10" s="8" t="s">
        <v>4345</v>
      </c>
      <c r="CH10" s="8" t="s">
        <v>4346</v>
      </c>
      <c r="CI10" s="8" t="s">
        <v>4347</v>
      </c>
      <c r="CJ10" s="8" t="s">
        <v>4348</v>
      </c>
      <c r="CK10" s="8" t="s">
        <v>4349</v>
      </c>
      <c r="CL10" s="8" t="s">
        <v>4350</v>
      </c>
      <c r="CM10" s="8" t="s">
        <v>4351</v>
      </c>
      <c r="CN10" s="8" t="s">
        <v>4352</v>
      </c>
      <c r="CO10" s="8" t="s">
        <v>4353</v>
      </c>
      <c r="CP10" s="8" t="s">
        <v>4354</v>
      </c>
      <c r="CQ10" s="8" t="s">
        <v>4355</v>
      </c>
      <c r="CR10" s="8" t="s">
        <v>4356</v>
      </c>
      <c r="CS10" s="8" t="s">
        <v>4357</v>
      </c>
      <c r="CT10" s="8" t="s">
        <v>4358</v>
      </c>
      <c r="CU10" s="8" t="s">
        <v>4359</v>
      </c>
      <c r="CV10" s="8" t="s">
        <v>4360</v>
      </c>
      <c r="CW10" s="8" t="s">
        <v>4361</v>
      </c>
      <c r="CX10" s="8" t="s">
        <v>4362</v>
      </c>
      <c r="CY10" s="8" t="s">
        <v>4363</v>
      </c>
      <c r="CZ10" s="8" t="s">
        <v>4364</v>
      </c>
      <c r="DA10" s="8" t="s">
        <v>4365</v>
      </c>
      <c r="DB10" s="8" t="s">
        <v>4366</v>
      </c>
      <c r="DC10" s="8" t="s">
        <v>4367</v>
      </c>
      <c r="DD10" s="8" t="s">
        <v>4368</v>
      </c>
      <c r="DE10" s="8" t="s">
        <v>4369</v>
      </c>
      <c r="DF10" s="8" t="s">
        <v>4370</v>
      </c>
      <c r="DG10" s="8" t="s">
        <v>4371</v>
      </c>
      <c r="DH10" s="8" t="s">
        <v>4372</v>
      </c>
      <c r="DI10" s="8" t="s">
        <v>4373</v>
      </c>
      <c r="DJ10" s="8" t="s">
        <v>4374</v>
      </c>
      <c r="DK10" s="8" t="s">
        <v>4375</v>
      </c>
      <c r="DL10" s="8" t="s">
        <v>4376</v>
      </c>
      <c r="DM10" s="8" t="s">
        <v>4377</v>
      </c>
      <c r="DN10" s="8" t="s">
        <v>4378</v>
      </c>
      <c r="DO10" s="8" t="s">
        <v>4379</v>
      </c>
      <c r="DP10" s="8" t="s">
        <v>4380</v>
      </c>
      <c r="DQ10" s="8" t="s">
        <v>4381</v>
      </c>
      <c r="DR10" s="8" t="s">
        <v>4382</v>
      </c>
      <c r="DS10" s="8" t="s">
        <v>4383</v>
      </c>
      <c r="DT10" s="8" t="s">
        <v>4384</v>
      </c>
      <c r="DU10" s="8" t="s">
        <v>4385</v>
      </c>
      <c r="DV10" s="8" t="s">
        <v>4386</v>
      </c>
      <c r="DW10" s="8" t="s">
        <v>4387</v>
      </c>
      <c r="DX10" s="8" t="s">
        <v>4388</v>
      </c>
      <c r="DY10" s="8" t="s">
        <v>4389</v>
      </c>
      <c r="DZ10" s="8" t="s">
        <v>4390</v>
      </c>
      <c r="EA10" s="8" t="s">
        <v>4391</v>
      </c>
      <c r="EB10" s="8" t="s">
        <v>4392</v>
      </c>
      <c r="EC10" s="8" t="s">
        <v>4393</v>
      </c>
      <c r="ED10" s="8" t="s">
        <v>4394</v>
      </c>
      <c r="EE10" s="8" t="s">
        <v>4395</v>
      </c>
      <c r="EF10" s="8" t="s">
        <v>4396</v>
      </c>
      <c r="EG10" s="8" t="s">
        <v>4397</v>
      </c>
      <c r="EH10" s="8" t="s">
        <v>4398</v>
      </c>
      <c r="EI10" s="8" t="s">
        <v>4399</v>
      </c>
      <c r="EJ10" s="8" t="s">
        <v>4400</v>
      </c>
      <c r="EK10" s="8" t="s">
        <v>4401</v>
      </c>
      <c r="EL10" s="8" t="s">
        <v>4402</v>
      </c>
      <c r="EM10" s="8" t="s">
        <v>4403</v>
      </c>
      <c r="EN10" s="8" t="s">
        <v>4404</v>
      </c>
      <c r="EO10" s="8" t="s">
        <v>4405</v>
      </c>
      <c r="EP10" s="8" t="s">
        <v>4406</v>
      </c>
      <c r="EQ10" s="8" t="s">
        <v>4407</v>
      </c>
      <c r="ER10" s="8" t="s">
        <v>4408</v>
      </c>
      <c r="ES10" s="8" t="s">
        <v>4409</v>
      </c>
      <c r="ET10" s="8" t="s">
        <v>4410</v>
      </c>
      <c r="EU10" s="8" t="s">
        <v>4411</v>
      </c>
      <c r="EV10" s="8" t="s">
        <v>4412</v>
      </c>
      <c r="EW10" s="8" t="s">
        <v>4413</v>
      </c>
      <c r="EX10" s="8" t="s">
        <v>4414</v>
      </c>
      <c r="EY10" s="8" t="s">
        <v>4415</v>
      </c>
      <c r="EZ10" s="8" t="s">
        <v>4416</v>
      </c>
      <c r="FA10" s="8" t="s">
        <v>4417</v>
      </c>
      <c r="FB10" s="8" t="s">
        <v>4418</v>
      </c>
      <c r="FC10" s="8" t="s">
        <v>4419</v>
      </c>
      <c r="FD10" s="8" t="s">
        <v>4420</v>
      </c>
      <c r="FE10" s="8" t="s">
        <v>4421</v>
      </c>
      <c r="FF10" s="8" t="s">
        <v>4422</v>
      </c>
      <c r="FG10" s="8" t="s">
        <v>4423</v>
      </c>
      <c r="FH10" s="8" t="s">
        <v>4424</v>
      </c>
      <c r="FI10" s="8" t="s">
        <v>4425</v>
      </c>
      <c r="FJ10" s="8" t="s">
        <v>4426</v>
      </c>
      <c r="FK10" s="8" t="s">
        <v>4427</v>
      </c>
      <c r="FL10" s="8" t="s">
        <v>4428</v>
      </c>
      <c r="FM10" s="8" t="s">
        <v>4429</v>
      </c>
      <c r="FN10" s="8" t="s">
        <v>4430</v>
      </c>
      <c r="FO10" s="8" t="s">
        <v>4431</v>
      </c>
      <c r="FP10" s="8" t="s">
        <v>4432</v>
      </c>
      <c r="FQ10" s="8" t="s">
        <v>4433</v>
      </c>
      <c r="FR10" s="8" t="s">
        <v>4434</v>
      </c>
      <c r="FS10" s="8" t="s">
        <v>4435</v>
      </c>
      <c r="FT10" s="8" t="s">
        <v>4436</v>
      </c>
      <c r="FU10" s="8" t="s">
        <v>4437</v>
      </c>
      <c r="FV10" s="8" t="s">
        <v>4438</v>
      </c>
      <c r="FW10" s="8" t="s">
        <v>4439</v>
      </c>
      <c r="FX10" s="8" t="s">
        <v>4440</v>
      </c>
      <c r="FY10" s="8" t="s">
        <v>4441</v>
      </c>
      <c r="FZ10" s="8" t="s">
        <v>4442</v>
      </c>
      <c r="GA10" s="8" t="s">
        <v>4443</v>
      </c>
      <c r="GB10" s="8" t="s">
        <v>4444</v>
      </c>
      <c r="GC10" s="8" t="s">
        <v>4445</v>
      </c>
      <c r="GD10" s="8" t="s">
        <v>4446</v>
      </c>
      <c r="GE10" s="8" t="s">
        <v>4447</v>
      </c>
      <c r="GF10" s="8" t="s">
        <v>4448</v>
      </c>
      <c r="GG10" s="8" t="s">
        <v>4449</v>
      </c>
      <c r="GH10" s="8" t="s">
        <v>4450</v>
      </c>
      <c r="GI10" s="8" t="s">
        <v>4451</v>
      </c>
      <c r="GJ10" s="8" t="s">
        <v>4452</v>
      </c>
      <c r="GK10" s="8" t="s">
        <v>4453</v>
      </c>
      <c r="GL10" s="8" t="s">
        <v>4454</v>
      </c>
      <c r="GM10" s="8" t="s">
        <v>4455</v>
      </c>
      <c r="GN10" s="8" t="s">
        <v>4456</v>
      </c>
      <c r="GO10" s="8" t="s">
        <v>4457</v>
      </c>
      <c r="GP10" s="8" t="s">
        <v>4458</v>
      </c>
      <c r="GQ10" s="8" t="s">
        <v>4459</v>
      </c>
      <c r="GR10" s="8" t="s">
        <v>4460</v>
      </c>
      <c r="GS10" s="8" t="s">
        <v>4461</v>
      </c>
      <c r="GT10" s="8" t="s">
        <v>4462</v>
      </c>
      <c r="GU10" s="8" t="s">
        <v>4463</v>
      </c>
      <c r="GV10" s="8" t="s">
        <v>4464</v>
      </c>
      <c r="GW10" s="8" t="s">
        <v>4465</v>
      </c>
      <c r="GX10" s="8" t="s">
        <v>4466</v>
      </c>
      <c r="GY10" s="8" t="s">
        <v>4467</v>
      </c>
      <c r="GZ10" s="8" t="s">
        <v>4468</v>
      </c>
      <c r="HA10" s="8" t="s">
        <v>4469</v>
      </c>
      <c r="HB10" s="8" t="s">
        <v>4470</v>
      </c>
      <c r="HC10" s="8" t="s">
        <v>4471</v>
      </c>
      <c r="HD10" s="8" t="s">
        <v>4472</v>
      </c>
      <c r="HE10" s="8" t="s">
        <v>4473</v>
      </c>
      <c r="HF10" s="8" t="s">
        <v>4474</v>
      </c>
      <c r="HG10" s="8" t="s">
        <v>4475</v>
      </c>
      <c r="HH10" s="8" t="s">
        <v>4476</v>
      </c>
      <c r="HI10" s="8" t="s">
        <v>4477</v>
      </c>
      <c r="HJ10" s="8" t="s">
        <v>4478</v>
      </c>
      <c r="HK10" s="8" t="s">
        <v>4479</v>
      </c>
      <c r="HL10" s="8" t="s">
        <v>4480</v>
      </c>
      <c r="HM10" s="8" t="s">
        <v>4481</v>
      </c>
      <c r="HN10" s="8" t="s">
        <v>4482</v>
      </c>
      <c r="HO10" s="8" t="s">
        <v>4483</v>
      </c>
      <c r="HP10" s="8" t="s">
        <v>4484</v>
      </c>
      <c r="HQ10" s="8" t="s">
        <v>4485</v>
      </c>
      <c r="HR10" s="8" t="s">
        <v>4486</v>
      </c>
      <c r="HS10" s="8" t="s">
        <v>4487</v>
      </c>
      <c r="HT10" s="8" t="s">
        <v>4488</v>
      </c>
      <c r="HU10" s="8" t="s">
        <v>4489</v>
      </c>
      <c r="HV10" s="8" t="s">
        <v>4490</v>
      </c>
      <c r="HW10" s="8" t="s">
        <v>4491</v>
      </c>
      <c r="HX10" s="8" t="s">
        <v>4492</v>
      </c>
      <c r="HY10" s="8" t="s">
        <v>4493</v>
      </c>
      <c r="HZ10" s="8" t="s">
        <v>4494</v>
      </c>
      <c r="IA10" s="8" t="s">
        <v>4495</v>
      </c>
      <c r="IB10" s="8" t="s">
        <v>4496</v>
      </c>
      <c r="IC10" s="8" t="s">
        <v>4497</v>
      </c>
      <c r="ID10" s="8" t="s">
        <v>4498</v>
      </c>
      <c r="IE10" s="8" t="s">
        <v>4499</v>
      </c>
      <c r="IF10" s="8" t="s">
        <v>4500</v>
      </c>
      <c r="IG10" s="8" t="s">
        <v>4501</v>
      </c>
      <c r="IH10" s="8" t="s">
        <v>4502</v>
      </c>
      <c r="II10" s="8" t="s">
        <v>4503</v>
      </c>
      <c r="IJ10" s="8" t="s">
        <v>4504</v>
      </c>
      <c r="IK10" s="8" t="s">
        <v>4505</v>
      </c>
      <c r="IL10" s="8" t="s">
        <v>4506</v>
      </c>
      <c r="IM10" s="8" t="s">
        <v>4507</v>
      </c>
      <c r="IN10" s="8" t="s">
        <v>4508</v>
      </c>
      <c r="IO10" s="8" t="s">
        <v>4509</v>
      </c>
      <c r="IP10" s="8" t="s">
        <v>4510</v>
      </c>
      <c r="IQ10" s="8" t="s">
        <v>4511</v>
      </c>
    </row>
    <row r="11" spans="1:251">
      <c r="A11" s="10">
        <v>42036</v>
      </c>
      <c r="B11" s="9">
        <v>2.6320000000000001</v>
      </c>
      <c r="C11" s="9">
        <v>1.4570000000000001</v>
      </c>
      <c r="D11" s="9">
        <v>0.70599999999999996</v>
      </c>
      <c r="E11" s="9">
        <v>0.75</v>
      </c>
      <c r="F11" s="9">
        <v>2.6080000000000001</v>
      </c>
      <c r="G11" s="9">
        <v>0.72699999999999998</v>
      </c>
      <c r="H11" s="9">
        <v>1.881</v>
      </c>
      <c r="I11" s="9">
        <v>0.28599999999999998</v>
      </c>
      <c r="J11" s="9">
        <v>0</v>
      </c>
      <c r="K11" s="9">
        <v>0.28599999999999998</v>
      </c>
      <c r="L11" s="9">
        <v>0.57999999999999996</v>
      </c>
      <c r="M11" s="9">
        <v>0.26900000000000002</v>
      </c>
      <c r="N11" s="9">
        <v>0.311</v>
      </c>
      <c r="O11" s="9">
        <v>0.57999999999999996</v>
      </c>
      <c r="P11" s="9">
        <v>0.26900000000000002</v>
      </c>
      <c r="Q11" s="9">
        <v>0.311</v>
      </c>
      <c r="R11" s="9">
        <v>0.128</v>
      </c>
      <c r="S11" s="9">
        <v>0</v>
      </c>
      <c r="T11" s="9">
        <v>0.128</v>
      </c>
      <c r="U11" s="9">
        <v>0.45200000000000001</v>
      </c>
      <c r="V11" s="9">
        <v>0.26900000000000002</v>
      </c>
      <c r="W11" s="9">
        <v>0.183</v>
      </c>
      <c r="X11" s="9">
        <v>0</v>
      </c>
      <c r="Y11" s="9">
        <v>0</v>
      </c>
      <c r="Z11" s="9">
        <v>0</v>
      </c>
      <c r="AA11" s="9">
        <v>0.84399999999999997</v>
      </c>
      <c r="AB11" s="9">
        <v>0.161</v>
      </c>
      <c r="AC11" s="9">
        <v>0.68300000000000005</v>
      </c>
      <c r="AD11" s="9">
        <v>0.84399999999999997</v>
      </c>
      <c r="AE11" s="9">
        <v>0.161</v>
      </c>
      <c r="AF11" s="9">
        <v>0.68300000000000005</v>
      </c>
      <c r="AG11" s="9">
        <v>0.23200000000000001</v>
      </c>
      <c r="AH11" s="9">
        <v>0</v>
      </c>
      <c r="AI11" s="9">
        <v>0.23200000000000001</v>
      </c>
      <c r="AJ11" s="9">
        <v>0.61299999999999999</v>
      </c>
      <c r="AK11" s="9">
        <v>0.161</v>
      </c>
      <c r="AL11" s="9">
        <v>0.45100000000000001</v>
      </c>
      <c r="AM11" s="9">
        <v>0</v>
      </c>
      <c r="AN11" s="9">
        <v>0</v>
      </c>
      <c r="AO11" s="9">
        <v>0</v>
      </c>
      <c r="AP11" s="9">
        <v>0.69399999999999995</v>
      </c>
      <c r="AQ11" s="9">
        <v>0</v>
      </c>
      <c r="AR11" s="9">
        <v>0.69399999999999995</v>
      </c>
      <c r="AS11" s="9">
        <v>0.61899999999999999</v>
      </c>
      <c r="AT11" s="9">
        <v>0</v>
      </c>
      <c r="AU11" s="9">
        <v>0.61899999999999999</v>
      </c>
      <c r="AV11" s="9">
        <v>6.7000000000000004E-2</v>
      </c>
      <c r="AW11" s="9">
        <v>0</v>
      </c>
      <c r="AX11" s="9">
        <v>6.7000000000000004E-2</v>
      </c>
      <c r="AY11" s="9">
        <v>0.55200000000000005</v>
      </c>
      <c r="AZ11" s="9">
        <v>0</v>
      </c>
      <c r="BA11" s="9">
        <v>0.55200000000000005</v>
      </c>
      <c r="BB11" s="9">
        <v>7.3999999999999996E-2</v>
      </c>
      <c r="BC11" s="9">
        <v>0</v>
      </c>
      <c r="BD11" s="9">
        <v>7.3999999999999996E-2</v>
      </c>
      <c r="BE11" s="9">
        <v>1.8169999999999999</v>
      </c>
      <c r="BF11" s="9">
        <v>0.47699999999999998</v>
      </c>
      <c r="BG11" s="9">
        <v>1.34</v>
      </c>
      <c r="BH11" s="9">
        <v>1.7130000000000001</v>
      </c>
      <c r="BI11" s="9">
        <v>0.47699999999999998</v>
      </c>
      <c r="BJ11" s="9">
        <v>1.236</v>
      </c>
      <c r="BK11" s="9">
        <v>0.62</v>
      </c>
      <c r="BL11" s="9">
        <v>0.105</v>
      </c>
      <c r="BM11" s="9">
        <v>0.51500000000000001</v>
      </c>
      <c r="BN11" s="9">
        <v>1.093</v>
      </c>
      <c r="BO11" s="9">
        <v>0.372</v>
      </c>
      <c r="BP11" s="9">
        <v>0.72099999999999997</v>
      </c>
      <c r="BQ11" s="9">
        <v>0.104</v>
      </c>
      <c r="BR11" s="9">
        <v>0</v>
      </c>
      <c r="BS11" s="9">
        <v>0.104</v>
      </c>
      <c r="BT11" s="9">
        <v>1.5760000000000001</v>
      </c>
      <c r="BU11" s="9">
        <v>1.0640000000000001</v>
      </c>
      <c r="BV11" s="9">
        <v>0.51200000000000001</v>
      </c>
      <c r="BW11" s="9">
        <v>1.468</v>
      </c>
      <c r="BX11" s="9">
        <v>1.0640000000000001</v>
      </c>
      <c r="BY11" s="9">
        <v>0.40400000000000003</v>
      </c>
      <c r="BZ11" s="9">
        <v>0.66600000000000004</v>
      </c>
      <c r="CA11" s="9">
        <v>0.60199999999999998</v>
      </c>
      <c r="CB11" s="9">
        <v>6.4000000000000001E-2</v>
      </c>
      <c r="CC11" s="9">
        <v>0.80200000000000005</v>
      </c>
      <c r="CD11" s="9">
        <v>0.46300000000000002</v>
      </c>
      <c r="CE11" s="9">
        <v>0.34</v>
      </c>
      <c r="CF11" s="9">
        <v>0.108</v>
      </c>
      <c r="CG11" s="9">
        <v>0</v>
      </c>
      <c r="CH11" s="9">
        <v>0.108</v>
      </c>
      <c r="CI11" s="9">
        <v>1.35</v>
      </c>
      <c r="CJ11" s="9">
        <v>0.28999999999999998</v>
      </c>
      <c r="CK11" s="9">
        <v>1.0589999999999999</v>
      </c>
      <c r="CL11" s="9">
        <v>1.171</v>
      </c>
      <c r="CM11" s="9">
        <v>0.28999999999999998</v>
      </c>
      <c r="CN11" s="9">
        <v>0.88100000000000001</v>
      </c>
      <c r="CO11" s="9">
        <v>0.17100000000000001</v>
      </c>
      <c r="CP11" s="9">
        <v>0</v>
      </c>
      <c r="CQ11" s="9">
        <v>0.17100000000000001</v>
      </c>
      <c r="CR11" s="9">
        <v>1</v>
      </c>
      <c r="CS11" s="9">
        <v>0.28999999999999998</v>
      </c>
      <c r="CT11" s="9">
        <v>0.71</v>
      </c>
      <c r="CU11" s="9">
        <v>0.17899999999999999</v>
      </c>
      <c r="CV11" s="9">
        <v>0</v>
      </c>
      <c r="CW11" s="9">
        <v>0.17899999999999999</v>
      </c>
      <c r="CX11" s="9">
        <v>1.667</v>
      </c>
      <c r="CY11" s="9">
        <v>0.60199999999999998</v>
      </c>
      <c r="CZ11" s="9">
        <v>1.0649999999999999</v>
      </c>
      <c r="DA11" s="9">
        <v>1.667</v>
      </c>
      <c r="DB11" s="9">
        <v>0.60199999999999998</v>
      </c>
      <c r="DC11" s="9">
        <v>1.0649999999999999</v>
      </c>
      <c r="DD11" s="9">
        <v>0.60099999999999998</v>
      </c>
      <c r="DE11" s="9">
        <v>0.27900000000000003</v>
      </c>
      <c r="DF11" s="9">
        <v>0.32300000000000001</v>
      </c>
      <c r="DG11" s="9">
        <v>1.0660000000000001</v>
      </c>
      <c r="DH11" s="9">
        <v>0.32400000000000001</v>
      </c>
      <c r="DI11" s="9">
        <v>0.74199999999999999</v>
      </c>
      <c r="DJ11" s="9">
        <v>0</v>
      </c>
      <c r="DK11" s="9">
        <v>0</v>
      </c>
      <c r="DL11" s="9">
        <v>0</v>
      </c>
      <c r="DM11" s="9">
        <v>1.6</v>
      </c>
      <c r="DN11" s="9">
        <v>0.747</v>
      </c>
      <c r="DO11" s="9">
        <v>0.85299999999999998</v>
      </c>
      <c r="DP11" s="9">
        <v>1.6</v>
      </c>
      <c r="DQ11" s="9">
        <v>0.747</v>
      </c>
      <c r="DR11" s="9">
        <v>0.85299999999999998</v>
      </c>
      <c r="DS11" s="9">
        <v>0.66800000000000004</v>
      </c>
      <c r="DT11" s="9">
        <v>0.42799999999999999</v>
      </c>
      <c r="DU11" s="9">
        <v>0.24099999999999999</v>
      </c>
      <c r="DV11" s="9">
        <v>0.93200000000000005</v>
      </c>
      <c r="DW11" s="9">
        <v>0.32</v>
      </c>
      <c r="DX11" s="9">
        <v>0.61199999999999999</v>
      </c>
      <c r="DY11" s="9">
        <v>0</v>
      </c>
      <c r="DZ11" s="9">
        <v>0</v>
      </c>
      <c r="EA11" s="9">
        <v>0</v>
      </c>
      <c r="EB11" s="9">
        <v>0.314</v>
      </c>
      <c r="EC11" s="9">
        <v>6.3E-2</v>
      </c>
      <c r="ED11" s="9">
        <v>0.252</v>
      </c>
      <c r="EE11" s="9">
        <v>0.20699999999999999</v>
      </c>
      <c r="EF11" s="9">
        <v>6.3E-2</v>
      </c>
      <c r="EG11" s="9">
        <v>0.14399999999999999</v>
      </c>
      <c r="EH11" s="9">
        <v>0.14399999999999999</v>
      </c>
      <c r="EI11" s="9">
        <v>0</v>
      </c>
      <c r="EJ11" s="9">
        <v>0.14399999999999999</v>
      </c>
      <c r="EK11" s="9">
        <v>6.3E-2</v>
      </c>
      <c r="EL11" s="9">
        <v>6.3E-2</v>
      </c>
      <c r="EM11" s="9">
        <v>0</v>
      </c>
      <c r="EN11" s="9">
        <v>0.108</v>
      </c>
      <c r="EO11" s="9">
        <v>0</v>
      </c>
      <c r="EP11" s="9">
        <v>0.108</v>
      </c>
      <c r="EQ11" s="9">
        <v>15.555999999999999</v>
      </c>
      <c r="ER11" s="9">
        <v>7.7480000000000002</v>
      </c>
      <c r="ES11" s="9">
        <v>7.8079999999999998</v>
      </c>
      <c r="ET11" s="9">
        <v>14.683999999999999</v>
      </c>
      <c r="EU11" s="9">
        <v>7.2160000000000002</v>
      </c>
      <c r="EV11" s="9">
        <v>7.4669999999999996</v>
      </c>
      <c r="EW11" s="9">
        <v>8.4689999999999994</v>
      </c>
      <c r="EX11" s="9">
        <v>3.9750000000000001</v>
      </c>
      <c r="EY11" s="9">
        <v>4.4939999999999998</v>
      </c>
      <c r="EZ11" s="9">
        <v>6.2149999999999999</v>
      </c>
      <c r="FA11" s="9">
        <v>3.2410000000000001</v>
      </c>
      <c r="FB11" s="9">
        <v>2.9740000000000002</v>
      </c>
      <c r="FC11" s="9">
        <v>0.873</v>
      </c>
      <c r="FD11" s="9">
        <v>0.53200000000000003</v>
      </c>
      <c r="FE11" s="9">
        <v>0.34</v>
      </c>
      <c r="FF11" s="9">
        <v>13.784000000000001</v>
      </c>
      <c r="FG11" s="9">
        <v>7.0549999999999997</v>
      </c>
      <c r="FH11" s="9">
        <v>6.7290000000000001</v>
      </c>
      <c r="FI11" s="9">
        <v>12.912000000000001</v>
      </c>
      <c r="FJ11" s="9">
        <v>6.5229999999999997</v>
      </c>
      <c r="FK11" s="9">
        <v>6.3890000000000002</v>
      </c>
      <c r="FL11" s="9">
        <v>7.702</v>
      </c>
      <c r="FM11" s="9">
        <v>3.641</v>
      </c>
      <c r="FN11" s="9">
        <v>4.0599999999999996</v>
      </c>
      <c r="FO11" s="9">
        <v>5.21</v>
      </c>
      <c r="FP11" s="9">
        <v>2.8809999999999998</v>
      </c>
      <c r="FQ11" s="9">
        <v>2.3290000000000002</v>
      </c>
      <c r="FR11" s="9">
        <v>0.873</v>
      </c>
      <c r="FS11" s="9">
        <v>0.53200000000000003</v>
      </c>
      <c r="FT11" s="9">
        <v>0.34</v>
      </c>
      <c r="FU11" s="9">
        <v>1.772</v>
      </c>
      <c r="FV11" s="9">
        <v>0.69399999999999995</v>
      </c>
      <c r="FW11" s="9">
        <v>1.0780000000000001</v>
      </c>
      <c r="FX11" s="9">
        <v>1.772</v>
      </c>
      <c r="FY11" s="9">
        <v>0.69399999999999995</v>
      </c>
      <c r="FZ11" s="9">
        <v>1.0780000000000001</v>
      </c>
      <c r="GA11" s="9">
        <v>0.76700000000000002</v>
      </c>
      <c r="GB11" s="9">
        <v>0.33400000000000002</v>
      </c>
      <c r="GC11" s="9">
        <v>0.433</v>
      </c>
      <c r="GD11" s="9">
        <v>1.0049999999999999</v>
      </c>
      <c r="GE11" s="9">
        <v>0.36</v>
      </c>
      <c r="GF11" s="9">
        <v>0.64500000000000002</v>
      </c>
      <c r="GG11" s="9">
        <v>0</v>
      </c>
      <c r="GH11" s="9">
        <v>0</v>
      </c>
      <c r="GI11" s="9">
        <v>0</v>
      </c>
      <c r="GJ11" s="9">
        <v>7.335</v>
      </c>
      <c r="GK11" s="9">
        <v>4.0220000000000002</v>
      </c>
      <c r="GL11" s="9">
        <v>3.3119999999999998</v>
      </c>
      <c r="GM11" s="9">
        <v>7.032</v>
      </c>
      <c r="GN11" s="9">
        <v>3.8759999999999999</v>
      </c>
      <c r="GO11" s="9">
        <v>3.1560000000000001</v>
      </c>
      <c r="GP11" s="9">
        <v>2.9590000000000001</v>
      </c>
      <c r="GQ11" s="9">
        <v>1.7490000000000001</v>
      </c>
      <c r="GR11" s="9">
        <v>1.21</v>
      </c>
      <c r="GS11" s="9">
        <v>4.0720000000000001</v>
      </c>
      <c r="GT11" s="9">
        <v>2.1269999999999998</v>
      </c>
      <c r="GU11" s="9">
        <v>1.946</v>
      </c>
      <c r="GV11" s="9">
        <v>0.30299999999999999</v>
      </c>
      <c r="GW11" s="9">
        <v>0.14599999999999999</v>
      </c>
      <c r="GX11" s="9">
        <v>0.157</v>
      </c>
      <c r="GY11" s="9">
        <v>1.131</v>
      </c>
      <c r="GZ11" s="9">
        <v>0.39800000000000002</v>
      </c>
      <c r="HA11" s="9">
        <v>0.73299999999999998</v>
      </c>
      <c r="HB11" s="9">
        <v>1.131</v>
      </c>
      <c r="HC11" s="9">
        <v>0.39800000000000002</v>
      </c>
      <c r="HD11" s="9">
        <v>0.73299999999999998</v>
      </c>
      <c r="HE11" s="9">
        <v>0.96199999999999997</v>
      </c>
      <c r="HF11" s="9">
        <v>0.22900000000000001</v>
      </c>
      <c r="HG11" s="9">
        <v>0.73299999999999998</v>
      </c>
      <c r="HH11" s="9">
        <v>0.16900000000000001</v>
      </c>
      <c r="HI11" s="9">
        <v>0.16900000000000001</v>
      </c>
      <c r="HJ11" s="9">
        <v>0</v>
      </c>
      <c r="HK11" s="9">
        <v>0</v>
      </c>
      <c r="HL11" s="9">
        <v>0</v>
      </c>
      <c r="HM11" s="9">
        <v>0</v>
      </c>
      <c r="HN11" s="9">
        <v>3.8380000000000001</v>
      </c>
      <c r="HO11" s="9">
        <v>1.952</v>
      </c>
      <c r="HP11" s="9">
        <v>1.887</v>
      </c>
      <c r="HQ11" s="9">
        <v>3.67</v>
      </c>
      <c r="HR11" s="9">
        <v>1.7829999999999999</v>
      </c>
      <c r="HS11" s="9">
        <v>1.887</v>
      </c>
      <c r="HT11" s="9">
        <v>2.476</v>
      </c>
      <c r="HU11" s="9">
        <v>1.3859999999999999</v>
      </c>
      <c r="HV11" s="9">
        <v>1.089</v>
      </c>
      <c r="HW11" s="9">
        <v>1.194</v>
      </c>
      <c r="HX11" s="9">
        <v>0.39700000000000002</v>
      </c>
      <c r="HY11" s="9">
        <v>0.79700000000000004</v>
      </c>
      <c r="HZ11" s="9">
        <v>0.16800000000000001</v>
      </c>
      <c r="IA11" s="9">
        <v>0.16800000000000001</v>
      </c>
      <c r="IB11" s="9">
        <v>0</v>
      </c>
      <c r="IC11" s="9">
        <v>3.2530000000000001</v>
      </c>
      <c r="ID11" s="9">
        <v>1.3759999999999999</v>
      </c>
      <c r="IE11" s="9">
        <v>1.8759999999999999</v>
      </c>
      <c r="IF11" s="9">
        <v>2.851</v>
      </c>
      <c r="IG11" s="9">
        <v>1.159</v>
      </c>
      <c r="IH11" s="9">
        <v>1.6930000000000001</v>
      </c>
      <c r="II11" s="9">
        <v>2.0720000000000001</v>
      </c>
      <c r="IJ11" s="9">
        <v>0.61099999999999999</v>
      </c>
      <c r="IK11" s="9">
        <v>1.4610000000000001</v>
      </c>
      <c r="IL11" s="9">
        <v>0.77900000000000003</v>
      </c>
      <c r="IM11" s="9">
        <v>0.54800000000000004</v>
      </c>
      <c r="IN11" s="9">
        <v>0.23100000000000001</v>
      </c>
      <c r="IO11" s="9">
        <v>0.40100000000000002</v>
      </c>
      <c r="IP11" s="9">
        <v>0.217</v>
      </c>
      <c r="IQ11" s="9">
        <v>0.184</v>
      </c>
    </row>
    <row r="12" spans="1:251">
      <c r="A12" s="10">
        <v>42401</v>
      </c>
      <c r="B12" s="9">
        <v>2.7639999999999998</v>
      </c>
      <c r="C12" s="9">
        <v>2.3239999999999998</v>
      </c>
      <c r="D12" s="9">
        <v>0.61599999999999999</v>
      </c>
      <c r="E12" s="9">
        <v>1.708</v>
      </c>
      <c r="F12" s="9">
        <v>1.8440000000000001</v>
      </c>
      <c r="G12" s="9">
        <v>0.78800000000000003</v>
      </c>
      <c r="H12" s="9">
        <v>1.056</v>
      </c>
      <c r="I12" s="9">
        <v>6.0999999999999999E-2</v>
      </c>
      <c r="J12" s="9">
        <v>0</v>
      </c>
      <c r="K12" s="9">
        <v>6.0999999999999999E-2</v>
      </c>
      <c r="L12" s="9">
        <v>0.99199999999999999</v>
      </c>
      <c r="M12" s="9">
        <v>0.39900000000000002</v>
      </c>
      <c r="N12" s="9">
        <v>0.59299999999999997</v>
      </c>
      <c r="O12" s="9">
        <v>0.83899999999999997</v>
      </c>
      <c r="P12" s="9">
        <v>0.33100000000000002</v>
      </c>
      <c r="Q12" s="9">
        <v>0.50800000000000001</v>
      </c>
      <c r="R12" s="9">
        <v>0.36299999999999999</v>
      </c>
      <c r="S12" s="9">
        <v>6.5000000000000002E-2</v>
      </c>
      <c r="T12" s="9">
        <v>0.29899999999999999</v>
      </c>
      <c r="U12" s="9">
        <v>0.47599999999999998</v>
      </c>
      <c r="V12" s="9">
        <v>0.26600000000000001</v>
      </c>
      <c r="W12" s="9">
        <v>0.20899999999999999</v>
      </c>
      <c r="X12" s="9">
        <v>0.153</v>
      </c>
      <c r="Y12" s="9">
        <v>6.8000000000000005E-2</v>
      </c>
      <c r="Z12" s="9">
        <v>8.5000000000000006E-2</v>
      </c>
      <c r="AA12" s="9">
        <v>0.8</v>
      </c>
      <c r="AB12" s="9">
        <v>0.09</v>
      </c>
      <c r="AC12" s="9">
        <v>0.71</v>
      </c>
      <c r="AD12" s="9">
        <v>0.8</v>
      </c>
      <c r="AE12" s="9">
        <v>0.09</v>
      </c>
      <c r="AF12" s="9">
        <v>0.71</v>
      </c>
      <c r="AG12" s="9">
        <v>0.20699999999999999</v>
      </c>
      <c r="AH12" s="9">
        <v>0</v>
      </c>
      <c r="AI12" s="9">
        <v>0.20699999999999999</v>
      </c>
      <c r="AJ12" s="9">
        <v>0.59299999999999997</v>
      </c>
      <c r="AK12" s="9">
        <v>0.09</v>
      </c>
      <c r="AL12" s="9">
        <v>0.503</v>
      </c>
      <c r="AM12" s="9">
        <v>0</v>
      </c>
      <c r="AN12" s="9">
        <v>0</v>
      </c>
      <c r="AO12" s="9">
        <v>0</v>
      </c>
      <c r="AP12" s="9">
        <v>0.51300000000000001</v>
      </c>
      <c r="AQ12" s="9">
        <v>0.14899999999999999</v>
      </c>
      <c r="AR12" s="9">
        <v>0.36399999999999999</v>
      </c>
      <c r="AS12" s="9">
        <v>0.51300000000000001</v>
      </c>
      <c r="AT12" s="9">
        <v>0.14899999999999999</v>
      </c>
      <c r="AU12" s="9">
        <v>0.36399999999999999</v>
      </c>
      <c r="AV12" s="9">
        <v>0.33400000000000002</v>
      </c>
      <c r="AW12" s="9">
        <v>6.5000000000000002E-2</v>
      </c>
      <c r="AX12" s="9">
        <v>0.26900000000000002</v>
      </c>
      <c r="AY12" s="9">
        <v>0.17899999999999999</v>
      </c>
      <c r="AZ12" s="9">
        <v>8.5000000000000006E-2</v>
      </c>
      <c r="BA12" s="9">
        <v>9.5000000000000001E-2</v>
      </c>
      <c r="BB12" s="9">
        <v>0</v>
      </c>
      <c r="BC12" s="9">
        <v>0</v>
      </c>
      <c r="BD12" s="9">
        <v>0</v>
      </c>
      <c r="BE12" s="9">
        <v>1.6579999999999999</v>
      </c>
      <c r="BF12" s="9">
        <v>0.252</v>
      </c>
      <c r="BG12" s="9">
        <v>1.4059999999999999</v>
      </c>
      <c r="BH12" s="9">
        <v>1.6579999999999999</v>
      </c>
      <c r="BI12" s="9">
        <v>0.252</v>
      </c>
      <c r="BJ12" s="9">
        <v>1.4059999999999999</v>
      </c>
      <c r="BK12" s="9">
        <v>1.0029999999999999</v>
      </c>
      <c r="BL12" s="9">
        <v>9.8000000000000004E-2</v>
      </c>
      <c r="BM12" s="9">
        <v>0.90600000000000003</v>
      </c>
      <c r="BN12" s="9">
        <v>0.65500000000000003</v>
      </c>
      <c r="BO12" s="9">
        <v>0.154</v>
      </c>
      <c r="BP12" s="9">
        <v>0.501</v>
      </c>
      <c r="BQ12" s="9">
        <v>0</v>
      </c>
      <c r="BR12" s="9">
        <v>0</v>
      </c>
      <c r="BS12" s="9">
        <v>0</v>
      </c>
      <c r="BT12" s="9">
        <v>2.2490000000000001</v>
      </c>
      <c r="BU12" s="9">
        <v>1.3109999999999999</v>
      </c>
      <c r="BV12" s="9">
        <v>0.93799999999999994</v>
      </c>
      <c r="BW12" s="9">
        <v>2.0350000000000001</v>
      </c>
      <c r="BX12" s="9">
        <v>1.2430000000000001</v>
      </c>
      <c r="BY12" s="9">
        <v>0.79200000000000004</v>
      </c>
      <c r="BZ12" s="9">
        <v>1.1419999999999999</v>
      </c>
      <c r="CA12" s="9">
        <v>0.51800000000000002</v>
      </c>
      <c r="CB12" s="9">
        <v>0.624</v>
      </c>
      <c r="CC12" s="9">
        <v>0.89200000000000002</v>
      </c>
      <c r="CD12" s="9">
        <v>0.72499999999999998</v>
      </c>
      <c r="CE12" s="9">
        <v>0.16700000000000001</v>
      </c>
      <c r="CF12" s="9">
        <v>0.214</v>
      </c>
      <c r="CG12" s="9">
        <v>6.8000000000000005E-2</v>
      </c>
      <c r="CH12" s="9">
        <v>0.14599999999999999</v>
      </c>
      <c r="CI12" s="9">
        <v>0.64900000000000002</v>
      </c>
      <c r="CJ12" s="9">
        <v>0.16400000000000001</v>
      </c>
      <c r="CK12" s="9">
        <v>0.48599999999999999</v>
      </c>
      <c r="CL12" s="9">
        <v>0.56399999999999995</v>
      </c>
      <c r="CM12" s="9">
        <v>0.16400000000000001</v>
      </c>
      <c r="CN12" s="9">
        <v>0.40100000000000002</v>
      </c>
      <c r="CO12" s="9">
        <v>0.21299999999999999</v>
      </c>
      <c r="CP12" s="9">
        <v>0.08</v>
      </c>
      <c r="CQ12" s="9">
        <v>0.13300000000000001</v>
      </c>
      <c r="CR12" s="9">
        <v>0.35099999999999998</v>
      </c>
      <c r="CS12" s="9">
        <v>8.4000000000000005E-2</v>
      </c>
      <c r="CT12" s="9">
        <v>0.26700000000000002</v>
      </c>
      <c r="CU12" s="9">
        <v>8.5000000000000006E-2</v>
      </c>
      <c r="CV12" s="9">
        <v>0</v>
      </c>
      <c r="CW12" s="9">
        <v>8.5000000000000006E-2</v>
      </c>
      <c r="CX12" s="9">
        <v>2.952</v>
      </c>
      <c r="CY12" s="9">
        <v>0.94</v>
      </c>
      <c r="CZ12" s="9">
        <v>2.0110000000000001</v>
      </c>
      <c r="DA12" s="9">
        <v>2.883</v>
      </c>
      <c r="DB12" s="9">
        <v>0.872</v>
      </c>
      <c r="DC12" s="9">
        <v>2.0110000000000001</v>
      </c>
      <c r="DD12" s="9">
        <v>1.409</v>
      </c>
      <c r="DE12" s="9">
        <v>0.33200000000000002</v>
      </c>
      <c r="DF12" s="9">
        <v>1.077</v>
      </c>
      <c r="DG12" s="9">
        <v>1.4750000000000001</v>
      </c>
      <c r="DH12" s="9">
        <v>0.54</v>
      </c>
      <c r="DI12" s="9">
        <v>0.93400000000000005</v>
      </c>
      <c r="DJ12" s="9">
        <v>6.8000000000000005E-2</v>
      </c>
      <c r="DK12" s="9">
        <v>6.8000000000000005E-2</v>
      </c>
      <c r="DL12" s="9">
        <v>0</v>
      </c>
      <c r="DM12" s="9">
        <v>1.181</v>
      </c>
      <c r="DN12" s="9">
        <v>0.499</v>
      </c>
      <c r="DO12" s="9">
        <v>0.68300000000000005</v>
      </c>
      <c r="DP12" s="9">
        <v>1.1200000000000001</v>
      </c>
      <c r="DQ12" s="9">
        <v>0.499</v>
      </c>
      <c r="DR12" s="9">
        <v>0.622</v>
      </c>
      <c r="DS12" s="9">
        <v>0.70599999999999996</v>
      </c>
      <c r="DT12" s="9">
        <v>0.14799999999999999</v>
      </c>
      <c r="DU12" s="9">
        <v>0.55800000000000005</v>
      </c>
      <c r="DV12" s="9">
        <v>0.41399999999999998</v>
      </c>
      <c r="DW12" s="9">
        <v>0.35</v>
      </c>
      <c r="DX12" s="9">
        <v>6.4000000000000001E-2</v>
      </c>
      <c r="DY12" s="9">
        <v>6.0999999999999999E-2</v>
      </c>
      <c r="DZ12" s="9">
        <v>0</v>
      </c>
      <c r="EA12" s="9">
        <v>6.0999999999999999E-2</v>
      </c>
      <c r="EB12" s="9">
        <v>0.438</v>
      </c>
      <c r="EC12" s="9">
        <v>0.2</v>
      </c>
      <c r="ED12" s="9">
        <v>0.23799999999999999</v>
      </c>
      <c r="EE12" s="9">
        <v>0.438</v>
      </c>
      <c r="EF12" s="9">
        <v>0.2</v>
      </c>
      <c r="EG12" s="9">
        <v>0.23799999999999999</v>
      </c>
      <c r="EH12" s="9">
        <v>0.35899999999999999</v>
      </c>
      <c r="EI12" s="9">
        <v>0.121</v>
      </c>
      <c r="EJ12" s="9">
        <v>0.23799999999999999</v>
      </c>
      <c r="EK12" s="9">
        <v>0.08</v>
      </c>
      <c r="EL12" s="9">
        <v>0.08</v>
      </c>
      <c r="EM12" s="9">
        <v>0</v>
      </c>
      <c r="EN12" s="9">
        <v>0</v>
      </c>
      <c r="EO12" s="9">
        <v>0</v>
      </c>
      <c r="EP12" s="9">
        <v>0</v>
      </c>
      <c r="EQ12" s="9">
        <v>13.92</v>
      </c>
      <c r="ER12" s="9">
        <v>5.1210000000000004</v>
      </c>
      <c r="ES12" s="9">
        <v>8.7989999999999995</v>
      </c>
      <c r="ET12" s="9">
        <v>12.625999999999999</v>
      </c>
      <c r="EU12" s="9">
        <v>4.7839999999999998</v>
      </c>
      <c r="EV12" s="9">
        <v>7.8419999999999996</v>
      </c>
      <c r="EW12" s="9">
        <v>7.319</v>
      </c>
      <c r="EX12" s="9">
        <v>3.0579999999999998</v>
      </c>
      <c r="EY12" s="9">
        <v>4.2610000000000001</v>
      </c>
      <c r="EZ12" s="9">
        <v>5.3070000000000004</v>
      </c>
      <c r="FA12" s="9">
        <v>1.726</v>
      </c>
      <c r="FB12" s="9">
        <v>3.581</v>
      </c>
      <c r="FC12" s="9">
        <v>1.294</v>
      </c>
      <c r="FD12" s="9">
        <v>0.33700000000000002</v>
      </c>
      <c r="FE12" s="9">
        <v>0.95699999999999996</v>
      </c>
      <c r="FF12" s="9">
        <v>11.721</v>
      </c>
      <c r="FG12" s="9">
        <v>4.0780000000000003</v>
      </c>
      <c r="FH12" s="9">
        <v>7.6429999999999998</v>
      </c>
      <c r="FI12" s="9">
        <v>10.744</v>
      </c>
      <c r="FJ12" s="9">
        <v>3.8889999999999998</v>
      </c>
      <c r="FK12" s="9">
        <v>6.8550000000000004</v>
      </c>
      <c r="FL12" s="9">
        <v>5.758</v>
      </c>
      <c r="FM12" s="9">
        <v>2.484</v>
      </c>
      <c r="FN12" s="9">
        <v>3.274</v>
      </c>
      <c r="FO12" s="9">
        <v>4.9859999999999998</v>
      </c>
      <c r="FP12" s="9">
        <v>1.4059999999999999</v>
      </c>
      <c r="FQ12" s="9">
        <v>3.581</v>
      </c>
      <c r="FR12" s="9">
        <v>0.97699999999999998</v>
      </c>
      <c r="FS12" s="9">
        <v>0.189</v>
      </c>
      <c r="FT12" s="9">
        <v>0.78800000000000003</v>
      </c>
      <c r="FU12" s="9">
        <v>2.1989999999999998</v>
      </c>
      <c r="FV12" s="9">
        <v>1.0429999999999999</v>
      </c>
      <c r="FW12" s="9">
        <v>1.1559999999999999</v>
      </c>
      <c r="FX12" s="9">
        <v>1.8819999999999999</v>
      </c>
      <c r="FY12" s="9">
        <v>0.89500000000000002</v>
      </c>
      <c r="FZ12" s="9">
        <v>0.98699999999999999</v>
      </c>
      <c r="GA12" s="9">
        <v>1.5620000000000001</v>
      </c>
      <c r="GB12" s="9">
        <v>0.57399999999999995</v>
      </c>
      <c r="GC12" s="9">
        <v>0.98699999999999999</v>
      </c>
      <c r="GD12" s="9">
        <v>0.32</v>
      </c>
      <c r="GE12" s="9">
        <v>0.32</v>
      </c>
      <c r="GF12" s="9">
        <v>0</v>
      </c>
      <c r="GG12" s="9">
        <v>0.317</v>
      </c>
      <c r="GH12" s="9">
        <v>0.14799999999999999</v>
      </c>
      <c r="GI12" s="9">
        <v>0.16900000000000001</v>
      </c>
      <c r="GJ12" s="9">
        <v>4.7960000000000003</v>
      </c>
      <c r="GK12" s="9">
        <v>1.099</v>
      </c>
      <c r="GL12" s="9">
        <v>3.6970000000000001</v>
      </c>
      <c r="GM12" s="9">
        <v>4.4530000000000003</v>
      </c>
      <c r="GN12" s="9">
        <v>1.099</v>
      </c>
      <c r="GO12" s="9">
        <v>3.3540000000000001</v>
      </c>
      <c r="GP12" s="9">
        <v>2.1930000000000001</v>
      </c>
      <c r="GQ12" s="9">
        <v>0.58899999999999997</v>
      </c>
      <c r="GR12" s="9">
        <v>1.6040000000000001</v>
      </c>
      <c r="GS12" s="9">
        <v>2.2610000000000001</v>
      </c>
      <c r="GT12" s="9">
        <v>0.51</v>
      </c>
      <c r="GU12" s="9">
        <v>1.75</v>
      </c>
      <c r="GV12" s="9">
        <v>0.34300000000000003</v>
      </c>
      <c r="GW12" s="9">
        <v>0</v>
      </c>
      <c r="GX12" s="9">
        <v>0.34300000000000003</v>
      </c>
      <c r="GY12" s="9">
        <v>1.44</v>
      </c>
      <c r="GZ12" s="9">
        <v>0.40100000000000002</v>
      </c>
      <c r="HA12" s="9">
        <v>1.0389999999999999</v>
      </c>
      <c r="HB12" s="9">
        <v>1.44</v>
      </c>
      <c r="HC12" s="9">
        <v>0.40100000000000002</v>
      </c>
      <c r="HD12" s="9">
        <v>1.0389999999999999</v>
      </c>
      <c r="HE12" s="9">
        <v>0.92</v>
      </c>
      <c r="HF12" s="9">
        <v>0.21199999999999999</v>
      </c>
      <c r="HG12" s="9">
        <v>0.70799999999999996</v>
      </c>
      <c r="HH12" s="9">
        <v>0.52</v>
      </c>
      <c r="HI12" s="9">
        <v>0.189</v>
      </c>
      <c r="HJ12" s="9">
        <v>0.33100000000000002</v>
      </c>
      <c r="HK12" s="9">
        <v>0</v>
      </c>
      <c r="HL12" s="9">
        <v>0</v>
      </c>
      <c r="HM12" s="9">
        <v>0</v>
      </c>
      <c r="HN12" s="9">
        <v>4.2220000000000004</v>
      </c>
      <c r="HO12" s="9">
        <v>2.077</v>
      </c>
      <c r="HP12" s="9">
        <v>2.145</v>
      </c>
      <c r="HQ12" s="9">
        <v>3.419</v>
      </c>
      <c r="HR12" s="9">
        <v>1.8879999999999999</v>
      </c>
      <c r="HS12" s="9">
        <v>1.5309999999999999</v>
      </c>
      <c r="HT12" s="9">
        <v>2.581</v>
      </c>
      <c r="HU12" s="9">
        <v>1.24</v>
      </c>
      <c r="HV12" s="9">
        <v>1.341</v>
      </c>
      <c r="HW12" s="9">
        <v>0.83799999999999997</v>
      </c>
      <c r="HX12" s="9">
        <v>0.64800000000000002</v>
      </c>
      <c r="HY12" s="9">
        <v>0.189</v>
      </c>
      <c r="HZ12" s="9">
        <v>0.80300000000000005</v>
      </c>
      <c r="IA12" s="9">
        <v>0.189</v>
      </c>
      <c r="IB12" s="9">
        <v>0.61399999999999999</v>
      </c>
      <c r="IC12" s="9">
        <v>3.4620000000000002</v>
      </c>
      <c r="ID12" s="9">
        <v>1.544</v>
      </c>
      <c r="IE12" s="9">
        <v>1.9179999999999999</v>
      </c>
      <c r="IF12" s="9">
        <v>3.3140000000000001</v>
      </c>
      <c r="IG12" s="9">
        <v>1.395</v>
      </c>
      <c r="IH12" s="9">
        <v>1.9179999999999999</v>
      </c>
      <c r="II12" s="9">
        <v>1.625</v>
      </c>
      <c r="IJ12" s="9">
        <v>1.0169999999999999</v>
      </c>
      <c r="IK12" s="9">
        <v>0.60799999999999998</v>
      </c>
      <c r="IL12" s="9">
        <v>1.6890000000000001</v>
      </c>
      <c r="IM12" s="9">
        <v>0.378</v>
      </c>
      <c r="IN12" s="9">
        <v>1.3109999999999999</v>
      </c>
      <c r="IO12" s="9">
        <v>0.14799999999999999</v>
      </c>
      <c r="IP12" s="9">
        <v>0.14799999999999999</v>
      </c>
      <c r="IQ12" s="9">
        <v>0</v>
      </c>
    </row>
    <row r="13" spans="1:251">
      <c r="A13" s="10">
        <v>42767</v>
      </c>
      <c r="B13" s="9">
        <v>2.6779999999999999</v>
      </c>
      <c r="C13" s="9">
        <v>2.3980000000000001</v>
      </c>
      <c r="D13" s="9">
        <v>1.167</v>
      </c>
      <c r="E13" s="9">
        <v>1.232</v>
      </c>
      <c r="F13" s="9">
        <v>2.4510000000000001</v>
      </c>
      <c r="G13" s="9">
        <v>1.0049999999999999</v>
      </c>
      <c r="H13" s="9">
        <v>1.446</v>
      </c>
      <c r="I13" s="9">
        <v>0.41799999999999998</v>
      </c>
      <c r="J13" s="9">
        <v>0.41799999999999998</v>
      </c>
      <c r="K13" s="9">
        <v>0</v>
      </c>
      <c r="L13" s="9">
        <v>0.81899999999999995</v>
      </c>
      <c r="M13" s="9">
        <v>0.46400000000000002</v>
      </c>
      <c r="N13" s="9">
        <v>0.35499999999999998</v>
      </c>
      <c r="O13" s="9">
        <v>0.74399999999999999</v>
      </c>
      <c r="P13" s="9">
        <v>0.46400000000000002</v>
      </c>
      <c r="Q13" s="9">
        <v>0.28000000000000003</v>
      </c>
      <c r="R13" s="9">
        <v>0.53800000000000003</v>
      </c>
      <c r="S13" s="9">
        <v>0.35099999999999998</v>
      </c>
      <c r="T13" s="9">
        <v>0.187</v>
      </c>
      <c r="U13" s="9">
        <v>0.20599999999999999</v>
      </c>
      <c r="V13" s="9">
        <v>0.113</v>
      </c>
      <c r="W13" s="9">
        <v>9.2999999999999999E-2</v>
      </c>
      <c r="X13" s="9">
        <v>7.4999999999999997E-2</v>
      </c>
      <c r="Y13" s="9">
        <v>0</v>
      </c>
      <c r="Z13" s="9">
        <v>7.4999999999999997E-2</v>
      </c>
      <c r="AA13" s="9">
        <v>0.86599999999999999</v>
      </c>
      <c r="AB13" s="9">
        <v>0.48699999999999999</v>
      </c>
      <c r="AC13" s="9">
        <v>0.379</v>
      </c>
      <c r="AD13" s="9">
        <v>0.86599999999999999</v>
      </c>
      <c r="AE13" s="9">
        <v>0.48699999999999999</v>
      </c>
      <c r="AF13" s="9">
        <v>0.379</v>
      </c>
      <c r="AG13" s="9">
        <v>0.38300000000000001</v>
      </c>
      <c r="AH13" s="9">
        <v>0.23799999999999999</v>
      </c>
      <c r="AI13" s="9">
        <v>0.14599999999999999</v>
      </c>
      <c r="AJ13" s="9">
        <v>0.48199999999999998</v>
      </c>
      <c r="AK13" s="9">
        <v>0.249</v>
      </c>
      <c r="AL13" s="9">
        <v>0.23300000000000001</v>
      </c>
      <c r="AM13" s="9">
        <v>0</v>
      </c>
      <c r="AN13" s="9">
        <v>0</v>
      </c>
      <c r="AO13" s="9">
        <v>0</v>
      </c>
      <c r="AP13" s="9">
        <v>1.1319999999999999</v>
      </c>
      <c r="AQ13" s="9">
        <v>0.496</v>
      </c>
      <c r="AR13" s="9">
        <v>0.63700000000000001</v>
      </c>
      <c r="AS13" s="9">
        <v>0.97899999999999998</v>
      </c>
      <c r="AT13" s="9">
        <v>0.41699999999999998</v>
      </c>
      <c r="AU13" s="9">
        <v>0.56200000000000006</v>
      </c>
      <c r="AV13" s="9">
        <v>0.20200000000000001</v>
      </c>
      <c r="AW13" s="9">
        <v>0.115</v>
      </c>
      <c r="AX13" s="9">
        <v>8.6999999999999994E-2</v>
      </c>
      <c r="AY13" s="9">
        <v>0.77700000000000002</v>
      </c>
      <c r="AZ13" s="9">
        <v>0.30199999999999999</v>
      </c>
      <c r="BA13" s="9">
        <v>0.47399999999999998</v>
      </c>
      <c r="BB13" s="9">
        <v>0.154</v>
      </c>
      <c r="BC13" s="9">
        <v>7.9000000000000001E-2</v>
      </c>
      <c r="BD13" s="9">
        <v>7.4999999999999997E-2</v>
      </c>
      <c r="BE13" s="9">
        <v>2.38</v>
      </c>
      <c r="BF13" s="9">
        <v>0.89700000000000002</v>
      </c>
      <c r="BG13" s="9">
        <v>1.482</v>
      </c>
      <c r="BH13" s="9">
        <v>2.38</v>
      </c>
      <c r="BI13" s="9">
        <v>0.89700000000000002</v>
      </c>
      <c r="BJ13" s="9">
        <v>1.482</v>
      </c>
      <c r="BK13" s="9">
        <v>1.5509999999999999</v>
      </c>
      <c r="BL13" s="9">
        <v>0.627</v>
      </c>
      <c r="BM13" s="9">
        <v>0.92400000000000004</v>
      </c>
      <c r="BN13" s="9">
        <v>0.82899999999999996</v>
      </c>
      <c r="BO13" s="9">
        <v>0.27</v>
      </c>
      <c r="BP13" s="9">
        <v>0.55800000000000005</v>
      </c>
      <c r="BQ13" s="9">
        <v>0</v>
      </c>
      <c r="BR13" s="9">
        <v>0</v>
      </c>
      <c r="BS13" s="9">
        <v>0</v>
      </c>
      <c r="BT13" s="9">
        <v>1.7070000000000001</v>
      </c>
      <c r="BU13" s="9">
        <v>1.173</v>
      </c>
      <c r="BV13" s="9">
        <v>0.53400000000000003</v>
      </c>
      <c r="BW13" s="9">
        <v>1.3680000000000001</v>
      </c>
      <c r="BX13" s="9">
        <v>0.83399999999999996</v>
      </c>
      <c r="BY13" s="9">
        <v>0.53400000000000003</v>
      </c>
      <c r="BZ13" s="9">
        <v>0.8</v>
      </c>
      <c r="CA13" s="9">
        <v>0.53900000000000003</v>
      </c>
      <c r="CB13" s="9">
        <v>0.26100000000000001</v>
      </c>
      <c r="CC13" s="9">
        <v>0.56899999999999995</v>
      </c>
      <c r="CD13" s="9">
        <v>0.29599999999999999</v>
      </c>
      <c r="CE13" s="9">
        <v>0.27300000000000002</v>
      </c>
      <c r="CF13" s="9">
        <v>0.33900000000000002</v>
      </c>
      <c r="CG13" s="9">
        <v>0.33900000000000002</v>
      </c>
      <c r="CH13" s="9">
        <v>0</v>
      </c>
      <c r="CI13" s="9">
        <v>1.5660000000000001</v>
      </c>
      <c r="CJ13" s="9">
        <v>0.67600000000000005</v>
      </c>
      <c r="CK13" s="9">
        <v>0.89</v>
      </c>
      <c r="CL13" s="9">
        <v>1.5660000000000001</v>
      </c>
      <c r="CM13" s="9">
        <v>0.67600000000000005</v>
      </c>
      <c r="CN13" s="9">
        <v>0.89</v>
      </c>
      <c r="CO13" s="9">
        <v>0.52600000000000002</v>
      </c>
      <c r="CP13" s="9">
        <v>0.23799999999999999</v>
      </c>
      <c r="CQ13" s="9">
        <v>0.28899999999999998</v>
      </c>
      <c r="CR13" s="9">
        <v>1.04</v>
      </c>
      <c r="CS13" s="9">
        <v>0.439</v>
      </c>
      <c r="CT13" s="9">
        <v>0.60099999999999998</v>
      </c>
      <c r="CU13" s="9">
        <v>0</v>
      </c>
      <c r="CV13" s="9">
        <v>0</v>
      </c>
      <c r="CW13" s="9">
        <v>0</v>
      </c>
      <c r="CX13" s="9">
        <v>2.089</v>
      </c>
      <c r="CY13" s="9">
        <v>1.0349999999999999</v>
      </c>
      <c r="CZ13" s="9">
        <v>1.0529999999999999</v>
      </c>
      <c r="DA13" s="9">
        <v>1.9350000000000001</v>
      </c>
      <c r="DB13" s="9">
        <v>0.95599999999999996</v>
      </c>
      <c r="DC13" s="9">
        <v>0.97899999999999998</v>
      </c>
      <c r="DD13" s="9">
        <v>0.84099999999999997</v>
      </c>
      <c r="DE13" s="9">
        <v>0.57499999999999996</v>
      </c>
      <c r="DF13" s="9">
        <v>0.26600000000000001</v>
      </c>
      <c r="DG13" s="9">
        <v>1.0940000000000001</v>
      </c>
      <c r="DH13" s="9">
        <v>0.38100000000000001</v>
      </c>
      <c r="DI13" s="9">
        <v>0.71299999999999997</v>
      </c>
      <c r="DJ13" s="9">
        <v>0.154</v>
      </c>
      <c r="DK13" s="9">
        <v>7.9000000000000001E-2</v>
      </c>
      <c r="DL13" s="9">
        <v>7.4999999999999997E-2</v>
      </c>
      <c r="DM13" s="9">
        <v>2.129</v>
      </c>
      <c r="DN13" s="9">
        <v>1.1399999999999999</v>
      </c>
      <c r="DO13" s="9">
        <v>0.98899999999999999</v>
      </c>
      <c r="DP13" s="9">
        <v>1.992</v>
      </c>
      <c r="DQ13" s="9">
        <v>1.0029999999999999</v>
      </c>
      <c r="DR13" s="9">
        <v>0.98899999999999999</v>
      </c>
      <c r="DS13" s="9">
        <v>1.47</v>
      </c>
      <c r="DT13" s="9">
        <v>0.70499999999999996</v>
      </c>
      <c r="DU13" s="9">
        <v>0.76500000000000001</v>
      </c>
      <c r="DV13" s="9">
        <v>0.52200000000000002</v>
      </c>
      <c r="DW13" s="9">
        <v>0.29799999999999999</v>
      </c>
      <c r="DX13" s="9">
        <v>0.224</v>
      </c>
      <c r="DY13" s="9">
        <v>0.13700000000000001</v>
      </c>
      <c r="DZ13" s="9">
        <v>0.13700000000000001</v>
      </c>
      <c r="EA13" s="9">
        <v>0</v>
      </c>
      <c r="EB13" s="9">
        <v>0.30099999999999999</v>
      </c>
      <c r="EC13" s="9">
        <v>0.20200000000000001</v>
      </c>
      <c r="ED13" s="9">
        <v>9.9000000000000005E-2</v>
      </c>
      <c r="EE13" s="9">
        <v>9.9000000000000005E-2</v>
      </c>
      <c r="EF13" s="9">
        <v>0</v>
      </c>
      <c r="EG13" s="9">
        <v>9.9000000000000005E-2</v>
      </c>
      <c r="EH13" s="9">
        <v>9.9000000000000005E-2</v>
      </c>
      <c r="EI13" s="9">
        <v>0</v>
      </c>
      <c r="EJ13" s="9">
        <v>9.9000000000000005E-2</v>
      </c>
      <c r="EK13" s="9">
        <v>0</v>
      </c>
      <c r="EL13" s="9">
        <v>0</v>
      </c>
      <c r="EM13" s="9">
        <v>0</v>
      </c>
      <c r="EN13" s="9">
        <v>0.20200000000000001</v>
      </c>
      <c r="EO13" s="9">
        <v>0.20200000000000001</v>
      </c>
      <c r="EP13" s="9">
        <v>0</v>
      </c>
      <c r="EQ13" s="9">
        <v>15.176</v>
      </c>
      <c r="ER13" s="9">
        <v>5.274</v>
      </c>
      <c r="ES13" s="9">
        <v>9.9019999999999992</v>
      </c>
      <c r="ET13" s="9">
        <v>13.565</v>
      </c>
      <c r="EU13" s="9">
        <v>5.274</v>
      </c>
      <c r="EV13" s="9">
        <v>8.2910000000000004</v>
      </c>
      <c r="EW13" s="9">
        <v>7.3490000000000002</v>
      </c>
      <c r="EX13" s="9">
        <v>3.0070000000000001</v>
      </c>
      <c r="EY13" s="9">
        <v>4.3419999999999996</v>
      </c>
      <c r="EZ13" s="9">
        <v>6.2160000000000002</v>
      </c>
      <c r="FA13" s="9">
        <v>2.2669999999999999</v>
      </c>
      <c r="FB13" s="9">
        <v>3.9489999999999998</v>
      </c>
      <c r="FC13" s="9">
        <v>1.61</v>
      </c>
      <c r="FD13" s="9">
        <v>0</v>
      </c>
      <c r="FE13" s="9">
        <v>1.61</v>
      </c>
      <c r="FF13" s="9">
        <v>12.561999999999999</v>
      </c>
      <c r="FG13" s="9">
        <v>4.5919999999999996</v>
      </c>
      <c r="FH13" s="9">
        <v>7.9690000000000003</v>
      </c>
      <c r="FI13" s="9">
        <v>11.566000000000001</v>
      </c>
      <c r="FJ13" s="9">
        <v>4.5919999999999996</v>
      </c>
      <c r="FK13" s="9">
        <v>6.9740000000000002</v>
      </c>
      <c r="FL13" s="9">
        <v>6.3150000000000004</v>
      </c>
      <c r="FM13" s="9">
        <v>2.6230000000000002</v>
      </c>
      <c r="FN13" s="9">
        <v>3.6909999999999998</v>
      </c>
      <c r="FO13" s="9">
        <v>5.2510000000000003</v>
      </c>
      <c r="FP13" s="9">
        <v>1.9690000000000001</v>
      </c>
      <c r="FQ13" s="9">
        <v>3.282</v>
      </c>
      <c r="FR13" s="9">
        <v>0.995</v>
      </c>
      <c r="FS13" s="9">
        <v>0</v>
      </c>
      <c r="FT13" s="9">
        <v>0.995</v>
      </c>
      <c r="FU13" s="9">
        <v>2.6139999999999999</v>
      </c>
      <c r="FV13" s="9">
        <v>0.68200000000000005</v>
      </c>
      <c r="FW13" s="9">
        <v>1.9319999999999999</v>
      </c>
      <c r="FX13" s="9">
        <v>1.9990000000000001</v>
      </c>
      <c r="FY13" s="9">
        <v>0.68200000000000005</v>
      </c>
      <c r="FZ13" s="9">
        <v>1.3169999999999999</v>
      </c>
      <c r="GA13" s="9">
        <v>1.034</v>
      </c>
      <c r="GB13" s="9">
        <v>0.38400000000000001</v>
      </c>
      <c r="GC13" s="9">
        <v>0.65100000000000002</v>
      </c>
      <c r="GD13" s="9">
        <v>0.96499999999999997</v>
      </c>
      <c r="GE13" s="9">
        <v>0.29799999999999999</v>
      </c>
      <c r="GF13" s="9">
        <v>0.66700000000000004</v>
      </c>
      <c r="GG13" s="9">
        <v>0.61499999999999999</v>
      </c>
      <c r="GH13" s="9">
        <v>0</v>
      </c>
      <c r="GI13" s="9">
        <v>0.61499999999999999</v>
      </c>
      <c r="GJ13" s="9">
        <v>6.0019999999999998</v>
      </c>
      <c r="GK13" s="9">
        <v>2.3690000000000002</v>
      </c>
      <c r="GL13" s="9">
        <v>3.633</v>
      </c>
      <c r="GM13" s="9">
        <v>5.4320000000000004</v>
      </c>
      <c r="GN13" s="9">
        <v>2.3690000000000002</v>
      </c>
      <c r="GO13" s="9">
        <v>3.0630000000000002</v>
      </c>
      <c r="GP13" s="9">
        <v>2.286</v>
      </c>
      <c r="GQ13" s="9">
        <v>1.179</v>
      </c>
      <c r="GR13" s="9">
        <v>1.107</v>
      </c>
      <c r="GS13" s="9">
        <v>3.1459999999999999</v>
      </c>
      <c r="GT13" s="9">
        <v>1.1890000000000001</v>
      </c>
      <c r="GU13" s="9">
        <v>1.956</v>
      </c>
      <c r="GV13" s="9">
        <v>0.56999999999999995</v>
      </c>
      <c r="GW13" s="9">
        <v>0</v>
      </c>
      <c r="GX13" s="9">
        <v>0.56999999999999995</v>
      </c>
      <c r="GY13" s="9">
        <v>2.66</v>
      </c>
      <c r="GZ13" s="9">
        <v>0</v>
      </c>
      <c r="HA13" s="9">
        <v>2.66</v>
      </c>
      <c r="HB13" s="9">
        <v>2.2559999999999998</v>
      </c>
      <c r="HC13" s="9">
        <v>0</v>
      </c>
      <c r="HD13" s="9">
        <v>2.2559999999999998</v>
      </c>
      <c r="HE13" s="9">
        <v>1.3129999999999999</v>
      </c>
      <c r="HF13" s="9">
        <v>0</v>
      </c>
      <c r="HG13" s="9">
        <v>1.3129999999999999</v>
      </c>
      <c r="HH13" s="9">
        <v>0.94299999999999995</v>
      </c>
      <c r="HI13" s="9">
        <v>0</v>
      </c>
      <c r="HJ13" s="9">
        <v>0.94299999999999995</v>
      </c>
      <c r="HK13" s="9">
        <v>0.40500000000000003</v>
      </c>
      <c r="HL13" s="9">
        <v>0</v>
      </c>
      <c r="HM13" s="9">
        <v>0.40500000000000003</v>
      </c>
      <c r="HN13" s="9">
        <v>3.9239999999999999</v>
      </c>
      <c r="HO13" s="9">
        <v>1.571</v>
      </c>
      <c r="HP13" s="9">
        <v>2.3530000000000002</v>
      </c>
      <c r="HQ13" s="9">
        <v>3.4950000000000001</v>
      </c>
      <c r="HR13" s="9">
        <v>1.571</v>
      </c>
      <c r="HS13" s="9">
        <v>1.9239999999999999</v>
      </c>
      <c r="HT13" s="9">
        <v>2.1659999999999999</v>
      </c>
      <c r="HU13" s="9">
        <v>1.292</v>
      </c>
      <c r="HV13" s="9">
        <v>0.874</v>
      </c>
      <c r="HW13" s="9">
        <v>1.3280000000000001</v>
      </c>
      <c r="HX13" s="9">
        <v>0.27900000000000003</v>
      </c>
      <c r="HY13" s="9">
        <v>1.05</v>
      </c>
      <c r="HZ13" s="9">
        <v>0.42899999999999999</v>
      </c>
      <c r="IA13" s="9">
        <v>0</v>
      </c>
      <c r="IB13" s="9">
        <v>0.42899999999999999</v>
      </c>
      <c r="IC13" s="9">
        <v>2.59</v>
      </c>
      <c r="ID13" s="9">
        <v>1.335</v>
      </c>
      <c r="IE13" s="9">
        <v>1.2549999999999999</v>
      </c>
      <c r="IF13" s="9">
        <v>2.383</v>
      </c>
      <c r="IG13" s="9">
        <v>1.335</v>
      </c>
      <c r="IH13" s="9">
        <v>1.048</v>
      </c>
      <c r="II13" s="9">
        <v>1.5840000000000001</v>
      </c>
      <c r="IJ13" s="9">
        <v>0.53600000000000003</v>
      </c>
      <c r="IK13" s="9">
        <v>1.048</v>
      </c>
      <c r="IL13" s="9">
        <v>0.79900000000000004</v>
      </c>
      <c r="IM13" s="9">
        <v>0.79900000000000004</v>
      </c>
      <c r="IN13" s="9">
        <v>0</v>
      </c>
      <c r="IO13" s="9">
        <v>0.20699999999999999</v>
      </c>
      <c r="IP13" s="9">
        <v>0</v>
      </c>
      <c r="IQ13" s="9">
        <v>0.20699999999999999</v>
      </c>
    </row>
    <row r="14" spans="1:251">
      <c r="A14" s="10">
        <v>43132</v>
      </c>
      <c r="B14" s="9">
        <v>3.2010000000000001</v>
      </c>
      <c r="C14" s="9">
        <v>2.5219999999999998</v>
      </c>
      <c r="D14" s="9">
        <v>0.97799999999999998</v>
      </c>
      <c r="E14" s="9">
        <v>1.544</v>
      </c>
      <c r="F14" s="9">
        <v>2.5910000000000002</v>
      </c>
      <c r="G14" s="9">
        <v>0.93400000000000005</v>
      </c>
      <c r="H14" s="9">
        <v>1.657</v>
      </c>
      <c r="I14" s="9">
        <v>0.52600000000000002</v>
      </c>
      <c r="J14" s="9">
        <v>8.8999999999999996E-2</v>
      </c>
      <c r="K14" s="9">
        <v>0.437</v>
      </c>
      <c r="L14" s="9">
        <v>0.876</v>
      </c>
      <c r="M14" s="9">
        <v>0.41599999999999998</v>
      </c>
      <c r="N14" s="9">
        <v>0.46100000000000002</v>
      </c>
      <c r="O14" s="9">
        <v>0.79600000000000004</v>
      </c>
      <c r="P14" s="9">
        <v>0.41599999999999998</v>
      </c>
      <c r="Q14" s="9">
        <v>0.38100000000000001</v>
      </c>
      <c r="R14" s="9">
        <v>0.36899999999999999</v>
      </c>
      <c r="S14" s="9">
        <v>0.124</v>
      </c>
      <c r="T14" s="9">
        <v>0.245</v>
      </c>
      <c r="U14" s="9">
        <v>0.42699999999999999</v>
      </c>
      <c r="V14" s="9">
        <v>0.29199999999999998</v>
      </c>
      <c r="W14" s="9">
        <v>0.13600000000000001</v>
      </c>
      <c r="X14" s="9">
        <v>0.08</v>
      </c>
      <c r="Y14" s="9">
        <v>0</v>
      </c>
      <c r="Z14" s="9">
        <v>0.08</v>
      </c>
      <c r="AA14" s="9">
        <v>1.6439999999999999</v>
      </c>
      <c r="AB14" s="9">
        <v>0.77400000000000002</v>
      </c>
      <c r="AC14" s="9">
        <v>0.86899999999999999</v>
      </c>
      <c r="AD14" s="9">
        <v>1.3959999999999999</v>
      </c>
      <c r="AE14" s="9">
        <v>0.77400000000000002</v>
      </c>
      <c r="AF14" s="9">
        <v>0.622</v>
      </c>
      <c r="AG14" s="9">
        <v>0.55400000000000005</v>
      </c>
      <c r="AH14" s="9">
        <v>0.32400000000000001</v>
      </c>
      <c r="AI14" s="9">
        <v>0.23</v>
      </c>
      <c r="AJ14" s="9">
        <v>0.84199999999999997</v>
      </c>
      <c r="AK14" s="9">
        <v>0.45</v>
      </c>
      <c r="AL14" s="9">
        <v>0.39200000000000002</v>
      </c>
      <c r="AM14" s="9">
        <v>0.248</v>
      </c>
      <c r="AN14" s="9">
        <v>0</v>
      </c>
      <c r="AO14" s="9">
        <v>0.248</v>
      </c>
      <c r="AP14" s="9">
        <v>0.42</v>
      </c>
      <c r="AQ14" s="9">
        <v>0.107</v>
      </c>
      <c r="AR14" s="9">
        <v>0.314</v>
      </c>
      <c r="AS14" s="9">
        <v>0.32800000000000001</v>
      </c>
      <c r="AT14" s="9">
        <v>0.107</v>
      </c>
      <c r="AU14" s="9">
        <v>0.222</v>
      </c>
      <c r="AV14" s="9">
        <v>0.14699999999999999</v>
      </c>
      <c r="AW14" s="9">
        <v>0</v>
      </c>
      <c r="AX14" s="9">
        <v>0.14699999999999999</v>
      </c>
      <c r="AY14" s="9">
        <v>0.18099999999999999</v>
      </c>
      <c r="AZ14" s="9">
        <v>0.107</v>
      </c>
      <c r="BA14" s="9">
        <v>7.3999999999999996E-2</v>
      </c>
      <c r="BB14" s="9">
        <v>9.1999999999999998E-2</v>
      </c>
      <c r="BC14" s="9">
        <v>0</v>
      </c>
      <c r="BD14" s="9">
        <v>9.1999999999999998E-2</v>
      </c>
      <c r="BE14" s="9">
        <v>1.7609999999999999</v>
      </c>
      <c r="BF14" s="9">
        <v>0.29499999999999998</v>
      </c>
      <c r="BG14" s="9">
        <v>1.466</v>
      </c>
      <c r="BH14" s="9">
        <v>1.7609999999999999</v>
      </c>
      <c r="BI14" s="9">
        <v>0.29499999999999998</v>
      </c>
      <c r="BJ14" s="9">
        <v>1.466</v>
      </c>
      <c r="BK14" s="9">
        <v>0.96699999999999997</v>
      </c>
      <c r="BL14" s="9">
        <v>0.11600000000000001</v>
      </c>
      <c r="BM14" s="9">
        <v>0.85099999999999998</v>
      </c>
      <c r="BN14" s="9">
        <v>0.79400000000000004</v>
      </c>
      <c r="BO14" s="9">
        <v>0.17899999999999999</v>
      </c>
      <c r="BP14" s="9">
        <v>0.61499999999999999</v>
      </c>
      <c r="BQ14" s="9">
        <v>0</v>
      </c>
      <c r="BR14" s="9">
        <v>0</v>
      </c>
      <c r="BS14" s="9">
        <v>0</v>
      </c>
      <c r="BT14" s="9">
        <v>2.69</v>
      </c>
      <c r="BU14" s="9">
        <v>1.2410000000000001</v>
      </c>
      <c r="BV14" s="9">
        <v>1.45</v>
      </c>
      <c r="BW14" s="9">
        <v>2.4239999999999999</v>
      </c>
      <c r="BX14" s="9">
        <v>1.1519999999999999</v>
      </c>
      <c r="BY14" s="9">
        <v>1.272</v>
      </c>
      <c r="BZ14" s="9">
        <v>1.222</v>
      </c>
      <c r="CA14" s="9">
        <v>0.66200000000000003</v>
      </c>
      <c r="CB14" s="9">
        <v>0.56100000000000005</v>
      </c>
      <c r="CC14" s="9">
        <v>1.2010000000000001</v>
      </c>
      <c r="CD14" s="9">
        <v>0.49</v>
      </c>
      <c r="CE14" s="9">
        <v>0.71099999999999997</v>
      </c>
      <c r="CF14" s="9">
        <v>0.26700000000000002</v>
      </c>
      <c r="CG14" s="9">
        <v>8.8999999999999996E-2</v>
      </c>
      <c r="CH14" s="9">
        <v>0.17699999999999999</v>
      </c>
      <c r="CI14" s="9">
        <v>2.2389999999999999</v>
      </c>
      <c r="CJ14" s="9">
        <v>0.79100000000000004</v>
      </c>
      <c r="CK14" s="9">
        <v>1.448</v>
      </c>
      <c r="CL14" s="9">
        <v>2.0489999999999999</v>
      </c>
      <c r="CM14" s="9">
        <v>0.79100000000000004</v>
      </c>
      <c r="CN14" s="9">
        <v>1.258</v>
      </c>
      <c r="CO14" s="9">
        <v>0.85599999999999998</v>
      </c>
      <c r="CP14" s="9">
        <v>0.432</v>
      </c>
      <c r="CQ14" s="9">
        <v>0.42399999999999999</v>
      </c>
      <c r="CR14" s="9">
        <v>1.1930000000000001</v>
      </c>
      <c r="CS14" s="9">
        <v>0.35899999999999999</v>
      </c>
      <c r="CT14" s="9">
        <v>0.83399999999999996</v>
      </c>
      <c r="CU14" s="9">
        <v>0.19</v>
      </c>
      <c r="CV14" s="9">
        <v>0</v>
      </c>
      <c r="CW14" s="9">
        <v>0.19</v>
      </c>
      <c r="CX14" s="9">
        <v>2.3370000000000002</v>
      </c>
      <c r="CY14" s="9">
        <v>0.76</v>
      </c>
      <c r="CZ14" s="9">
        <v>1.577</v>
      </c>
      <c r="DA14" s="9">
        <v>2.0979999999999999</v>
      </c>
      <c r="DB14" s="9">
        <v>0.67</v>
      </c>
      <c r="DC14" s="9">
        <v>1.4279999999999999</v>
      </c>
      <c r="DD14" s="9">
        <v>1.0029999999999999</v>
      </c>
      <c r="DE14" s="9">
        <v>0.27400000000000002</v>
      </c>
      <c r="DF14" s="9">
        <v>0.72899999999999998</v>
      </c>
      <c r="DG14" s="9">
        <v>1.095</v>
      </c>
      <c r="DH14" s="9">
        <v>0.39600000000000002</v>
      </c>
      <c r="DI14" s="9">
        <v>0.69899999999999995</v>
      </c>
      <c r="DJ14" s="9">
        <v>0.23899999999999999</v>
      </c>
      <c r="DK14" s="9">
        <v>8.8999999999999996E-2</v>
      </c>
      <c r="DL14" s="9">
        <v>0.14899999999999999</v>
      </c>
      <c r="DM14" s="9">
        <v>1.881</v>
      </c>
      <c r="DN14" s="9">
        <v>0.86599999999999999</v>
      </c>
      <c r="DO14" s="9">
        <v>1.0149999999999999</v>
      </c>
      <c r="DP14" s="9">
        <v>1.704</v>
      </c>
      <c r="DQ14" s="9">
        <v>0.86599999999999999</v>
      </c>
      <c r="DR14" s="9">
        <v>0.83699999999999997</v>
      </c>
      <c r="DS14" s="9">
        <v>0.97299999999999998</v>
      </c>
      <c r="DT14" s="9">
        <v>0.39600000000000002</v>
      </c>
      <c r="DU14" s="9">
        <v>0.57699999999999996</v>
      </c>
      <c r="DV14" s="9">
        <v>0.73</v>
      </c>
      <c r="DW14" s="9">
        <v>0.47</v>
      </c>
      <c r="DX14" s="9">
        <v>0.26</v>
      </c>
      <c r="DY14" s="9">
        <v>0.17699999999999999</v>
      </c>
      <c r="DZ14" s="9">
        <v>0</v>
      </c>
      <c r="EA14" s="9">
        <v>0.17699999999999999</v>
      </c>
      <c r="EB14" s="9">
        <v>5.8000000000000003E-2</v>
      </c>
      <c r="EC14" s="9">
        <v>0</v>
      </c>
      <c r="ED14" s="9">
        <v>5.8000000000000003E-2</v>
      </c>
      <c r="EE14" s="9">
        <v>5.8000000000000003E-2</v>
      </c>
      <c r="EF14" s="9">
        <v>0</v>
      </c>
      <c r="EG14" s="9">
        <v>5.8000000000000003E-2</v>
      </c>
      <c r="EH14" s="9">
        <v>5.8000000000000003E-2</v>
      </c>
      <c r="EI14" s="9">
        <v>0</v>
      </c>
      <c r="EJ14" s="9">
        <v>5.8000000000000003E-2</v>
      </c>
      <c r="EK14" s="9">
        <v>0</v>
      </c>
      <c r="EL14" s="9">
        <v>0</v>
      </c>
      <c r="EM14" s="9">
        <v>0</v>
      </c>
      <c r="EN14" s="9">
        <v>0</v>
      </c>
      <c r="EO14" s="9">
        <v>0</v>
      </c>
      <c r="EP14" s="9">
        <v>0</v>
      </c>
      <c r="EQ14" s="9">
        <v>15.983000000000001</v>
      </c>
      <c r="ER14" s="9">
        <v>6.226</v>
      </c>
      <c r="ES14" s="9">
        <v>9.7569999999999997</v>
      </c>
      <c r="ET14" s="9">
        <v>13.513999999999999</v>
      </c>
      <c r="EU14" s="9">
        <v>4.8620000000000001</v>
      </c>
      <c r="EV14" s="9">
        <v>8.6509999999999998</v>
      </c>
      <c r="EW14" s="9">
        <v>8.7750000000000004</v>
      </c>
      <c r="EX14" s="9">
        <v>2.827</v>
      </c>
      <c r="EY14" s="9">
        <v>5.9480000000000004</v>
      </c>
      <c r="EZ14" s="9">
        <v>4.7389999999999999</v>
      </c>
      <c r="FA14" s="9">
        <v>2.0350000000000001</v>
      </c>
      <c r="FB14" s="9">
        <v>2.7040000000000002</v>
      </c>
      <c r="FC14" s="9">
        <v>2.4689999999999999</v>
      </c>
      <c r="FD14" s="9">
        <v>1.3640000000000001</v>
      </c>
      <c r="FE14" s="9">
        <v>1.1060000000000001</v>
      </c>
      <c r="FF14" s="9">
        <v>13.507999999999999</v>
      </c>
      <c r="FG14" s="9">
        <v>5.452</v>
      </c>
      <c r="FH14" s="9">
        <v>8.0549999999999997</v>
      </c>
      <c r="FI14" s="9">
        <v>11.317</v>
      </c>
      <c r="FJ14" s="9">
        <v>4.367</v>
      </c>
      <c r="FK14" s="9">
        <v>6.95</v>
      </c>
      <c r="FL14" s="9">
        <v>7.6319999999999997</v>
      </c>
      <c r="FM14" s="9">
        <v>2.827</v>
      </c>
      <c r="FN14" s="9">
        <v>4.8049999999999997</v>
      </c>
      <c r="FO14" s="9">
        <v>3.6840000000000002</v>
      </c>
      <c r="FP14" s="9">
        <v>1.54</v>
      </c>
      <c r="FQ14" s="9">
        <v>2.145</v>
      </c>
      <c r="FR14" s="9">
        <v>2.1909999999999998</v>
      </c>
      <c r="FS14" s="9">
        <v>1.085</v>
      </c>
      <c r="FT14" s="9">
        <v>1.1060000000000001</v>
      </c>
      <c r="FU14" s="9">
        <v>2.4750000000000001</v>
      </c>
      <c r="FV14" s="9">
        <v>0.77400000000000002</v>
      </c>
      <c r="FW14" s="9">
        <v>1.702</v>
      </c>
      <c r="FX14" s="9">
        <v>2.1970000000000001</v>
      </c>
      <c r="FY14" s="9">
        <v>0.495</v>
      </c>
      <c r="FZ14" s="9">
        <v>1.702</v>
      </c>
      <c r="GA14" s="9">
        <v>1.143</v>
      </c>
      <c r="GB14" s="9">
        <v>0</v>
      </c>
      <c r="GC14" s="9">
        <v>1.143</v>
      </c>
      <c r="GD14" s="9">
        <v>1.054</v>
      </c>
      <c r="GE14" s="9">
        <v>0.495</v>
      </c>
      <c r="GF14" s="9">
        <v>0.55900000000000005</v>
      </c>
      <c r="GG14" s="9">
        <v>0.27800000000000002</v>
      </c>
      <c r="GH14" s="9">
        <v>0.27800000000000002</v>
      </c>
      <c r="GI14" s="9">
        <v>0</v>
      </c>
      <c r="GJ14" s="9">
        <v>6.3120000000000003</v>
      </c>
      <c r="GK14" s="9">
        <v>2.1869999999999998</v>
      </c>
      <c r="GL14" s="9">
        <v>4.125</v>
      </c>
      <c r="GM14" s="9">
        <v>5.6230000000000002</v>
      </c>
      <c r="GN14" s="9">
        <v>2.0259999999999998</v>
      </c>
      <c r="GO14" s="9">
        <v>3.597</v>
      </c>
      <c r="GP14" s="9">
        <v>2.9990000000000001</v>
      </c>
      <c r="GQ14" s="9">
        <v>0.93</v>
      </c>
      <c r="GR14" s="9">
        <v>2.069</v>
      </c>
      <c r="GS14" s="9">
        <v>2.625</v>
      </c>
      <c r="GT14" s="9">
        <v>1.0960000000000001</v>
      </c>
      <c r="GU14" s="9">
        <v>1.5289999999999999</v>
      </c>
      <c r="GV14" s="9">
        <v>0.68799999999999994</v>
      </c>
      <c r="GW14" s="9">
        <v>0.161</v>
      </c>
      <c r="GX14" s="9">
        <v>0.52700000000000002</v>
      </c>
      <c r="GY14" s="9">
        <v>1.68</v>
      </c>
      <c r="GZ14" s="9">
        <v>0.158</v>
      </c>
      <c r="HA14" s="9">
        <v>1.5209999999999999</v>
      </c>
      <c r="HB14" s="9">
        <v>1.68</v>
      </c>
      <c r="HC14" s="9">
        <v>0.158</v>
      </c>
      <c r="HD14" s="9">
        <v>1.5209999999999999</v>
      </c>
      <c r="HE14" s="9">
        <v>1.3520000000000001</v>
      </c>
      <c r="HF14" s="9">
        <v>0</v>
      </c>
      <c r="HG14" s="9">
        <v>1.3520000000000001</v>
      </c>
      <c r="HH14" s="9">
        <v>0.32800000000000001</v>
      </c>
      <c r="HI14" s="9">
        <v>0.158</v>
      </c>
      <c r="HJ14" s="9">
        <v>0.17</v>
      </c>
      <c r="HK14" s="9">
        <v>0</v>
      </c>
      <c r="HL14" s="9">
        <v>0</v>
      </c>
      <c r="HM14" s="9">
        <v>0</v>
      </c>
      <c r="HN14" s="9">
        <v>4.4850000000000003</v>
      </c>
      <c r="HO14" s="9">
        <v>2.1669999999999998</v>
      </c>
      <c r="HP14" s="9">
        <v>2.3180000000000001</v>
      </c>
      <c r="HQ14" s="9">
        <v>3.36</v>
      </c>
      <c r="HR14" s="9">
        <v>1.429</v>
      </c>
      <c r="HS14" s="9">
        <v>1.931</v>
      </c>
      <c r="HT14" s="9">
        <v>2.3580000000000001</v>
      </c>
      <c r="HU14" s="9">
        <v>1.232</v>
      </c>
      <c r="HV14" s="9">
        <v>1.1259999999999999</v>
      </c>
      <c r="HW14" s="9">
        <v>1.002</v>
      </c>
      <c r="HX14" s="9">
        <v>0.19700000000000001</v>
      </c>
      <c r="HY14" s="9">
        <v>0.80400000000000005</v>
      </c>
      <c r="HZ14" s="9">
        <v>1.125</v>
      </c>
      <c r="IA14" s="9">
        <v>0.73799999999999999</v>
      </c>
      <c r="IB14" s="9">
        <v>0.38800000000000001</v>
      </c>
      <c r="IC14" s="9">
        <v>3.5059999999999998</v>
      </c>
      <c r="ID14" s="9">
        <v>1.714</v>
      </c>
      <c r="IE14" s="9">
        <v>1.792</v>
      </c>
      <c r="IF14" s="9">
        <v>2.851</v>
      </c>
      <c r="IG14" s="9">
        <v>1.2490000000000001</v>
      </c>
      <c r="IH14" s="9">
        <v>1.6020000000000001</v>
      </c>
      <c r="II14" s="9">
        <v>2.0670000000000002</v>
      </c>
      <c r="IJ14" s="9">
        <v>0.66600000000000004</v>
      </c>
      <c r="IK14" s="9">
        <v>1.401</v>
      </c>
      <c r="IL14" s="9">
        <v>0.78400000000000003</v>
      </c>
      <c r="IM14" s="9">
        <v>0.58399999999999996</v>
      </c>
      <c r="IN14" s="9">
        <v>0.20100000000000001</v>
      </c>
      <c r="IO14" s="9">
        <v>0.65600000000000003</v>
      </c>
      <c r="IP14" s="9">
        <v>0.46500000000000002</v>
      </c>
      <c r="IQ14" s="9">
        <v>0.191</v>
      </c>
    </row>
    <row r="15" spans="1:251">
      <c r="A15" s="10">
        <v>43497</v>
      </c>
      <c r="B15" s="9">
        <v>2.738</v>
      </c>
      <c r="C15" s="9">
        <v>2.218</v>
      </c>
      <c r="D15" s="9">
        <v>1.173</v>
      </c>
      <c r="E15" s="9">
        <v>1.0449999999999999</v>
      </c>
      <c r="F15" s="9">
        <v>2.3610000000000002</v>
      </c>
      <c r="G15" s="9">
        <v>0.66800000000000004</v>
      </c>
      <c r="H15" s="9">
        <v>1.6930000000000001</v>
      </c>
      <c r="I15" s="9">
        <v>0.29499999999999998</v>
      </c>
      <c r="J15" s="9">
        <v>0.20799999999999999</v>
      </c>
      <c r="K15" s="9">
        <v>8.5999999999999993E-2</v>
      </c>
      <c r="L15" s="9">
        <v>0.65</v>
      </c>
      <c r="M15" s="9">
        <v>8.8999999999999996E-2</v>
      </c>
      <c r="N15" s="9">
        <v>0.56200000000000006</v>
      </c>
      <c r="O15" s="9">
        <v>0.53400000000000003</v>
      </c>
      <c r="P15" s="9">
        <v>8.8999999999999996E-2</v>
      </c>
      <c r="Q15" s="9">
        <v>0.44500000000000001</v>
      </c>
      <c r="R15" s="9">
        <v>0.19500000000000001</v>
      </c>
      <c r="S15" s="9">
        <v>8.8999999999999996E-2</v>
      </c>
      <c r="T15" s="9">
        <v>0.106</v>
      </c>
      <c r="U15" s="9">
        <v>0.33900000000000002</v>
      </c>
      <c r="V15" s="9">
        <v>0</v>
      </c>
      <c r="W15" s="9">
        <v>0.33900000000000002</v>
      </c>
      <c r="X15" s="9">
        <v>0.11600000000000001</v>
      </c>
      <c r="Y15" s="9">
        <v>0</v>
      </c>
      <c r="Z15" s="9">
        <v>0.11600000000000001</v>
      </c>
      <c r="AA15" s="9">
        <v>1.23</v>
      </c>
      <c r="AB15" s="9">
        <v>0.36699999999999999</v>
      </c>
      <c r="AC15" s="9">
        <v>0.86299999999999999</v>
      </c>
      <c r="AD15" s="9">
        <v>1.1140000000000001</v>
      </c>
      <c r="AE15" s="9">
        <v>0.36699999999999999</v>
      </c>
      <c r="AF15" s="9">
        <v>0.747</v>
      </c>
      <c r="AG15" s="9">
        <v>0.61499999999999999</v>
      </c>
      <c r="AH15" s="9">
        <v>0.36699999999999999</v>
      </c>
      <c r="AI15" s="9">
        <v>0.248</v>
      </c>
      <c r="AJ15" s="9">
        <v>0.499</v>
      </c>
      <c r="AK15" s="9">
        <v>0</v>
      </c>
      <c r="AL15" s="9">
        <v>0.499</v>
      </c>
      <c r="AM15" s="9">
        <v>0.11600000000000001</v>
      </c>
      <c r="AN15" s="9">
        <v>0</v>
      </c>
      <c r="AO15" s="9">
        <v>0.11600000000000001</v>
      </c>
      <c r="AP15" s="9">
        <v>0.81699999999999995</v>
      </c>
      <c r="AQ15" s="9">
        <v>0.247</v>
      </c>
      <c r="AR15" s="9">
        <v>0.57099999999999995</v>
      </c>
      <c r="AS15" s="9">
        <v>0.81699999999999995</v>
      </c>
      <c r="AT15" s="9">
        <v>0.247</v>
      </c>
      <c r="AU15" s="9">
        <v>0.57099999999999995</v>
      </c>
      <c r="AV15" s="9">
        <v>0.22</v>
      </c>
      <c r="AW15" s="9">
        <v>0.123</v>
      </c>
      <c r="AX15" s="9">
        <v>9.8000000000000004E-2</v>
      </c>
      <c r="AY15" s="9">
        <v>0.59699999999999998</v>
      </c>
      <c r="AZ15" s="9">
        <v>0.124</v>
      </c>
      <c r="BA15" s="9">
        <v>0.47299999999999998</v>
      </c>
      <c r="BB15" s="9">
        <v>0</v>
      </c>
      <c r="BC15" s="9">
        <v>0</v>
      </c>
      <c r="BD15" s="9">
        <v>0</v>
      </c>
      <c r="BE15" s="9">
        <v>1.5309999999999999</v>
      </c>
      <c r="BF15" s="9">
        <v>0.80200000000000005</v>
      </c>
      <c r="BG15" s="9">
        <v>0.72899999999999998</v>
      </c>
      <c r="BH15" s="9">
        <v>1.5309999999999999</v>
      </c>
      <c r="BI15" s="9">
        <v>0.80200000000000005</v>
      </c>
      <c r="BJ15" s="9">
        <v>0.72899999999999998</v>
      </c>
      <c r="BK15" s="9">
        <v>0.75800000000000001</v>
      </c>
      <c r="BL15" s="9">
        <v>0.46500000000000002</v>
      </c>
      <c r="BM15" s="9">
        <v>0.29299999999999998</v>
      </c>
      <c r="BN15" s="9">
        <v>0.77300000000000002</v>
      </c>
      <c r="BO15" s="9">
        <v>0.33700000000000002</v>
      </c>
      <c r="BP15" s="9">
        <v>0.436</v>
      </c>
      <c r="BQ15" s="9">
        <v>0</v>
      </c>
      <c r="BR15" s="9">
        <v>0</v>
      </c>
      <c r="BS15" s="9">
        <v>0</v>
      </c>
      <c r="BT15" s="9">
        <v>1.9450000000000001</v>
      </c>
      <c r="BU15" s="9">
        <v>0.72199999999999998</v>
      </c>
      <c r="BV15" s="9">
        <v>1.224</v>
      </c>
      <c r="BW15" s="9">
        <v>1.651</v>
      </c>
      <c r="BX15" s="9">
        <v>0.51300000000000001</v>
      </c>
      <c r="BY15" s="9">
        <v>1.137</v>
      </c>
      <c r="BZ15" s="9">
        <v>0.82</v>
      </c>
      <c r="CA15" s="9">
        <v>0.307</v>
      </c>
      <c r="CB15" s="9">
        <v>0.51300000000000001</v>
      </c>
      <c r="CC15" s="9">
        <v>0.83099999999999996</v>
      </c>
      <c r="CD15" s="9">
        <v>0.20599999999999999</v>
      </c>
      <c r="CE15" s="9">
        <v>0.625</v>
      </c>
      <c r="CF15" s="9">
        <v>0.29499999999999998</v>
      </c>
      <c r="CG15" s="9">
        <v>0.20799999999999999</v>
      </c>
      <c r="CH15" s="9">
        <v>8.5999999999999993E-2</v>
      </c>
      <c r="CI15" s="9">
        <v>1.3029999999999999</v>
      </c>
      <c r="CJ15" s="9">
        <v>0.55400000000000005</v>
      </c>
      <c r="CK15" s="9">
        <v>0.749</v>
      </c>
      <c r="CL15" s="9">
        <v>1.3029999999999999</v>
      </c>
      <c r="CM15" s="9">
        <v>0.55400000000000005</v>
      </c>
      <c r="CN15" s="9">
        <v>0.749</v>
      </c>
      <c r="CO15" s="9">
        <v>0.51900000000000002</v>
      </c>
      <c r="CP15" s="9">
        <v>0.42899999999999999</v>
      </c>
      <c r="CQ15" s="9">
        <v>0.09</v>
      </c>
      <c r="CR15" s="9">
        <v>0.78400000000000003</v>
      </c>
      <c r="CS15" s="9">
        <v>0.124</v>
      </c>
      <c r="CT15" s="9">
        <v>0.65900000000000003</v>
      </c>
      <c r="CU15" s="9">
        <v>0</v>
      </c>
      <c r="CV15" s="9">
        <v>0</v>
      </c>
      <c r="CW15" s="9">
        <v>0</v>
      </c>
      <c r="CX15" s="9">
        <v>2.2469999999999999</v>
      </c>
      <c r="CY15" s="9">
        <v>0.52600000000000002</v>
      </c>
      <c r="CZ15" s="9">
        <v>1.7210000000000001</v>
      </c>
      <c r="DA15" s="9">
        <v>2.1309999999999998</v>
      </c>
      <c r="DB15" s="9">
        <v>0.52600000000000002</v>
      </c>
      <c r="DC15" s="9">
        <v>1.605</v>
      </c>
      <c r="DD15" s="9">
        <v>0.95599999999999996</v>
      </c>
      <c r="DE15" s="9">
        <v>0.44500000000000001</v>
      </c>
      <c r="DF15" s="9">
        <v>0.51200000000000001</v>
      </c>
      <c r="DG15" s="9">
        <v>1.1739999999999999</v>
      </c>
      <c r="DH15" s="9">
        <v>8.1000000000000003E-2</v>
      </c>
      <c r="DI15" s="9">
        <v>1.093</v>
      </c>
      <c r="DJ15" s="9">
        <v>0.11600000000000001</v>
      </c>
      <c r="DK15" s="9">
        <v>0</v>
      </c>
      <c r="DL15" s="9">
        <v>0.11600000000000001</v>
      </c>
      <c r="DM15" s="9">
        <v>1.2549999999999999</v>
      </c>
      <c r="DN15" s="9">
        <v>0.51300000000000001</v>
      </c>
      <c r="DO15" s="9">
        <v>0.74099999999999999</v>
      </c>
      <c r="DP15" s="9">
        <v>1.0469999999999999</v>
      </c>
      <c r="DQ15" s="9">
        <v>0.30499999999999999</v>
      </c>
      <c r="DR15" s="9">
        <v>0.74099999999999999</v>
      </c>
      <c r="DS15" s="9">
        <v>0.65300000000000002</v>
      </c>
      <c r="DT15" s="9">
        <v>0.191</v>
      </c>
      <c r="DU15" s="9">
        <v>0.46200000000000002</v>
      </c>
      <c r="DV15" s="9">
        <v>0.39300000000000002</v>
      </c>
      <c r="DW15" s="9">
        <v>0.114</v>
      </c>
      <c r="DX15" s="9">
        <v>0.28000000000000003</v>
      </c>
      <c r="DY15" s="9">
        <v>0.20799999999999999</v>
      </c>
      <c r="DZ15" s="9">
        <v>0.20799999999999999</v>
      </c>
      <c r="EA15" s="9">
        <v>0</v>
      </c>
      <c r="EB15" s="9">
        <v>0.71899999999999997</v>
      </c>
      <c r="EC15" s="9">
        <v>0.54500000000000004</v>
      </c>
      <c r="ED15" s="9">
        <v>0.17399999999999999</v>
      </c>
      <c r="EE15" s="9">
        <v>0.63300000000000001</v>
      </c>
      <c r="EF15" s="9">
        <v>0.54500000000000004</v>
      </c>
      <c r="EG15" s="9">
        <v>8.7999999999999995E-2</v>
      </c>
      <c r="EH15" s="9">
        <v>0.28399999999999997</v>
      </c>
      <c r="EI15" s="9">
        <v>0.19700000000000001</v>
      </c>
      <c r="EJ15" s="9">
        <v>8.7999999999999995E-2</v>
      </c>
      <c r="EK15" s="9">
        <v>0.34899999999999998</v>
      </c>
      <c r="EL15" s="9">
        <v>0.34899999999999998</v>
      </c>
      <c r="EM15" s="9">
        <v>0</v>
      </c>
      <c r="EN15" s="9">
        <v>8.5999999999999993E-2</v>
      </c>
      <c r="EO15" s="9">
        <v>0</v>
      </c>
      <c r="EP15" s="9">
        <v>8.5999999999999993E-2</v>
      </c>
      <c r="EQ15" s="9">
        <v>15.339</v>
      </c>
      <c r="ER15" s="9">
        <v>5.9669999999999996</v>
      </c>
      <c r="ES15" s="9">
        <v>9.3719999999999999</v>
      </c>
      <c r="ET15" s="9">
        <v>14.417</v>
      </c>
      <c r="EU15" s="9">
        <v>5.9669999999999996</v>
      </c>
      <c r="EV15" s="9">
        <v>8.4499999999999993</v>
      </c>
      <c r="EW15" s="9">
        <v>7.9569999999999999</v>
      </c>
      <c r="EX15" s="9">
        <v>2.948</v>
      </c>
      <c r="EY15" s="9">
        <v>5.0090000000000003</v>
      </c>
      <c r="EZ15" s="9">
        <v>6.46</v>
      </c>
      <c r="FA15" s="9">
        <v>3.0190000000000001</v>
      </c>
      <c r="FB15" s="9">
        <v>3.4409999999999998</v>
      </c>
      <c r="FC15" s="9">
        <v>0.92200000000000004</v>
      </c>
      <c r="FD15" s="9">
        <v>0</v>
      </c>
      <c r="FE15" s="9">
        <v>0.92200000000000004</v>
      </c>
      <c r="FF15" s="9">
        <v>12.106</v>
      </c>
      <c r="FG15" s="9">
        <v>4.4390000000000001</v>
      </c>
      <c r="FH15" s="9">
        <v>7.6660000000000004</v>
      </c>
      <c r="FI15" s="9">
        <v>11.183999999999999</v>
      </c>
      <c r="FJ15" s="9">
        <v>4.4390000000000001</v>
      </c>
      <c r="FK15" s="9">
        <v>6.7439999999999998</v>
      </c>
      <c r="FL15" s="9">
        <v>5.9370000000000003</v>
      </c>
      <c r="FM15" s="9">
        <v>2.4489999999999998</v>
      </c>
      <c r="FN15" s="9">
        <v>3.488</v>
      </c>
      <c r="FO15" s="9">
        <v>5.2460000000000004</v>
      </c>
      <c r="FP15" s="9">
        <v>1.99</v>
      </c>
      <c r="FQ15" s="9">
        <v>3.2559999999999998</v>
      </c>
      <c r="FR15" s="9">
        <v>0.92200000000000004</v>
      </c>
      <c r="FS15" s="9">
        <v>0</v>
      </c>
      <c r="FT15" s="9">
        <v>0.92200000000000004</v>
      </c>
      <c r="FU15" s="9">
        <v>3.234</v>
      </c>
      <c r="FV15" s="9">
        <v>1.528</v>
      </c>
      <c r="FW15" s="9">
        <v>1.706</v>
      </c>
      <c r="FX15" s="9">
        <v>3.234</v>
      </c>
      <c r="FY15" s="9">
        <v>1.528</v>
      </c>
      <c r="FZ15" s="9">
        <v>1.706</v>
      </c>
      <c r="GA15" s="9">
        <v>2.02</v>
      </c>
      <c r="GB15" s="9">
        <v>0.499</v>
      </c>
      <c r="GC15" s="9">
        <v>1.5209999999999999</v>
      </c>
      <c r="GD15" s="9">
        <v>1.214</v>
      </c>
      <c r="GE15" s="9">
        <v>1.0289999999999999</v>
      </c>
      <c r="GF15" s="9">
        <v>0.185</v>
      </c>
      <c r="GG15" s="9">
        <v>0</v>
      </c>
      <c r="GH15" s="9">
        <v>0</v>
      </c>
      <c r="GI15" s="9">
        <v>0</v>
      </c>
      <c r="GJ15" s="9">
        <v>6.6580000000000004</v>
      </c>
      <c r="GK15" s="9">
        <v>3.3860000000000001</v>
      </c>
      <c r="GL15" s="9">
        <v>3.2719999999999998</v>
      </c>
      <c r="GM15" s="9">
        <v>6.6580000000000004</v>
      </c>
      <c r="GN15" s="9">
        <v>3.3860000000000001</v>
      </c>
      <c r="GO15" s="9">
        <v>3.2719999999999998</v>
      </c>
      <c r="GP15" s="9">
        <v>3.601</v>
      </c>
      <c r="GQ15" s="9">
        <v>1.4410000000000001</v>
      </c>
      <c r="GR15" s="9">
        <v>2.16</v>
      </c>
      <c r="GS15" s="9">
        <v>3.0579999999999998</v>
      </c>
      <c r="GT15" s="9">
        <v>1.946</v>
      </c>
      <c r="GU15" s="9">
        <v>1.1120000000000001</v>
      </c>
      <c r="GV15" s="9">
        <v>0</v>
      </c>
      <c r="GW15" s="9">
        <v>0</v>
      </c>
      <c r="GX15" s="9">
        <v>0</v>
      </c>
      <c r="GY15" s="9">
        <v>1.518</v>
      </c>
      <c r="GZ15" s="9">
        <v>0.44600000000000001</v>
      </c>
      <c r="HA15" s="9">
        <v>1.071</v>
      </c>
      <c r="HB15" s="9">
        <v>1.276</v>
      </c>
      <c r="HC15" s="9">
        <v>0.44600000000000001</v>
      </c>
      <c r="HD15" s="9">
        <v>0.82899999999999996</v>
      </c>
      <c r="HE15" s="9">
        <v>0.41899999999999998</v>
      </c>
      <c r="HF15" s="9">
        <v>0.22</v>
      </c>
      <c r="HG15" s="9">
        <v>0.19900000000000001</v>
      </c>
      <c r="HH15" s="9">
        <v>0.85599999999999998</v>
      </c>
      <c r="HI15" s="9">
        <v>0.22600000000000001</v>
      </c>
      <c r="HJ15" s="9">
        <v>0.63</v>
      </c>
      <c r="HK15" s="9">
        <v>0.24199999999999999</v>
      </c>
      <c r="HL15" s="9">
        <v>0</v>
      </c>
      <c r="HM15" s="9">
        <v>0.24199999999999999</v>
      </c>
      <c r="HN15" s="9">
        <v>4.2530000000000001</v>
      </c>
      <c r="HO15" s="9">
        <v>1.202</v>
      </c>
      <c r="HP15" s="9">
        <v>3.0510000000000002</v>
      </c>
      <c r="HQ15" s="9">
        <v>3.8239999999999998</v>
      </c>
      <c r="HR15" s="9">
        <v>1.202</v>
      </c>
      <c r="HS15" s="9">
        <v>2.6230000000000002</v>
      </c>
      <c r="HT15" s="9">
        <v>1.7869999999999999</v>
      </c>
      <c r="HU15" s="9">
        <v>0.35499999999999998</v>
      </c>
      <c r="HV15" s="9">
        <v>1.4319999999999999</v>
      </c>
      <c r="HW15" s="9">
        <v>2.0379999999999998</v>
      </c>
      <c r="HX15" s="9">
        <v>0.84699999999999998</v>
      </c>
      <c r="HY15" s="9">
        <v>1.19</v>
      </c>
      <c r="HZ15" s="9">
        <v>0.42799999999999999</v>
      </c>
      <c r="IA15" s="9">
        <v>0</v>
      </c>
      <c r="IB15" s="9">
        <v>0.42799999999999999</v>
      </c>
      <c r="IC15" s="9">
        <v>2.91</v>
      </c>
      <c r="ID15" s="9">
        <v>0.93200000000000005</v>
      </c>
      <c r="IE15" s="9">
        <v>1.978</v>
      </c>
      <c r="IF15" s="9">
        <v>2.6589999999999998</v>
      </c>
      <c r="IG15" s="9">
        <v>0.93200000000000005</v>
      </c>
      <c r="IH15" s="9">
        <v>1.7270000000000001</v>
      </c>
      <c r="II15" s="9">
        <v>2.15</v>
      </c>
      <c r="IJ15" s="9">
        <v>0.93200000000000005</v>
      </c>
      <c r="IK15" s="9">
        <v>1.218</v>
      </c>
      <c r="IL15" s="9">
        <v>0.50900000000000001</v>
      </c>
      <c r="IM15" s="9">
        <v>0</v>
      </c>
      <c r="IN15" s="9">
        <v>0.50900000000000001</v>
      </c>
      <c r="IO15" s="9">
        <v>0.251</v>
      </c>
      <c r="IP15" s="9">
        <v>0</v>
      </c>
      <c r="IQ15" s="9">
        <v>0.251</v>
      </c>
    </row>
    <row r="16" spans="1:251">
      <c r="A16" s="10">
        <v>43862</v>
      </c>
      <c r="B16" s="9">
        <v>4.1559999999999997</v>
      </c>
      <c r="C16" s="9">
        <v>3.2410000000000001</v>
      </c>
      <c r="D16" s="9">
        <v>0.76300000000000001</v>
      </c>
      <c r="E16" s="9">
        <v>2.4780000000000002</v>
      </c>
      <c r="F16" s="9">
        <v>3.1720000000000002</v>
      </c>
      <c r="G16" s="9">
        <v>1.494</v>
      </c>
      <c r="H16" s="9">
        <v>1.6779999999999999</v>
      </c>
      <c r="I16" s="9">
        <v>0.69799999999999995</v>
      </c>
      <c r="J16" s="9">
        <v>0.28399999999999997</v>
      </c>
      <c r="K16" s="9">
        <v>0.41399999999999998</v>
      </c>
      <c r="L16" s="9">
        <v>0.51700000000000002</v>
      </c>
      <c r="M16" s="9">
        <v>0.35699999999999998</v>
      </c>
      <c r="N16" s="9">
        <v>0.16</v>
      </c>
      <c r="O16" s="9">
        <v>0.51700000000000002</v>
      </c>
      <c r="P16" s="9">
        <v>0.35699999999999998</v>
      </c>
      <c r="Q16" s="9">
        <v>0.16</v>
      </c>
      <c r="R16" s="9">
        <v>0.16</v>
      </c>
      <c r="S16" s="9">
        <v>0</v>
      </c>
      <c r="T16" s="9">
        <v>0.16</v>
      </c>
      <c r="U16" s="9">
        <v>0.35699999999999998</v>
      </c>
      <c r="V16" s="9">
        <v>0.35699999999999998</v>
      </c>
      <c r="W16" s="9">
        <v>0</v>
      </c>
      <c r="X16" s="9">
        <v>0</v>
      </c>
      <c r="Y16" s="9">
        <v>0</v>
      </c>
      <c r="Z16" s="9">
        <v>0</v>
      </c>
      <c r="AA16" s="9">
        <v>0.872</v>
      </c>
      <c r="AB16" s="9">
        <v>0.255</v>
      </c>
      <c r="AC16" s="9">
        <v>0.61699999999999999</v>
      </c>
      <c r="AD16" s="9">
        <v>0.872</v>
      </c>
      <c r="AE16" s="9">
        <v>0.255</v>
      </c>
      <c r="AF16" s="9">
        <v>0.61699999999999999</v>
      </c>
      <c r="AG16" s="9">
        <v>0.315</v>
      </c>
      <c r="AH16" s="9">
        <v>0.14000000000000001</v>
      </c>
      <c r="AI16" s="9">
        <v>0.17499999999999999</v>
      </c>
      <c r="AJ16" s="9">
        <v>0.55700000000000005</v>
      </c>
      <c r="AK16" s="9">
        <v>0.115</v>
      </c>
      <c r="AL16" s="9">
        <v>0.442</v>
      </c>
      <c r="AM16" s="9">
        <v>0</v>
      </c>
      <c r="AN16" s="9">
        <v>0</v>
      </c>
      <c r="AO16" s="9">
        <v>0</v>
      </c>
      <c r="AP16" s="9">
        <v>0.56599999999999995</v>
      </c>
      <c r="AQ16" s="9">
        <v>0.14599999999999999</v>
      </c>
      <c r="AR16" s="9">
        <v>0.42</v>
      </c>
      <c r="AS16" s="9">
        <v>0.56599999999999995</v>
      </c>
      <c r="AT16" s="9">
        <v>0.14599999999999999</v>
      </c>
      <c r="AU16" s="9">
        <v>0.42</v>
      </c>
      <c r="AV16" s="9">
        <v>0.28100000000000003</v>
      </c>
      <c r="AW16" s="9">
        <v>0.14599999999999999</v>
      </c>
      <c r="AX16" s="9">
        <v>0.13500000000000001</v>
      </c>
      <c r="AY16" s="9">
        <v>0.28499999999999998</v>
      </c>
      <c r="AZ16" s="9">
        <v>0</v>
      </c>
      <c r="BA16" s="9">
        <v>0.28499999999999998</v>
      </c>
      <c r="BB16" s="9">
        <v>0</v>
      </c>
      <c r="BC16" s="9">
        <v>0</v>
      </c>
      <c r="BD16" s="9">
        <v>0</v>
      </c>
      <c r="BE16" s="9">
        <v>3.2269999999999999</v>
      </c>
      <c r="BF16" s="9">
        <v>0.88400000000000001</v>
      </c>
      <c r="BG16" s="9">
        <v>2.343</v>
      </c>
      <c r="BH16" s="9">
        <v>2.9020000000000001</v>
      </c>
      <c r="BI16" s="9">
        <v>0.88400000000000001</v>
      </c>
      <c r="BJ16" s="9">
        <v>2.0179999999999998</v>
      </c>
      <c r="BK16" s="9">
        <v>1.6830000000000001</v>
      </c>
      <c r="BL16" s="9">
        <v>0.222</v>
      </c>
      <c r="BM16" s="9">
        <v>1.462</v>
      </c>
      <c r="BN16" s="9">
        <v>1.2190000000000001</v>
      </c>
      <c r="BO16" s="9">
        <v>0.66200000000000003</v>
      </c>
      <c r="BP16" s="9">
        <v>0.55600000000000005</v>
      </c>
      <c r="BQ16" s="9">
        <v>0.32500000000000001</v>
      </c>
      <c r="BR16" s="9">
        <v>0</v>
      </c>
      <c r="BS16" s="9">
        <v>0.32500000000000001</v>
      </c>
      <c r="BT16" s="9">
        <v>2.9630000000000001</v>
      </c>
      <c r="BU16" s="9">
        <v>1.6140000000000001</v>
      </c>
      <c r="BV16" s="9">
        <v>1.35</v>
      </c>
      <c r="BW16" s="9">
        <v>2.5910000000000002</v>
      </c>
      <c r="BX16" s="9">
        <v>1.33</v>
      </c>
      <c r="BY16" s="9">
        <v>1.2609999999999999</v>
      </c>
      <c r="BZ16" s="9">
        <v>1.1220000000000001</v>
      </c>
      <c r="CA16" s="9">
        <v>0.25600000000000001</v>
      </c>
      <c r="CB16" s="9">
        <v>0.86599999999999999</v>
      </c>
      <c r="CC16" s="9">
        <v>1.4690000000000001</v>
      </c>
      <c r="CD16" s="9">
        <v>1.0740000000000001</v>
      </c>
      <c r="CE16" s="9">
        <v>0.39500000000000002</v>
      </c>
      <c r="CF16" s="9">
        <v>0.373</v>
      </c>
      <c r="CG16" s="9">
        <v>0.28399999999999997</v>
      </c>
      <c r="CH16" s="9">
        <v>8.8999999999999996E-2</v>
      </c>
      <c r="CI16" s="9">
        <v>1.954</v>
      </c>
      <c r="CJ16" s="9">
        <v>0.91500000000000004</v>
      </c>
      <c r="CK16" s="9">
        <v>1.0389999999999999</v>
      </c>
      <c r="CL16" s="9">
        <v>1.865</v>
      </c>
      <c r="CM16" s="9">
        <v>0.91500000000000004</v>
      </c>
      <c r="CN16" s="9">
        <v>0.95</v>
      </c>
      <c r="CO16" s="9">
        <v>0.81</v>
      </c>
      <c r="CP16" s="9">
        <v>0.40400000000000003</v>
      </c>
      <c r="CQ16" s="9">
        <v>0.40600000000000003</v>
      </c>
      <c r="CR16" s="9">
        <v>1.0549999999999999</v>
      </c>
      <c r="CS16" s="9">
        <v>0.51100000000000001</v>
      </c>
      <c r="CT16" s="9">
        <v>0.54400000000000004</v>
      </c>
      <c r="CU16" s="9">
        <v>8.8999999999999996E-2</v>
      </c>
      <c r="CV16" s="9">
        <v>0</v>
      </c>
      <c r="CW16" s="9">
        <v>8.8999999999999996E-2</v>
      </c>
      <c r="CX16" s="9">
        <v>2.976</v>
      </c>
      <c r="CY16" s="9">
        <v>1.298</v>
      </c>
      <c r="CZ16" s="9">
        <v>1.6779999999999999</v>
      </c>
      <c r="DA16" s="9">
        <v>2.738</v>
      </c>
      <c r="DB16" s="9">
        <v>1.149</v>
      </c>
      <c r="DC16" s="9">
        <v>1.589</v>
      </c>
      <c r="DD16" s="9">
        <v>0.82099999999999995</v>
      </c>
      <c r="DE16" s="9">
        <v>0.25</v>
      </c>
      <c r="DF16" s="9">
        <v>0.57099999999999995</v>
      </c>
      <c r="DG16" s="9">
        <v>1.917</v>
      </c>
      <c r="DH16" s="9">
        <v>0.89900000000000002</v>
      </c>
      <c r="DI16" s="9">
        <v>1.018</v>
      </c>
      <c r="DJ16" s="9">
        <v>0.23799999999999999</v>
      </c>
      <c r="DK16" s="9">
        <v>0.14899999999999999</v>
      </c>
      <c r="DL16" s="9">
        <v>8.8999999999999996E-2</v>
      </c>
      <c r="DM16" s="9">
        <v>2.2160000000000002</v>
      </c>
      <c r="DN16" s="9">
        <v>0.57499999999999996</v>
      </c>
      <c r="DO16" s="9">
        <v>1.641</v>
      </c>
      <c r="DP16" s="9">
        <v>1.845</v>
      </c>
      <c r="DQ16" s="9">
        <v>0.441</v>
      </c>
      <c r="DR16" s="9">
        <v>1.4039999999999999</v>
      </c>
      <c r="DS16" s="9">
        <v>1.514</v>
      </c>
      <c r="DT16" s="9">
        <v>0.11</v>
      </c>
      <c r="DU16" s="9">
        <v>1.4039999999999999</v>
      </c>
      <c r="DV16" s="9">
        <v>0.33100000000000002</v>
      </c>
      <c r="DW16" s="9">
        <v>0.33100000000000002</v>
      </c>
      <c r="DX16" s="9">
        <v>0</v>
      </c>
      <c r="DY16" s="9">
        <v>0.371</v>
      </c>
      <c r="DZ16" s="9">
        <v>0.13500000000000001</v>
      </c>
      <c r="EA16" s="9">
        <v>0.23599999999999999</v>
      </c>
      <c r="EB16" s="9">
        <v>0.48299999999999998</v>
      </c>
      <c r="EC16" s="9">
        <v>0.11</v>
      </c>
      <c r="ED16" s="9">
        <v>0.373</v>
      </c>
      <c r="EE16" s="9">
        <v>0.48299999999999998</v>
      </c>
      <c r="EF16" s="9">
        <v>0.11</v>
      </c>
      <c r="EG16" s="9">
        <v>0.373</v>
      </c>
      <c r="EH16" s="9">
        <v>0.25700000000000001</v>
      </c>
      <c r="EI16" s="9">
        <v>0</v>
      </c>
      <c r="EJ16" s="9">
        <v>0.25700000000000001</v>
      </c>
      <c r="EK16" s="9">
        <v>0.22600000000000001</v>
      </c>
      <c r="EL16" s="9">
        <v>0.11</v>
      </c>
      <c r="EM16" s="9">
        <v>0.11600000000000001</v>
      </c>
      <c r="EN16" s="9">
        <v>0</v>
      </c>
      <c r="EO16" s="9">
        <v>0</v>
      </c>
      <c r="EP16" s="9">
        <v>0</v>
      </c>
      <c r="EQ16" s="9">
        <v>14.404999999999999</v>
      </c>
      <c r="ER16" s="9">
        <v>4.9720000000000004</v>
      </c>
      <c r="ES16" s="9">
        <v>9.4329999999999998</v>
      </c>
      <c r="ET16" s="9">
        <v>12.132999999999999</v>
      </c>
      <c r="EU16" s="9">
        <v>4.4729999999999999</v>
      </c>
      <c r="EV16" s="9">
        <v>7.66</v>
      </c>
      <c r="EW16" s="9">
        <v>6.4240000000000004</v>
      </c>
      <c r="EX16" s="9">
        <v>2.4820000000000002</v>
      </c>
      <c r="EY16" s="9">
        <v>3.9430000000000001</v>
      </c>
      <c r="EZ16" s="9">
        <v>5.7080000000000002</v>
      </c>
      <c r="FA16" s="9">
        <v>1.9910000000000001</v>
      </c>
      <c r="FB16" s="9">
        <v>3.7170000000000001</v>
      </c>
      <c r="FC16" s="9">
        <v>2.2719999999999998</v>
      </c>
      <c r="FD16" s="9">
        <v>0.499</v>
      </c>
      <c r="FE16" s="9">
        <v>1.7729999999999999</v>
      </c>
      <c r="FF16" s="9">
        <v>11.693</v>
      </c>
      <c r="FG16" s="9">
        <v>4.125</v>
      </c>
      <c r="FH16" s="9">
        <v>7.5679999999999996</v>
      </c>
      <c r="FI16" s="9">
        <v>9.8529999999999998</v>
      </c>
      <c r="FJ16" s="9">
        <v>3.6269999999999998</v>
      </c>
      <c r="FK16" s="9">
        <v>6.226</v>
      </c>
      <c r="FL16" s="9">
        <v>5.649</v>
      </c>
      <c r="FM16" s="9">
        <v>1.972</v>
      </c>
      <c r="FN16" s="9">
        <v>3.6760000000000002</v>
      </c>
      <c r="FO16" s="9">
        <v>4.2039999999999997</v>
      </c>
      <c r="FP16" s="9">
        <v>1.6539999999999999</v>
      </c>
      <c r="FQ16" s="9">
        <v>2.5499999999999998</v>
      </c>
      <c r="FR16" s="9">
        <v>1.84</v>
      </c>
      <c r="FS16" s="9">
        <v>0.499</v>
      </c>
      <c r="FT16" s="9">
        <v>1.341</v>
      </c>
      <c r="FU16" s="9">
        <v>2.7120000000000002</v>
      </c>
      <c r="FV16" s="9">
        <v>0.84599999999999997</v>
      </c>
      <c r="FW16" s="9">
        <v>1.8660000000000001</v>
      </c>
      <c r="FX16" s="9">
        <v>2.2799999999999998</v>
      </c>
      <c r="FY16" s="9">
        <v>0.84599999999999997</v>
      </c>
      <c r="FZ16" s="9">
        <v>1.4330000000000001</v>
      </c>
      <c r="GA16" s="9">
        <v>0.77600000000000002</v>
      </c>
      <c r="GB16" s="9">
        <v>0.50900000000000001</v>
      </c>
      <c r="GC16" s="9">
        <v>0.26600000000000001</v>
      </c>
      <c r="GD16" s="9">
        <v>1.504</v>
      </c>
      <c r="GE16" s="9">
        <v>0.33700000000000002</v>
      </c>
      <c r="GF16" s="9">
        <v>1.167</v>
      </c>
      <c r="GG16" s="9">
        <v>0.432</v>
      </c>
      <c r="GH16" s="9">
        <v>0</v>
      </c>
      <c r="GI16" s="9">
        <v>0.432</v>
      </c>
      <c r="GJ16" s="9">
        <v>6.1909999999999998</v>
      </c>
      <c r="GK16" s="9">
        <v>1.9339999999999999</v>
      </c>
      <c r="GL16" s="9">
        <v>4.2560000000000002</v>
      </c>
      <c r="GM16" s="9">
        <v>5.5060000000000002</v>
      </c>
      <c r="GN16" s="9">
        <v>1.9339999999999999</v>
      </c>
      <c r="GO16" s="9">
        <v>3.5720000000000001</v>
      </c>
      <c r="GP16" s="9">
        <v>3.089</v>
      </c>
      <c r="GQ16" s="9">
        <v>1.196</v>
      </c>
      <c r="GR16" s="9">
        <v>1.893</v>
      </c>
      <c r="GS16" s="9">
        <v>2.4169999999999998</v>
      </c>
      <c r="GT16" s="9">
        <v>0.73799999999999999</v>
      </c>
      <c r="GU16" s="9">
        <v>1.679</v>
      </c>
      <c r="GV16" s="9">
        <v>0.68500000000000005</v>
      </c>
      <c r="GW16" s="9">
        <v>0</v>
      </c>
      <c r="GX16" s="9">
        <v>0.68500000000000005</v>
      </c>
      <c r="GY16" s="9">
        <v>1.9710000000000001</v>
      </c>
      <c r="GZ16" s="9">
        <v>0.26600000000000001</v>
      </c>
      <c r="HA16" s="9">
        <v>1.7050000000000001</v>
      </c>
      <c r="HB16" s="9">
        <v>1.4890000000000001</v>
      </c>
      <c r="HC16" s="9">
        <v>0</v>
      </c>
      <c r="HD16" s="9">
        <v>1.4890000000000001</v>
      </c>
      <c r="HE16" s="9">
        <v>0.57799999999999996</v>
      </c>
      <c r="HF16" s="9">
        <v>0</v>
      </c>
      <c r="HG16" s="9">
        <v>0.57799999999999996</v>
      </c>
      <c r="HH16" s="9">
        <v>0.91100000000000003</v>
      </c>
      <c r="HI16" s="9">
        <v>0</v>
      </c>
      <c r="HJ16" s="9">
        <v>0.91100000000000003</v>
      </c>
      <c r="HK16" s="9">
        <v>0.48199999999999998</v>
      </c>
      <c r="HL16" s="9">
        <v>0.26600000000000001</v>
      </c>
      <c r="HM16" s="9">
        <v>0.216</v>
      </c>
      <c r="HN16" s="9">
        <v>3.7919999999999998</v>
      </c>
      <c r="HO16" s="9">
        <v>1.204</v>
      </c>
      <c r="HP16" s="9">
        <v>2.5880000000000001</v>
      </c>
      <c r="HQ16" s="9">
        <v>2.6859999999999999</v>
      </c>
      <c r="HR16" s="9">
        <v>0.97099999999999997</v>
      </c>
      <c r="HS16" s="9">
        <v>1.7150000000000001</v>
      </c>
      <c r="HT16" s="9">
        <v>1.5369999999999999</v>
      </c>
      <c r="HU16" s="9">
        <v>0.34200000000000003</v>
      </c>
      <c r="HV16" s="9">
        <v>1.1950000000000001</v>
      </c>
      <c r="HW16" s="9">
        <v>1.149</v>
      </c>
      <c r="HX16" s="9">
        <v>0.629</v>
      </c>
      <c r="HY16" s="9">
        <v>0.52</v>
      </c>
      <c r="HZ16" s="9">
        <v>1.1060000000000001</v>
      </c>
      <c r="IA16" s="9">
        <v>0.23300000000000001</v>
      </c>
      <c r="IB16" s="9">
        <v>0.873</v>
      </c>
      <c r="IC16" s="9">
        <v>2.4510000000000001</v>
      </c>
      <c r="ID16" s="9">
        <v>1.5680000000000001</v>
      </c>
      <c r="IE16" s="9">
        <v>0.88400000000000001</v>
      </c>
      <c r="IF16" s="9">
        <v>2.4510000000000001</v>
      </c>
      <c r="IG16" s="9">
        <v>1.5680000000000001</v>
      </c>
      <c r="IH16" s="9">
        <v>0.88400000000000001</v>
      </c>
      <c r="II16" s="9">
        <v>1.2210000000000001</v>
      </c>
      <c r="IJ16" s="9">
        <v>0.94399999999999995</v>
      </c>
      <c r="IK16" s="9">
        <v>0.27700000000000002</v>
      </c>
      <c r="IL16" s="9">
        <v>1.2310000000000001</v>
      </c>
      <c r="IM16" s="9">
        <v>0.624</v>
      </c>
      <c r="IN16" s="9">
        <v>0.60599999999999998</v>
      </c>
      <c r="IO16" s="9">
        <v>0</v>
      </c>
      <c r="IP16" s="9">
        <v>0</v>
      </c>
      <c r="IQ16" s="9">
        <v>0</v>
      </c>
    </row>
    <row r="17" spans="1:251">
      <c r="A17" s="10">
        <v>44228</v>
      </c>
      <c r="B17" s="9">
        <v>2.2480000000000002</v>
      </c>
      <c r="C17" s="9">
        <v>2.266</v>
      </c>
      <c r="D17" s="9">
        <v>0.65200000000000002</v>
      </c>
      <c r="E17" s="9">
        <v>1.6140000000000001</v>
      </c>
      <c r="F17" s="9">
        <v>1.5660000000000001</v>
      </c>
      <c r="G17" s="9">
        <v>0.93200000000000005</v>
      </c>
      <c r="H17" s="9">
        <v>0.63400000000000001</v>
      </c>
      <c r="I17" s="9">
        <v>0.374</v>
      </c>
      <c r="J17" s="9">
        <v>7.4999999999999997E-2</v>
      </c>
      <c r="K17" s="9">
        <v>0.29899999999999999</v>
      </c>
      <c r="L17" s="9">
        <v>1.004</v>
      </c>
      <c r="M17" s="9">
        <v>0.66700000000000004</v>
      </c>
      <c r="N17" s="9">
        <v>0.33700000000000002</v>
      </c>
      <c r="O17" s="9">
        <v>0.96099999999999997</v>
      </c>
      <c r="P17" s="9">
        <v>0.624</v>
      </c>
      <c r="Q17" s="9">
        <v>0.33700000000000002</v>
      </c>
      <c r="R17" s="9">
        <v>0.59599999999999997</v>
      </c>
      <c r="S17" s="9">
        <v>0.315</v>
      </c>
      <c r="T17" s="9">
        <v>0.28100000000000003</v>
      </c>
      <c r="U17" s="9">
        <v>0.36499999999999999</v>
      </c>
      <c r="V17" s="9">
        <v>0.308</v>
      </c>
      <c r="W17" s="9">
        <v>5.7000000000000002E-2</v>
      </c>
      <c r="X17" s="9">
        <v>4.2999999999999997E-2</v>
      </c>
      <c r="Y17" s="9">
        <v>4.2999999999999997E-2</v>
      </c>
      <c r="Z17" s="9">
        <v>0</v>
      </c>
      <c r="AA17" s="9">
        <v>1.111</v>
      </c>
      <c r="AB17" s="9">
        <v>0.41</v>
      </c>
      <c r="AC17" s="9">
        <v>0.70099999999999996</v>
      </c>
      <c r="AD17" s="9">
        <v>0.96899999999999997</v>
      </c>
      <c r="AE17" s="9">
        <v>0.41</v>
      </c>
      <c r="AF17" s="9">
        <v>0.55900000000000005</v>
      </c>
      <c r="AG17" s="9">
        <v>0.69199999999999995</v>
      </c>
      <c r="AH17" s="9">
        <v>0.308</v>
      </c>
      <c r="AI17" s="9">
        <v>0.38500000000000001</v>
      </c>
      <c r="AJ17" s="9">
        <v>0.27700000000000002</v>
      </c>
      <c r="AK17" s="9">
        <v>0.10299999999999999</v>
      </c>
      <c r="AL17" s="9">
        <v>0.17399999999999999</v>
      </c>
      <c r="AM17" s="9">
        <v>0.14199999999999999</v>
      </c>
      <c r="AN17" s="9">
        <v>0</v>
      </c>
      <c r="AO17" s="9">
        <v>0.14199999999999999</v>
      </c>
      <c r="AP17" s="9">
        <v>0.498</v>
      </c>
      <c r="AQ17" s="9">
        <v>0.127</v>
      </c>
      <c r="AR17" s="9">
        <v>0.371</v>
      </c>
      <c r="AS17" s="9">
        <v>0.498</v>
      </c>
      <c r="AT17" s="9">
        <v>0.127</v>
      </c>
      <c r="AU17" s="9">
        <v>0.371</v>
      </c>
      <c r="AV17" s="9">
        <v>0.158</v>
      </c>
      <c r="AW17" s="9">
        <v>0</v>
      </c>
      <c r="AX17" s="9">
        <v>0.158</v>
      </c>
      <c r="AY17" s="9">
        <v>0.33900000000000002</v>
      </c>
      <c r="AZ17" s="9">
        <v>0.127</v>
      </c>
      <c r="BA17" s="9">
        <v>0.21199999999999999</v>
      </c>
      <c r="BB17" s="9">
        <v>0</v>
      </c>
      <c r="BC17" s="9">
        <v>0</v>
      </c>
      <c r="BD17" s="9">
        <v>0</v>
      </c>
      <c r="BE17" s="9">
        <v>0.92700000000000005</v>
      </c>
      <c r="BF17" s="9">
        <v>0.44500000000000001</v>
      </c>
      <c r="BG17" s="9">
        <v>0.48199999999999998</v>
      </c>
      <c r="BH17" s="9">
        <v>0.78</v>
      </c>
      <c r="BI17" s="9">
        <v>0.37</v>
      </c>
      <c r="BJ17" s="9">
        <v>0.41099999999999998</v>
      </c>
      <c r="BK17" s="9">
        <v>0.496</v>
      </c>
      <c r="BL17" s="9">
        <v>0.17599999999999999</v>
      </c>
      <c r="BM17" s="9">
        <v>0.32</v>
      </c>
      <c r="BN17" s="9">
        <v>0.28399999999999997</v>
      </c>
      <c r="BO17" s="9">
        <v>0.19400000000000001</v>
      </c>
      <c r="BP17" s="9">
        <v>0.09</v>
      </c>
      <c r="BQ17" s="9">
        <v>0.14599999999999999</v>
      </c>
      <c r="BR17" s="9">
        <v>7.4999999999999997E-2</v>
      </c>
      <c r="BS17" s="9">
        <v>7.0999999999999994E-2</v>
      </c>
      <c r="BT17" s="9">
        <v>2.6739999999999999</v>
      </c>
      <c r="BU17" s="9">
        <v>1.3440000000000001</v>
      </c>
      <c r="BV17" s="9">
        <v>1.33</v>
      </c>
      <c r="BW17" s="9">
        <v>2.5449999999999999</v>
      </c>
      <c r="BX17" s="9">
        <v>1.3009999999999999</v>
      </c>
      <c r="BY17" s="9">
        <v>1.244</v>
      </c>
      <c r="BZ17" s="9">
        <v>1.5149999999999999</v>
      </c>
      <c r="CA17" s="9">
        <v>0.48399999999999999</v>
      </c>
      <c r="CB17" s="9">
        <v>1.0309999999999999</v>
      </c>
      <c r="CC17" s="9">
        <v>1.03</v>
      </c>
      <c r="CD17" s="9">
        <v>0.81699999999999995</v>
      </c>
      <c r="CE17" s="9">
        <v>0.21299999999999999</v>
      </c>
      <c r="CF17" s="9">
        <v>0.129</v>
      </c>
      <c r="CG17" s="9">
        <v>4.2999999999999997E-2</v>
      </c>
      <c r="CH17" s="9">
        <v>8.5999999999999993E-2</v>
      </c>
      <c r="CI17" s="9">
        <v>1.2110000000000001</v>
      </c>
      <c r="CJ17" s="9">
        <v>0.45300000000000001</v>
      </c>
      <c r="CK17" s="9">
        <v>0.75800000000000001</v>
      </c>
      <c r="CL17" s="9">
        <v>0.998</v>
      </c>
      <c r="CM17" s="9">
        <v>0.45300000000000001</v>
      </c>
      <c r="CN17" s="9">
        <v>0.54500000000000004</v>
      </c>
      <c r="CO17" s="9">
        <v>0.72299999999999998</v>
      </c>
      <c r="CP17" s="9">
        <v>0.246</v>
      </c>
      <c r="CQ17" s="9">
        <v>0.47799999999999998</v>
      </c>
      <c r="CR17" s="9">
        <v>0.27400000000000002</v>
      </c>
      <c r="CS17" s="9">
        <v>0.20799999999999999</v>
      </c>
      <c r="CT17" s="9">
        <v>6.7000000000000004E-2</v>
      </c>
      <c r="CU17" s="9">
        <v>0.21299999999999999</v>
      </c>
      <c r="CV17" s="9">
        <v>0</v>
      </c>
      <c r="CW17" s="9">
        <v>0.21299999999999999</v>
      </c>
      <c r="CX17" s="9">
        <v>2.0339999999999998</v>
      </c>
      <c r="CY17" s="9">
        <v>0.79800000000000004</v>
      </c>
      <c r="CZ17" s="9">
        <v>1.236</v>
      </c>
      <c r="DA17" s="9">
        <v>1.948</v>
      </c>
      <c r="DB17" s="9">
        <v>0.79800000000000004</v>
      </c>
      <c r="DC17" s="9">
        <v>1.1499999999999999</v>
      </c>
      <c r="DD17" s="9">
        <v>1.0069999999999999</v>
      </c>
      <c r="DE17" s="9">
        <v>0.24</v>
      </c>
      <c r="DF17" s="9">
        <v>0.76700000000000002</v>
      </c>
      <c r="DG17" s="9">
        <v>0.94099999999999995</v>
      </c>
      <c r="DH17" s="9">
        <v>0.55800000000000005</v>
      </c>
      <c r="DI17" s="9">
        <v>0.38300000000000001</v>
      </c>
      <c r="DJ17" s="9">
        <v>8.5999999999999993E-2</v>
      </c>
      <c r="DK17" s="9">
        <v>0</v>
      </c>
      <c r="DL17" s="9">
        <v>8.5999999999999993E-2</v>
      </c>
      <c r="DM17" s="9">
        <v>1.274</v>
      </c>
      <c r="DN17" s="9">
        <v>0.76</v>
      </c>
      <c r="DO17" s="9">
        <v>0.51400000000000001</v>
      </c>
      <c r="DP17" s="9">
        <v>1.155</v>
      </c>
      <c r="DQ17" s="9">
        <v>0.64200000000000002</v>
      </c>
      <c r="DR17" s="9">
        <v>0.51400000000000001</v>
      </c>
      <c r="DS17" s="9">
        <v>0.65200000000000002</v>
      </c>
      <c r="DT17" s="9">
        <v>0.32200000000000001</v>
      </c>
      <c r="DU17" s="9">
        <v>0.32900000000000001</v>
      </c>
      <c r="DV17" s="9">
        <v>0.504</v>
      </c>
      <c r="DW17" s="9">
        <v>0.31900000000000001</v>
      </c>
      <c r="DX17" s="9">
        <v>0.184</v>
      </c>
      <c r="DY17" s="9">
        <v>0.11799999999999999</v>
      </c>
      <c r="DZ17" s="9">
        <v>0.11799999999999999</v>
      </c>
      <c r="EA17" s="9">
        <v>0</v>
      </c>
      <c r="EB17" s="9">
        <v>0.69099999999999995</v>
      </c>
      <c r="EC17" s="9">
        <v>0.315</v>
      </c>
      <c r="ED17" s="9">
        <v>0.377</v>
      </c>
      <c r="EE17" s="9">
        <v>0.69099999999999995</v>
      </c>
      <c r="EF17" s="9">
        <v>0.315</v>
      </c>
      <c r="EG17" s="9">
        <v>0.377</v>
      </c>
      <c r="EH17" s="9">
        <v>0.48</v>
      </c>
      <c r="EI17" s="9">
        <v>0.16</v>
      </c>
      <c r="EJ17" s="9">
        <v>0.32</v>
      </c>
      <c r="EK17" s="9">
        <v>0.21099999999999999</v>
      </c>
      <c r="EL17" s="9">
        <v>0.155</v>
      </c>
      <c r="EM17" s="9">
        <v>5.7000000000000002E-2</v>
      </c>
      <c r="EN17" s="9">
        <v>0</v>
      </c>
      <c r="EO17" s="9">
        <v>0</v>
      </c>
      <c r="EP17" s="9">
        <v>0</v>
      </c>
      <c r="EQ17" s="9">
        <v>13.146000000000001</v>
      </c>
      <c r="ER17" s="9">
        <v>7.1769999999999996</v>
      </c>
      <c r="ES17" s="9">
        <v>5.9690000000000003</v>
      </c>
      <c r="ET17" s="9">
        <v>11.555</v>
      </c>
      <c r="EU17" s="9">
        <v>6.2720000000000002</v>
      </c>
      <c r="EV17" s="9">
        <v>5.2839999999999998</v>
      </c>
      <c r="EW17" s="9">
        <v>5.4530000000000003</v>
      </c>
      <c r="EX17" s="9">
        <v>3.165</v>
      </c>
      <c r="EY17" s="9">
        <v>2.2879999999999998</v>
      </c>
      <c r="EZ17" s="9">
        <v>6.1020000000000003</v>
      </c>
      <c r="FA17" s="9">
        <v>3.1059999999999999</v>
      </c>
      <c r="FB17" s="9">
        <v>2.996</v>
      </c>
      <c r="FC17" s="9">
        <v>1.591</v>
      </c>
      <c r="FD17" s="9">
        <v>0.90500000000000003</v>
      </c>
      <c r="FE17" s="9">
        <v>0.68500000000000005</v>
      </c>
      <c r="FF17" s="9">
        <v>9.9380000000000006</v>
      </c>
      <c r="FG17" s="9">
        <v>4.9139999999999997</v>
      </c>
      <c r="FH17" s="9">
        <v>5.024</v>
      </c>
      <c r="FI17" s="9">
        <v>8.8879999999999999</v>
      </c>
      <c r="FJ17" s="9">
        <v>4.3890000000000002</v>
      </c>
      <c r="FK17" s="9">
        <v>4.4989999999999997</v>
      </c>
      <c r="FL17" s="9">
        <v>3.488</v>
      </c>
      <c r="FM17" s="9">
        <v>1.776</v>
      </c>
      <c r="FN17" s="9">
        <v>1.712</v>
      </c>
      <c r="FO17" s="9">
        <v>5.4</v>
      </c>
      <c r="FP17" s="9">
        <v>2.613</v>
      </c>
      <c r="FQ17" s="9">
        <v>2.7869999999999999</v>
      </c>
      <c r="FR17" s="9">
        <v>1.05</v>
      </c>
      <c r="FS17" s="9">
        <v>0.52500000000000002</v>
      </c>
      <c r="FT17" s="9">
        <v>0.52500000000000002</v>
      </c>
      <c r="FU17" s="9">
        <v>3.2080000000000002</v>
      </c>
      <c r="FV17" s="9">
        <v>2.2629999999999999</v>
      </c>
      <c r="FW17" s="9">
        <v>0.94499999999999995</v>
      </c>
      <c r="FX17" s="9">
        <v>2.6680000000000001</v>
      </c>
      <c r="FY17" s="9">
        <v>1.8819999999999999</v>
      </c>
      <c r="FZ17" s="9">
        <v>0.78500000000000003</v>
      </c>
      <c r="GA17" s="9">
        <v>1.9650000000000001</v>
      </c>
      <c r="GB17" s="9">
        <v>1.389</v>
      </c>
      <c r="GC17" s="9">
        <v>0.57599999999999996</v>
      </c>
      <c r="GD17" s="9">
        <v>0.70199999999999996</v>
      </c>
      <c r="GE17" s="9">
        <v>0.49299999999999999</v>
      </c>
      <c r="GF17" s="9">
        <v>0.20899999999999999</v>
      </c>
      <c r="GG17" s="9">
        <v>0.54</v>
      </c>
      <c r="GH17" s="9">
        <v>0.38</v>
      </c>
      <c r="GI17" s="9">
        <v>0.16</v>
      </c>
      <c r="GJ17" s="9">
        <v>4.21</v>
      </c>
      <c r="GK17" s="9">
        <v>1.6359999999999999</v>
      </c>
      <c r="GL17" s="9">
        <v>2.5739999999999998</v>
      </c>
      <c r="GM17" s="9">
        <v>3.4409999999999998</v>
      </c>
      <c r="GN17" s="9">
        <v>1.204</v>
      </c>
      <c r="GO17" s="9">
        <v>2.238</v>
      </c>
      <c r="GP17" s="9">
        <v>1.7250000000000001</v>
      </c>
      <c r="GQ17" s="9">
        <v>0.66400000000000003</v>
      </c>
      <c r="GR17" s="9">
        <v>1.0609999999999999</v>
      </c>
      <c r="GS17" s="9">
        <v>1.716</v>
      </c>
      <c r="GT17" s="9">
        <v>0.54</v>
      </c>
      <c r="GU17" s="9">
        <v>1.1759999999999999</v>
      </c>
      <c r="GV17" s="9">
        <v>0.76900000000000002</v>
      </c>
      <c r="GW17" s="9">
        <v>0.433</v>
      </c>
      <c r="GX17" s="9">
        <v>0.33700000000000002</v>
      </c>
      <c r="GY17" s="9">
        <v>1.425</v>
      </c>
      <c r="GZ17" s="9">
        <v>0.64600000000000002</v>
      </c>
      <c r="HA17" s="9">
        <v>0.78</v>
      </c>
      <c r="HB17" s="9">
        <v>1.425</v>
      </c>
      <c r="HC17" s="9">
        <v>0.64600000000000002</v>
      </c>
      <c r="HD17" s="9">
        <v>0.78</v>
      </c>
      <c r="HE17" s="9">
        <v>0.39100000000000001</v>
      </c>
      <c r="HF17" s="9">
        <v>0.39100000000000001</v>
      </c>
      <c r="HG17" s="9">
        <v>0</v>
      </c>
      <c r="HH17" s="9">
        <v>1.034</v>
      </c>
      <c r="HI17" s="9">
        <v>0.255</v>
      </c>
      <c r="HJ17" s="9">
        <v>0.78</v>
      </c>
      <c r="HK17" s="9">
        <v>0</v>
      </c>
      <c r="HL17" s="9">
        <v>0</v>
      </c>
      <c r="HM17" s="9">
        <v>0</v>
      </c>
      <c r="HN17" s="9">
        <v>3.6890000000000001</v>
      </c>
      <c r="HO17" s="9">
        <v>1.8540000000000001</v>
      </c>
      <c r="HP17" s="9">
        <v>1.8340000000000001</v>
      </c>
      <c r="HQ17" s="9">
        <v>3.6890000000000001</v>
      </c>
      <c r="HR17" s="9">
        <v>1.8540000000000001</v>
      </c>
      <c r="HS17" s="9">
        <v>1.8340000000000001</v>
      </c>
      <c r="HT17" s="9">
        <v>1.472</v>
      </c>
      <c r="HU17" s="9">
        <v>0.48099999999999998</v>
      </c>
      <c r="HV17" s="9">
        <v>0.99099999999999999</v>
      </c>
      <c r="HW17" s="9">
        <v>2.2170000000000001</v>
      </c>
      <c r="HX17" s="9">
        <v>1.3740000000000001</v>
      </c>
      <c r="HY17" s="9">
        <v>0.84299999999999997</v>
      </c>
      <c r="HZ17" s="9">
        <v>0</v>
      </c>
      <c r="IA17" s="9">
        <v>0</v>
      </c>
      <c r="IB17" s="9">
        <v>0</v>
      </c>
      <c r="IC17" s="9">
        <v>3.8220000000000001</v>
      </c>
      <c r="ID17" s="9">
        <v>3.0409999999999999</v>
      </c>
      <c r="IE17" s="9">
        <v>0.78100000000000003</v>
      </c>
      <c r="IF17" s="9">
        <v>3</v>
      </c>
      <c r="IG17" s="9">
        <v>2.5680000000000001</v>
      </c>
      <c r="IH17" s="9">
        <v>0.432</v>
      </c>
      <c r="II17" s="9">
        <v>1.8660000000000001</v>
      </c>
      <c r="IJ17" s="9">
        <v>1.63</v>
      </c>
      <c r="IK17" s="9">
        <v>0.23499999999999999</v>
      </c>
      <c r="IL17" s="9">
        <v>1.1339999999999999</v>
      </c>
      <c r="IM17" s="9">
        <v>0.93799999999999994</v>
      </c>
      <c r="IN17" s="9">
        <v>0.19700000000000001</v>
      </c>
      <c r="IO17" s="9">
        <v>0.82099999999999995</v>
      </c>
      <c r="IP17" s="9">
        <v>0.47299999999999998</v>
      </c>
      <c r="IQ17" s="9">
        <v>0.34899999999999998</v>
      </c>
    </row>
  </sheetData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I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61" s="2" customFormat="1" ht="99.95" customHeight="1">
      <c r="B1" s="3" t="s">
        <v>4512</v>
      </c>
      <c r="C1" s="3" t="s">
        <v>4513</v>
      </c>
      <c r="D1" s="3" t="s">
        <v>4514</v>
      </c>
      <c r="E1" s="3" t="s">
        <v>4515</v>
      </c>
      <c r="F1" s="3" t="s">
        <v>4516</v>
      </c>
      <c r="G1" s="3" t="s">
        <v>4517</v>
      </c>
      <c r="H1" s="3" t="s">
        <v>4518</v>
      </c>
      <c r="I1" s="3" t="s">
        <v>4519</v>
      </c>
      <c r="J1" s="3" t="s">
        <v>4520</v>
      </c>
      <c r="K1" s="3" t="s">
        <v>4521</v>
      </c>
      <c r="L1" s="3" t="s">
        <v>4522</v>
      </c>
      <c r="M1" s="3" t="s">
        <v>4523</v>
      </c>
      <c r="N1" s="3" t="s">
        <v>4524</v>
      </c>
      <c r="O1" s="3" t="s">
        <v>4525</v>
      </c>
      <c r="P1" s="3" t="s">
        <v>4526</v>
      </c>
      <c r="Q1" s="3" t="s">
        <v>4527</v>
      </c>
      <c r="R1" s="3" t="s">
        <v>4528</v>
      </c>
      <c r="S1" s="3" t="s">
        <v>4529</v>
      </c>
      <c r="T1" s="3" t="s">
        <v>4530</v>
      </c>
      <c r="U1" s="3" t="s">
        <v>4531</v>
      </c>
      <c r="V1" s="3" t="s">
        <v>4532</v>
      </c>
      <c r="W1" s="3" t="s">
        <v>4533</v>
      </c>
      <c r="X1" s="3" t="s">
        <v>4534</v>
      </c>
      <c r="Y1" s="3" t="s">
        <v>4535</v>
      </c>
      <c r="Z1" s="3" t="s">
        <v>4536</v>
      </c>
      <c r="AA1" s="3" t="s">
        <v>4537</v>
      </c>
      <c r="AB1" s="3" t="s">
        <v>4538</v>
      </c>
      <c r="AC1" s="3" t="s">
        <v>4539</v>
      </c>
      <c r="AD1" s="3" t="s">
        <v>4540</v>
      </c>
      <c r="AE1" s="3" t="s">
        <v>4541</v>
      </c>
      <c r="AF1" s="3" t="s">
        <v>4542</v>
      </c>
      <c r="AG1" s="3" t="s">
        <v>4543</v>
      </c>
      <c r="AH1" s="3" t="s">
        <v>4544</v>
      </c>
      <c r="AI1" s="3" t="s">
        <v>4545</v>
      </c>
      <c r="AJ1" s="3" t="s">
        <v>4546</v>
      </c>
      <c r="AK1" s="3" t="s">
        <v>4547</v>
      </c>
      <c r="AL1" s="3" t="s">
        <v>4548</v>
      </c>
      <c r="AM1" s="3" t="s">
        <v>4549</v>
      </c>
      <c r="AN1" s="3" t="s">
        <v>4550</v>
      </c>
      <c r="AO1" s="3" t="s">
        <v>4551</v>
      </c>
      <c r="AP1" s="3" t="s">
        <v>4552</v>
      </c>
      <c r="AQ1" s="3" t="s">
        <v>4553</v>
      </c>
      <c r="AR1" s="3" t="s">
        <v>4554</v>
      </c>
      <c r="AS1" s="3" t="s">
        <v>4555</v>
      </c>
      <c r="AT1" s="3" t="s">
        <v>4556</v>
      </c>
      <c r="AU1" s="3" t="s">
        <v>4557</v>
      </c>
      <c r="AV1" s="3" t="s">
        <v>4558</v>
      </c>
      <c r="AW1" s="3" t="s">
        <v>4559</v>
      </c>
      <c r="AX1" s="3" t="s">
        <v>4560</v>
      </c>
      <c r="AY1" s="3" t="s">
        <v>4561</v>
      </c>
      <c r="AZ1" s="3" t="s">
        <v>4562</v>
      </c>
      <c r="BA1" s="3" t="s">
        <v>4563</v>
      </c>
      <c r="BB1" s="3" t="s">
        <v>4564</v>
      </c>
      <c r="BC1" s="3" t="s">
        <v>4565</v>
      </c>
      <c r="BD1" s="3" t="s">
        <v>4566</v>
      </c>
      <c r="BE1" s="3" t="s">
        <v>4567</v>
      </c>
      <c r="BF1" s="3" t="s">
        <v>4568</v>
      </c>
      <c r="BG1" s="3" t="s">
        <v>4569</v>
      </c>
      <c r="BH1" s="3" t="s">
        <v>4570</v>
      </c>
      <c r="BI1" s="3" t="s">
        <v>4571</v>
      </c>
    </row>
    <row r="2" spans="1:6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</row>
    <row r="3" spans="1:6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</row>
    <row r="4" spans="1:6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</row>
    <row r="5" spans="1:6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</row>
    <row r="6" spans="1:6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</row>
    <row r="7" spans="1:6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</row>
    <row r="8" spans="1:6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</row>
    <row r="9" spans="1:6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</row>
    <row r="10" spans="1:61">
      <c r="A10" s="4" t="s">
        <v>258</v>
      </c>
      <c r="B10" s="8" t="s">
        <v>4572</v>
      </c>
      <c r="C10" s="8" t="s">
        <v>4573</v>
      </c>
      <c r="D10" s="8" t="s">
        <v>4574</v>
      </c>
      <c r="E10" s="8" t="s">
        <v>4575</v>
      </c>
      <c r="F10" s="8" t="s">
        <v>4576</v>
      </c>
      <c r="G10" s="8" t="s">
        <v>4577</v>
      </c>
      <c r="H10" s="8" t="s">
        <v>4578</v>
      </c>
      <c r="I10" s="8" t="s">
        <v>4579</v>
      </c>
      <c r="J10" s="8" t="s">
        <v>4580</v>
      </c>
      <c r="K10" s="8" t="s">
        <v>4581</v>
      </c>
      <c r="L10" s="8" t="s">
        <v>4582</v>
      </c>
      <c r="M10" s="8" t="s">
        <v>4583</v>
      </c>
      <c r="N10" s="8" t="s">
        <v>4584</v>
      </c>
      <c r="O10" s="8" t="s">
        <v>4585</v>
      </c>
      <c r="P10" s="8" t="s">
        <v>4586</v>
      </c>
      <c r="Q10" s="8" t="s">
        <v>4587</v>
      </c>
      <c r="R10" s="8" t="s">
        <v>4588</v>
      </c>
      <c r="S10" s="8" t="s">
        <v>4589</v>
      </c>
      <c r="T10" s="8" t="s">
        <v>4590</v>
      </c>
      <c r="U10" s="8" t="s">
        <v>4591</v>
      </c>
      <c r="V10" s="8" t="s">
        <v>4592</v>
      </c>
      <c r="W10" s="8" t="s">
        <v>4593</v>
      </c>
      <c r="X10" s="8" t="s">
        <v>4594</v>
      </c>
      <c r="Y10" s="8" t="s">
        <v>4595</v>
      </c>
      <c r="Z10" s="8" t="s">
        <v>4596</v>
      </c>
      <c r="AA10" s="8" t="s">
        <v>4597</v>
      </c>
      <c r="AB10" s="8" t="s">
        <v>4598</v>
      </c>
      <c r="AC10" s="8" t="s">
        <v>4599</v>
      </c>
      <c r="AD10" s="8" t="s">
        <v>4600</v>
      </c>
      <c r="AE10" s="8" t="s">
        <v>4601</v>
      </c>
      <c r="AF10" s="8" t="s">
        <v>4602</v>
      </c>
      <c r="AG10" s="8" t="s">
        <v>4603</v>
      </c>
      <c r="AH10" s="8" t="s">
        <v>4604</v>
      </c>
      <c r="AI10" s="8" t="s">
        <v>4605</v>
      </c>
      <c r="AJ10" s="8" t="s">
        <v>4606</v>
      </c>
      <c r="AK10" s="8" t="s">
        <v>4607</v>
      </c>
      <c r="AL10" s="8" t="s">
        <v>4608</v>
      </c>
      <c r="AM10" s="8" t="s">
        <v>4609</v>
      </c>
      <c r="AN10" s="8" t="s">
        <v>4610</v>
      </c>
      <c r="AO10" s="8" t="s">
        <v>4611</v>
      </c>
      <c r="AP10" s="8" t="s">
        <v>4612</v>
      </c>
      <c r="AQ10" s="8" t="s">
        <v>4613</v>
      </c>
      <c r="AR10" s="8" t="s">
        <v>4614</v>
      </c>
      <c r="AS10" s="8" t="s">
        <v>4615</v>
      </c>
      <c r="AT10" s="8" t="s">
        <v>4616</v>
      </c>
      <c r="AU10" s="8" t="s">
        <v>4617</v>
      </c>
      <c r="AV10" s="8" t="s">
        <v>4618</v>
      </c>
      <c r="AW10" s="8" t="s">
        <v>4619</v>
      </c>
      <c r="AX10" s="8" t="s">
        <v>4620</v>
      </c>
      <c r="AY10" s="8" t="s">
        <v>4621</v>
      </c>
      <c r="AZ10" s="8" t="s">
        <v>4622</v>
      </c>
      <c r="BA10" s="8" t="s">
        <v>4623</v>
      </c>
      <c r="BB10" s="8" t="s">
        <v>4624</v>
      </c>
      <c r="BC10" s="8" t="s">
        <v>4625</v>
      </c>
      <c r="BD10" s="8" t="s">
        <v>4626</v>
      </c>
      <c r="BE10" s="8" t="s">
        <v>4627</v>
      </c>
      <c r="BF10" s="8" t="s">
        <v>4628</v>
      </c>
      <c r="BG10" s="8" t="s">
        <v>4629</v>
      </c>
      <c r="BH10" s="8" t="s">
        <v>4630</v>
      </c>
      <c r="BI10" s="8" t="s">
        <v>4631</v>
      </c>
    </row>
    <row r="11" spans="1:61">
      <c r="A11" s="10">
        <v>42036</v>
      </c>
      <c r="B11" s="9">
        <v>5.22</v>
      </c>
      <c r="C11" s="9">
        <v>1.96</v>
      </c>
      <c r="D11" s="9">
        <v>3.26</v>
      </c>
      <c r="E11" s="9">
        <v>4.7480000000000002</v>
      </c>
      <c r="F11" s="9">
        <v>1.645</v>
      </c>
      <c r="G11" s="9">
        <v>3.1030000000000002</v>
      </c>
      <c r="H11" s="9">
        <v>1.8360000000000001</v>
      </c>
      <c r="I11" s="9">
        <v>0.64300000000000002</v>
      </c>
      <c r="J11" s="9">
        <v>1.1930000000000001</v>
      </c>
      <c r="K11" s="9">
        <v>2.9119999999999999</v>
      </c>
      <c r="L11" s="9">
        <v>1.002</v>
      </c>
      <c r="M11" s="9">
        <v>1.91</v>
      </c>
      <c r="N11" s="9">
        <v>0.47199999999999998</v>
      </c>
      <c r="O11" s="9">
        <v>0.315</v>
      </c>
      <c r="P11" s="9">
        <v>0.157</v>
      </c>
      <c r="Q11" s="9">
        <v>7.1289999999999996</v>
      </c>
      <c r="R11" s="9">
        <v>4.3760000000000003</v>
      </c>
      <c r="S11" s="9">
        <v>2.7519999999999998</v>
      </c>
      <c r="T11" s="9">
        <v>6.7279999999999998</v>
      </c>
      <c r="U11" s="9">
        <v>4.1589999999999998</v>
      </c>
      <c r="V11" s="9">
        <v>2.569</v>
      </c>
      <c r="W11" s="9">
        <v>3.83</v>
      </c>
      <c r="X11" s="9">
        <v>1.919</v>
      </c>
      <c r="Y11" s="9">
        <v>1.911</v>
      </c>
      <c r="Z11" s="9">
        <v>2.8969999999999998</v>
      </c>
      <c r="AA11" s="9">
        <v>2.2389999999999999</v>
      </c>
      <c r="AB11" s="9">
        <v>0.65800000000000003</v>
      </c>
      <c r="AC11" s="9">
        <v>0.40100000000000002</v>
      </c>
      <c r="AD11" s="9">
        <v>0.217</v>
      </c>
      <c r="AE11" s="9">
        <v>0.184</v>
      </c>
      <c r="AF11" s="9">
        <v>2.593</v>
      </c>
      <c r="AG11" s="9">
        <v>1.4119999999999999</v>
      </c>
      <c r="AH11" s="9">
        <v>1.181</v>
      </c>
      <c r="AI11" s="9">
        <v>2.593</v>
      </c>
      <c r="AJ11" s="9">
        <v>1.4119999999999999</v>
      </c>
      <c r="AK11" s="9">
        <v>1.181</v>
      </c>
      <c r="AL11" s="9">
        <v>2.1869999999999998</v>
      </c>
      <c r="AM11" s="9">
        <v>1.4119999999999999</v>
      </c>
      <c r="AN11" s="9">
        <v>0.77500000000000002</v>
      </c>
      <c r="AO11" s="9">
        <v>0.40500000000000003</v>
      </c>
      <c r="AP11" s="9">
        <v>0</v>
      </c>
      <c r="AQ11" s="9">
        <v>0.40500000000000003</v>
      </c>
      <c r="AR11" s="9">
        <v>0</v>
      </c>
      <c r="AS11" s="9">
        <v>0</v>
      </c>
      <c r="AT11" s="9">
        <v>0</v>
      </c>
      <c r="AU11" s="9">
        <v>0.61499999999999999</v>
      </c>
      <c r="AV11" s="9">
        <v>0</v>
      </c>
      <c r="AW11" s="9">
        <v>0.61499999999999999</v>
      </c>
      <c r="AX11" s="9">
        <v>0.61499999999999999</v>
      </c>
      <c r="AY11" s="9">
        <v>0</v>
      </c>
      <c r="AZ11" s="9">
        <v>0.61499999999999999</v>
      </c>
      <c r="BA11" s="9">
        <v>0.61499999999999999</v>
      </c>
      <c r="BB11" s="9">
        <v>0</v>
      </c>
      <c r="BC11" s="9">
        <v>0.61499999999999999</v>
      </c>
      <c r="BD11" s="9">
        <v>0</v>
      </c>
      <c r="BE11" s="9">
        <v>0</v>
      </c>
      <c r="BF11" s="9">
        <v>0</v>
      </c>
      <c r="BG11" s="9">
        <v>0</v>
      </c>
      <c r="BH11" s="9">
        <v>0</v>
      </c>
      <c r="BI11" s="9">
        <v>0</v>
      </c>
    </row>
    <row r="12" spans="1:61">
      <c r="A12" s="10">
        <v>42401</v>
      </c>
      <c r="B12" s="9">
        <v>3.55</v>
      </c>
      <c r="C12" s="9">
        <v>1.7390000000000001</v>
      </c>
      <c r="D12" s="9">
        <v>1.8109999999999999</v>
      </c>
      <c r="E12" s="9">
        <v>3.3889999999999998</v>
      </c>
      <c r="F12" s="9">
        <v>1.7390000000000001</v>
      </c>
      <c r="G12" s="9">
        <v>1.65</v>
      </c>
      <c r="H12" s="9">
        <v>1.6559999999999999</v>
      </c>
      <c r="I12" s="9">
        <v>1.228</v>
      </c>
      <c r="J12" s="9">
        <v>0.42799999999999999</v>
      </c>
      <c r="K12" s="9">
        <v>1.7330000000000001</v>
      </c>
      <c r="L12" s="9">
        <v>0.51</v>
      </c>
      <c r="M12" s="9">
        <v>1.222</v>
      </c>
      <c r="N12" s="9">
        <v>0.161</v>
      </c>
      <c r="O12" s="9">
        <v>0</v>
      </c>
      <c r="P12" s="9">
        <v>0.161</v>
      </c>
      <c r="Q12" s="9">
        <v>5.8959999999999999</v>
      </c>
      <c r="R12" s="9">
        <v>1.585</v>
      </c>
      <c r="S12" s="9">
        <v>4.3109999999999999</v>
      </c>
      <c r="T12" s="9">
        <v>5.0999999999999996</v>
      </c>
      <c r="U12" s="9">
        <v>1.585</v>
      </c>
      <c r="V12" s="9">
        <v>3.5150000000000001</v>
      </c>
      <c r="W12" s="9">
        <v>3.0009999999999999</v>
      </c>
      <c r="X12" s="9">
        <v>0.73499999999999999</v>
      </c>
      <c r="Y12" s="9">
        <v>2.2650000000000001</v>
      </c>
      <c r="Z12" s="9">
        <v>2.1</v>
      </c>
      <c r="AA12" s="9">
        <v>0.85</v>
      </c>
      <c r="AB12" s="9">
        <v>1.25</v>
      </c>
      <c r="AC12" s="9">
        <v>0.79600000000000004</v>
      </c>
      <c r="AD12" s="9">
        <v>0</v>
      </c>
      <c r="AE12" s="9">
        <v>0.79600000000000004</v>
      </c>
      <c r="AF12" s="9">
        <v>3.891</v>
      </c>
      <c r="AG12" s="9">
        <v>1.2130000000000001</v>
      </c>
      <c r="AH12" s="9">
        <v>2.677</v>
      </c>
      <c r="AI12" s="9">
        <v>3.702</v>
      </c>
      <c r="AJ12" s="9">
        <v>1.0249999999999999</v>
      </c>
      <c r="AK12" s="9">
        <v>2.677</v>
      </c>
      <c r="AL12" s="9">
        <v>2.2280000000000002</v>
      </c>
      <c r="AM12" s="9">
        <v>0.65900000000000003</v>
      </c>
      <c r="AN12" s="9">
        <v>1.569</v>
      </c>
      <c r="AO12" s="9">
        <v>1.474</v>
      </c>
      <c r="AP12" s="9">
        <v>0.36599999999999999</v>
      </c>
      <c r="AQ12" s="9">
        <v>1.109</v>
      </c>
      <c r="AR12" s="9">
        <v>0.189</v>
      </c>
      <c r="AS12" s="9">
        <v>0.189</v>
      </c>
      <c r="AT12" s="9">
        <v>0</v>
      </c>
      <c r="AU12" s="9">
        <v>0.58399999999999996</v>
      </c>
      <c r="AV12" s="9">
        <v>0.58399999999999996</v>
      </c>
      <c r="AW12" s="9">
        <v>0</v>
      </c>
      <c r="AX12" s="9">
        <v>0.435</v>
      </c>
      <c r="AY12" s="9">
        <v>0.435</v>
      </c>
      <c r="AZ12" s="9">
        <v>0</v>
      </c>
      <c r="BA12" s="9">
        <v>0.435</v>
      </c>
      <c r="BB12" s="9">
        <v>0.435</v>
      </c>
      <c r="BC12" s="9">
        <v>0</v>
      </c>
      <c r="BD12" s="9">
        <v>0</v>
      </c>
      <c r="BE12" s="9">
        <v>0</v>
      </c>
      <c r="BF12" s="9">
        <v>0</v>
      </c>
      <c r="BG12" s="9">
        <v>0.14799999999999999</v>
      </c>
      <c r="BH12" s="9">
        <v>0.14799999999999999</v>
      </c>
      <c r="BI12" s="9">
        <v>0</v>
      </c>
    </row>
    <row r="13" spans="1:61">
      <c r="A13" s="10">
        <v>42767</v>
      </c>
      <c r="B13" s="9">
        <v>7.125</v>
      </c>
      <c r="C13" s="9">
        <v>1.9279999999999999</v>
      </c>
      <c r="D13" s="9">
        <v>5.1970000000000001</v>
      </c>
      <c r="E13" s="9">
        <v>6.3730000000000002</v>
      </c>
      <c r="F13" s="9">
        <v>1.9279999999999999</v>
      </c>
      <c r="G13" s="9">
        <v>4.4450000000000003</v>
      </c>
      <c r="H13" s="9">
        <v>2.5529999999999999</v>
      </c>
      <c r="I13" s="9">
        <v>0.94499999999999995</v>
      </c>
      <c r="J13" s="9">
        <v>1.6080000000000001</v>
      </c>
      <c r="K13" s="9">
        <v>3.82</v>
      </c>
      <c r="L13" s="9">
        <v>0.98299999999999998</v>
      </c>
      <c r="M13" s="9">
        <v>2.8370000000000002</v>
      </c>
      <c r="N13" s="9">
        <v>0.752</v>
      </c>
      <c r="O13" s="9">
        <v>0</v>
      </c>
      <c r="P13" s="9">
        <v>0.752</v>
      </c>
      <c r="Q13" s="9">
        <v>5.9589999999999996</v>
      </c>
      <c r="R13" s="9">
        <v>2.3849999999999998</v>
      </c>
      <c r="S13" s="9">
        <v>3.5750000000000002</v>
      </c>
      <c r="T13" s="9">
        <v>5.101</v>
      </c>
      <c r="U13" s="9">
        <v>2.3849999999999998</v>
      </c>
      <c r="V13" s="9">
        <v>2.7160000000000002</v>
      </c>
      <c r="W13" s="9">
        <v>3.0760000000000001</v>
      </c>
      <c r="X13" s="9">
        <v>1.2330000000000001</v>
      </c>
      <c r="Y13" s="9">
        <v>1.843</v>
      </c>
      <c r="Z13" s="9">
        <v>2.024</v>
      </c>
      <c r="AA13" s="9">
        <v>1.151</v>
      </c>
      <c r="AB13" s="9">
        <v>0.873</v>
      </c>
      <c r="AC13" s="9">
        <v>0.85899999999999999</v>
      </c>
      <c r="AD13" s="9">
        <v>0</v>
      </c>
      <c r="AE13" s="9">
        <v>0.85899999999999999</v>
      </c>
      <c r="AF13" s="9">
        <v>1.8129999999999999</v>
      </c>
      <c r="AG13" s="9">
        <v>0.96099999999999997</v>
      </c>
      <c r="AH13" s="9">
        <v>0.85099999999999998</v>
      </c>
      <c r="AI13" s="9">
        <v>1.8129999999999999</v>
      </c>
      <c r="AJ13" s="9">
        <v>0.96099999999999997</v>
      </c>
      <c r="AK13" s="9">
        <v>0.85099999999999998</v>
      </c>
      <c r="AL13" s="9">
        <v>1.4410000000000001</v>
      </c>
      <c r="AM13" s="9">
        <v>0.82899999999999996</v>
      </c>
      <c r="AN13" s="9">
        <v>0.61199999999999999</v>
      </c>
      <c r="AO13" s="9">
        <v>0.372</v>
      </c>
      <c r="AP13" s="9">
        <v>0.13300000000000001</v>
      </c>
      <c r="AQ13" s="9">
        <v>0.23899999999999999</v>
      </c>
      <c r="AR13" s="9">
        <v>0</v>
      </c>
      <c r="AS13" s="9">
        <v>0</v>
      </c>
      <c r="AT13" s="9">
        <v>0</v>
      </c>
      <c r="AU13" s="9">
        <v>0.27900000000000003</v>
      </c>
      <c r="AV13" s="9">
        <v>0</v>
      </c>
      <c r="AW13" s="9">
        <v>0.27900000000000003</v>
      </c>
      <c r="AX13" s="9">
        <v>0.27900000000000003</v>
      </c>
      <c r="AY13" s="9">
        <v>0</v>
      </c>
      <c r="AZ13" s="9">
        <v>0.27900000000000003</v>
      </c>
      <c r="BA13" s="9">
        <v>0.27900000000000003</v>
      </c>
      <c r="BB13" s="9">
        <v>0</v>
      </c>
      <c r="BC13" s="9">
        <v>0.27900000000000003</v>
      </c>
      <c r="BD13" s="9">
        <v>0</v>
      </c>
      <c r="BE13" s="9">
        <v>0</v>
      </c>
      <c r="BF13" s="9">
        <v>0</v>
      </c>
      <c r="BG13" s="9">
        <v>0</v>
      </c>
      <c r="BH13" s="9">
        <v>0</v>
      </c>
      <c r="BI13" s="9">
        <v>0</v>
      </c>
    </row>
    <row r="14" spans="1:61">
      <c r="A14" s="10">
        <v>43132</v>
      </c>
      <c r="B14" s="9">
        <v>6.4809999999999999</v>
      </c>
      <c r="C14" s="9">
        <v>1.675</v>
      </c>
      <c r="D14" s="9">
        <v>4.806</v>
      </c>
      <c r="E14" s="9">
        <v>5.601</v>
      </c>
      <c r="F14" s="9">
        <v>1.514</v>
      </c>
      <c r="G14" s="9">
        <v>4.0869999999999997</v>
      </c>
      <c r="H14" s="9">
        <v>3.0880000000000001</v>
      </c>
      <c r="I14" s="9">
        <v>0.77200000000000002</v>
      </c>
      <c r="J14" s="9">
        <v>2.3170000000000002</v>
      </c>
      <c r="K14" s="9">
        <v>2.5129999999999999</v>
      </c>
      <c r="L14" s="9">
        <v>0.74199999999999999</v>
      </c>
      <c r="M14" s="9">
        <v>1.77</v>
      </c>
      <c r="N14" s="9">
        <v>0.88</v>
      </c>
      <c r="O14" s="9">
        <v>0.161</v>
      </c>
      <c r="P14" s="9">
        <v>0.71899999999999997</v>
      </c>
      <c r="Q14" s="9">
        <v>4.71</v>
      </c>
      <c r="R14" s="9">
        <v>1.294</v>
      </c>
      <c r="S14" s="9">
        <v>3.4159999999999999</v>
      </c>
      <c r="T14" s="9">
        <v>3.976</v>
      </c>
      <c r="U14" s="9">
        <v>0.75</v>
      </c>
      <c r="V14" s="9">
        <v>3.2250000000000001</v>
      </c>
      <c r="W14" s="9">
        <v>2.83</v>
      </c>
      <c r="X14" s="9">
        <v>0.158</v>
      </c>
      <c r="Y14" s="9">
        <v>2.6720000000000002</v>
      </c>
      <c r="Z14" s="9">
        <v>1.1459999999999999</v>
      </c>
      <c r="AA14" s="9">
        <v>0.59199999999999997</v>
      </c>
      <c r="AB14" s="9">
        <v>0.55300000000000005</v>
      </c>
      <c r="AC14" s="9">
        <v>0.73399999999999999</v>
      </c>
      <c r="AD14" s="9">
        <v>0.54300000000000004</v>
      </c>
      <c r="AE14" s="9">
        <v>0.191</v>
      </c>
      <c r="AF14" s="9">
        <v>4.2530000000000001</v>
      </c>
      <c r="AG14" s="9">
        <v>3.085</v>
      </c>
      <c r="AH14" s="9">
        <v>1.1679999999999999</v>
      </c>
      <c r="AI14" s="9">
        <v>3.3980000000000001</v>
      </c>
      <c r="AJ14" s="9">
        <v>2.4260000000000002</v>
      </c>
      <c r="AK14" s="9">
        <v>0.97199999999999998</v>
      </c>
      <c r="AL14" s="9">
        <v>2.669</v>
      </c>
      <c r="AM14" s="9">
        <v>1.897</v>
      </c>
      <c r="AN14" s="9">
        <v>0.77200000000000002</v>
      </c>
      <c r="AO14" s="9">
        <v>0.72899999999999998</v>
      </c>
      <c r="AP14" s="9">
        <v>0.52800000000000002</v>
      </c>
      <c r="AQ14" s="9">
        <v>0.20100000000000001</v>
      </c>
      <c r="AR14" s="9">
        <v>0.85499999999999998</v>
      </c>
      <c r="AS14" s="9">
        <v>0.65900000000000003</v>
      </c>
      <c r="AT14" s="9">
        <v>0.19600000000000001</v>
      </c>
      <c r="AU14" s="9">
        <v>0.53900000000000003</v>
      </c>
      <c r="AV14" s="9">
        <v>0.17199999999999999</v>
      </c>
      <c r="AW14" s="9">
        <v>0.36699999999999999</v>
      </c>
      <c r="AX14" s="9">
        <v>0.53900000000000003</v>
      </c>
      <c r="AY14" s="9">
        <v>0.17199999999999999</v>
      </c>
      <c r="AZ14" s="9">
        <v>0.36699999999999999</v>
      </c>
      <c r="BA14" s="9">
        <v>0.187</v>
      </c>
      <c r="BB14" s="9">
        <v>0</v>
      </c>
      <c r="BC14" s="9">
        <v>0.187</v>
      </c>
      <c r="BD14" s="9">
        <v>0.35199999999999998</v>
      </c>
      <c r="BE14" s="9">
        <v>0.17199999999999999</v>
      </c>
      <c r="BF14" s="9">
        <v>0.17899999999999999</v>
      </c>
      <c r="BG14" s="9">
        <v>0</v>
      </c>
      <c r="BH14" s="9">
        <v>0</v>
      </c>
      <c r="BI14" s="9">
        <v>0</v>
      </c>
    </row>
    <row r="15" spans="1:61">
      <c r="A15" s="10">
        <v>43497</v>
      </c>
      <c r="B15" s="9">
        <v>7.7229999999999999</v>
      </c>
      <c r="C15" s="9">
        <v>2.6389999999999998</v>
      </c>
      <c r="D15" s="9">
        <v>5.085</v>
      </c>
      <c r="E15" s="9">
        <v>7.0519999999999996</v>
      </c>
      <c r="F15" s="9">
        <v>2.6389999999999998</v>
      </c>
      <c r="G15" s="9">
        <v>4.4139999999999997</v>
      </c>
      <c r="H15" s="9">
        <v>3.202</v>
      </c>
      <c r="I15" s="9">
        <v>0.64800000000000002</v>
      </c>
      <c r="J15" s="9">
        <v>2.5550000000000002</v>
      </c>
      <c r="K15" s="9">
        <v>3.85</v>
      </c>
      <c r="L15" s="9">
        <v>1.9910000000000001</v>
      </c>
      <c r="M15" s="9">
        <v>1.859</v>
      </c>
      <c r="N15" s="9">
        <v>0.67100000000000004</v>
      </c>
      <c r="O15" s="9">
        <v>0</v>
      </c>
      <c r="P15" s="9">
        <v>0.67100000000000004</v>
      </c>
      <c r="Q15" s="9">
        <v>6.0149999999999997</v>
      </c>
      <c r="R15" s="9">
        <v>2.4</v>
      </c>
      <c r="S15" s="9">
        <v>3.6150000000000002</v>
      </c>
      <c r="T15" s="9">
        <v>6.0149999999999997</v>
      </c>
      <c r="U15" s="9">
        <v>2.4</v>
      </c>
      <c r="V15" s="9">
        <v>3.6150000000000002</v>
      </c>
      <c r="W15" s="9">
        <v>4.0670000000000002</v>
      </c>
      <c r="X15" s="9">
        <v>1.8240000000000001</v>
      </c>
      <c r="Y15" s="9">
        <v>2.2429999999999999</v>
      </c>
      <c r="Z15" s="9">
        <v>1.948</v>
      </c>
      <c r="AA15" s="9">
        <v>0.57599999999999996</v>
      </c>
      <c r="AB15" s="9">
        <v>1.3720000000000001</v>
      </c>
      <c r="AC15" s="9">
        <v>0</v>
      </c>
      <c r="AD15" s="9">
        <v>0</v>
      </c>
      <c r="AE15" s="9">
        <v>0</v>
      </c>
      <c r="AF15" s="9">
        <v>1.165</v>
      </c>
      <c r="AG15" s="9">
        <v>0.70299999999999996</v>
      </c>
      <c r="AH15" s="9">
        <v>0.46200000000000002</v>
      </c>
      <c r="AI15" s="9">
        <v>0.91400000000000003</v>
      </c>
      <c r="AJ15" s="9">
        <v>0.70299999999999996</v>
      </c>
      <c r="AK15" s="9">
        <v>0.21099999999999999</v>
      </c>
      <c r="AL15" s="9">
        <v>0.68799999999999994</v>
      </c>
      <c r="AM15" s="9">
        <v>0.47699999999999998</v>
      </c>
      <c r="AN15" s="9">
        <v>0.21099999999999999</v>
      </c>
      <c r="AO15" s="9">
        <v>0.22600000000000001</v>
      </c>
      <c r="AP15" s="9">
        <v>0.22600000000000001</v>
      </c>
      <c r="AQ15" s="9">
        <v>0</v>
      </c>
      <c r="AR15" s="9">
        <v>0.251</v>
      </c>
      <c r="AS15" s="9">
        <v>0</v>
      </c>
      <c r="AT15" s="9">
        <v>0.251</v>
      </c>
      <c r="AU15" s="9">
        <v>0.436</v>
      </c>
      <c r="AV15" s="9">
        <v>0.22600000000000001</v>
      </c>
      <c r="AW15" s="9">
        <v>0.21099999999999999</v>
      </c>
      <c r="AX15" s="9">
        <v>0.436</v>
      </c>
      <c r="AY15" s="9">
        <v>0.22600000000000001</v>
      </c>
      <c r="AZ15" s="9">
        <v>0.21099999999999999</v>
      </c>
      <c r="BA15" s="9">
        <v>0</v>
      </c>
      <c r="BB15" s="9">
        <v>0</v>
      </c>
      <c r="BC15" s="9">
        <v>0</v>
      </c>
      <c r="BD15" s="9">
        <v>0.436</v>
      </c>
      <c r="BE15" s="9">
        <v>0.22600000000000001</v>
      </c>
      <c r="BF15" s="9">
        <v>0.21099999999999999</v>
      </c>
      <c r="BG15" s="9">
        <v>0</v>
      </c>
      <c r="BH15" s="9">
        <v>0</v>
      </c>
      <c r="BI15" s="9">
        <v>0</v>
      </c>
    </row>
    <row r="16" spans="1:61">
      <c r="A16" s="10">
        <v>43862</v>
      </c>
      <c r="B16" s="9">
        <v>5.8739999999999997</v>
      </c>
      <c r="C16" s="9">
        <v>2.0379999999999998</v>
      </c>
      <c r="D16" s="9">
        <v>3.8359999999999999</v>
      </c>
      <c r="E16" s="9">
        <v>5.4160000000000004</v>
      </c>
      <c r="F16" s="9">
        <v>2.0379999999999998</v>
      </c>
      <c r="G16" s="9">
        <v>3.379</v>
      </c>
      <c r="H16" s="9">
        <v>2.8479999999999999</v>
      </c>
      <c r="I16" s="9">
        <v>1.2989999999999999</v>
      </c>
      <c r="J16" s="9">
        <v>1.548</v>
      </c>
      <c r="K16" s="9">
        <v>2.569</v>
      </c>
      <c r="L16" s="9">
        <v>0.73799999999999999</v>
      </c>
      <c r="M16" s="9">
        <v>1.831</v>
      </c>
      <c r="N16" s="9">
        <v>0.45700000000000002</v>
      </c>
      <c r="O16" s="9">
        <v>0</v>
      </c>
      <c r="P16" s="9">
        <v>0.45700000000000002</v>
      </c>
      <c r="Q16" s="9">
        <v>6.5140000000000002</v>
      </c>
      <c r="R16" s="9">
        <v>2.0339999999999998</v>
      </c>
      <c r="S16" s="9">
        <v>4.4800000000000004</v>
      </c>
      <c r="T16" s="9">
        <v>4.6989999999999998</v>
      </c>
      <c r="U16" s="9">
        <v>1.536</v>
      </c>
      <c r="V16" s="9">
        <v>3.1640000000000001</v>
      </c>
      <c r="W16" s="9">
        <v>2.09</v>
      </c>
      <c r="X16" s="9">
        <v>0.56999999999999995</v>
      </c>
      <c r="Y16" s="9">
        <v>1.52</v>
      </c>
      <c r="Z16" s="9">
        <v>2.609</v>
      </c>
      <c r="AA16" s="9">
        <v>0.96599999999999997</v>
      </c>
      <c r="AB16" s="9">
        <v>1.643</v>
      </c>
      <c r="AC16" s="9">
        <v>1.8149999999999999</v>
      </c>
      <c r="AD16" s="9">
        <v>0.499</v>
      </c>
      <c r="AE16" s="9">
        <v>1.3160000000000001</v>
      </c>
      <c r="AF16" s="9">
        <v>2.0169999999999999</v>
      </c>
      <c r="AG16" s="9">
        <v>0.9</v>
      </c>
      <c r="AH16" s="9">
        <v>1.117</v>
      </c>
      <c r="AI16" s="9">
        <v>2.0169999999999999</v>
      </c>
      <c r="AJ16" s="9">
        <v>0.9</v>
      </c>
      <c r="AK16" s="9">
        <v>1.117</v>
      </c>
      <c r="AL16" s="9">
        <v>1.4870000000000001</v>
      </c>
      <c r="AM16" s="9">
        <v>0.61299999999999999</v>
      </c>
      <c r="AN16" s="9">
        <v>0.874</v>
      </c>
      <c r="AO16" s="9">
        <v>0.53</v>
      </c>
      <c r="AP16" s="9">
        <v>0.28699999999999998</v>
      </c>
      <c r="AQ16" s="9">
        <v>0.24299999999999999</v>
      </c>
      <c r="AR16" s="9">
        <v>0</v>
      </c>
      <c r="AS16" s="9">
        <v>0</v>
      </c>
      <c r="AT16" s="9">
        <v>0</v>
      </c>
      <c r="AU16" s="9">
        <v>0</v>
      </c>
      <c r="AV16" s="9">
        <v>0</v>
      </c>
      <c r="AW16" s="9">
        <v>0</v>
      </c>
      <c r="AX16" s="9">
        <v>0</v>
      </c>
      <c r="AY16" s="9">
        <v>0</v>
      </c>
      <c r="AZ16" s="9">
        <v>0</v>
      </c>
      <c r="BA16" s="9">
        <v>0</v>
      </c>
      <c r="BB16" s="9">
        <v>0</v>
      </c>
      <c r="BC16" s="9">
        <v>0</v>
      </c>
      <c r="BD16" s="9">
        <v>0</v>
      </c>
      <c r="BE16" s="9">
        <v>0</v>
      </c>
      <c r="BF16" s="9">
        <v>0</v>
      </c>
      <c r="BG16" s="9">
        <v>0</v>
      </c>
      <c r="BH16" s="9">
        <v>0</v>
      </c>
      <c r="BI16" s="9">
        <v>0</v>
      </c>
    </row>
    <row r="17" spans="1:61">
      <c r="A17" s="10">
        <v>44228</v>
      </c>
      <c r="B17" s="9">
        <v>5.9459999999999997</v>
      </c>
      <c r="C17" s="9">
        <v>2.6259999999999999</v>
      </c>
      <c r="D17" s="9">
        <v>3.32</v>
      </c>
      <c r="E17" s="9">
        <v>5.3529999999999998</v>
      </c>
      <c r="F17" s="9">
        <v>2.246</v>
      </c>
      <c r="G17" s="9">
        <v>3.1070000000000002</v>
      </c>
      <c r="H17" s="9">
        <v>2.3359999999999999</v>
      </c>
      <c r="I17" s="9">
        <v>0.88100000000000001</v>
      </c>
      <c r="J17" s="9">
        <v>1.4550000000000001</v>
      </c>
      <c r="K17" s="9">
        <v>3.0169999999999999</v>
      </c>
      <c r="L17" s="9">
        <v>1.365</v>
      </c>
      <c r="M17" s="9">
        <v>1.6519999999999999</v>
      </c>
      <c r="N17" s="9">
        <v>0.59299999999999997</v>
      </c>
      <c r="O17" s="9">
        <v>0.38</v>
      </c>
      <c r="P17" s="9">
        <v>0.21299999999999999</v>
      </c>
      <c r="Q17" s="9">
        <v>4.399</v>
      </c>
      <c r="R17" s="9">
        <v>2.3159999999999998</v>
      </c>
      <c r="S17" s="9">
        <v>2.0830000000000002</v>
      </c>
      <c r="T17" s="9">
        <v>4.2750000000000004</v>
      </c>
      <c r="U17" s="9">
        <v>2.3159999999999998</v>
      </c>
      <c r="V17" s="9">
        <v>1.9590000000000001</v>
      </c>
      <c r="W17" s="9">
        <v>1.7949999999999999</v>
      </c>
      <c r="X17" s="9">
        <v>1.18</v>
      </c>
      <c r="Y17" s="9">
        <v>0.61499999999999999</v>
      </c>
      <c r="Z17" s="9">
        <v>2.4809999999999999</v>
      </c>
      <c r="AA17" s="9">
        <v>1.1359999999999999</v>
      </c>
      <c r="AB17" s="9">
        <v>1.3440000000000001</v>
      </c>
      <c r="AC17" s="9">
        <v>0.124</v>
      </c>
      <c r="AD17" s="9">
        <v>0</v>
      </c>
      <c r="AE17" s="9">
        <v>0.124</v>
      </c>
      <c r="AF17" s="9">
        <v>1.772</v>
      </c>
      <c r="AG17" s="9">
        <v>1.3660000000000001</v>
      </c>
      <c r="AH17" s="9">
        <v>0.40600000000000003</v>
      </c>
      <c r="AI17" s="9">
        <v>1.325</v>
      </c>
      <c r="AJ17" s="9">
        <v>1.1080000000000001</v>
      </c>
      <c r="AK17" s="9">
        <v>0.218</v>
      </c>
      <c r="AL17" s="9">
        <v>0.72099999999999997</v>
      </c>
      <c r="AM17" s="9">
        <v>0.503</v>
      </c>
      <c r="AN17" s="9">
        <v>0.218</v>
      </c>
      <c r="AO17" s="9">
        <v>0.60499999999999998</v>
      </c>
      <c r="AP17" s="9">
        <v>0.60499999999999998</v>
      </c>
      <c r="AQ17" s="9">
        <v>0</v>
      </c>
      <c r="AR17" s="9">
        <v>0.44700000000000001</v>
      </c>
      <c r="AS17" s="9">
        <v>0.25800000000000001</v>
      </c>
      <c r="AT17" s="9">
        <v>0.188</v>
      </c>
      <c r="AU17" s="9">
        <v>1.0289999999999999</v>
      </c>
      <c r="AV17" s="9">
        <v>0.86899999999999999</v>
      </c>
      <c r="AW17" s="9">
        <v>0.16</v>
      </c>
      <c r="AX17" s="9">
        <v>0.60199999999999998</v>
      </c>
      <c r="AY17" s="9">
        <v>0.60199999999999998</v>
      </c>
      <c r="AZ17" s="9">
        <v>0</v>
      </c>
      <c r="BA17" s="9">
        <v>0.60199999999999998</v>
      </c>
      <c r="BB17" s="9">
        <v>0.60199999999999998</v>
      </c>
      <c r="BC17" s="9">
        <v>0</v>
      </c>
      <c r="BD17" s="9">
        <v>0</v>
      </c>
      <c r="BE17" s="9">
        <v>0</v>
      </c>
      <c r="BF17" s="9">
        <v>0</v>
      </c>
      <c r="BG17" s="9">
        <v>0.42699999999999999</v>
      </c>
      <c r="BH17" s="9">
        <v>0.26700000000000002</v>
      </c>
      <c r="BI17" s="9">
        <v>0.16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32E8D-EC2C-4FF3-B927-1C992C7FBE91}">
  <sheetPr>
    <pageSetUpPr fitToPage="1"/>
  </sheetPr>
  <dimension ref="A1:AG200"/>
  <sheetViews>
    <sheetView zoomScaleNormal="100" workbookViewId="0">
      <pane ySplit="13" topLeftCell="A14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2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2" ht="15.95" customHeight="1">
      <c r="A2" s="21"/>
      <c r="B2" s="32" t="s">
        <v>4632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2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2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2" ht="15.95" customHeight="1">
      <c r="A5" s="31"/>
      <c r="B5" s="82" t="str">
        <f>Contents!B5</f>
        <v>6229.0 Underemployed workers</v>
      </c>
      <c r="C5" s="82"/>
      <c r="D5" s="82"/>
      <c r="E5" s="82"/>
      <c r="F5" s="82"/>
      <c r="G5" s="82"/>
      <c r="H5" s="82"/>
      <c r="I5" s="82"/>
      <c r="J5" s="82"/>
      <c r="K5" s="82"/>
      <c r="L5" s="33"/>
      <c r="M5" s="31"/>
      <c r="N5" s="31"/>
      <c r="O5" s="31"/>
      <c r="P5" s="31"/>
      <c r="Q5" s="31"/>
      <c r="R5" s="31"/>
      <c r="S5" s="31"/>
      <c r="T5" s="31"/>
    </row>
    <row r="6" spans="1:22" ht="15.95" customHeight="1">
      <c r="A6" s="31"/>
      <c r="B6" s="82" t="str">
        <f>Contents!B6</f>
        <v>Table 5. Characteristics of part-time workers who prefer more hours</v>
      </c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</row>
    <row r="7" spans="1:22" ht="15.95" customHeight="1">
      <c r="A7" s="31"/>
      <c r="B7" s="34" t="str">
        <f>Contents!B7</f>
        <v>Released at 11:30 am (Canberra time) Fri 29 Apr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2" ht="15.75" customHeight="1">
      <c r="A8" s="83" t="str">
        <f>Contents!C11</f>
        <v>Table 5.1 - Characteristics of part-time workers who prefer more hours by age, February 2021</v>
      </c>
      <c r="B8" s="83"/>
      <c r="C8" s="83"/>
      <c r="D8" s="83"/>
      <c r="E8" s="83"/>
      <c r="F8" s="83"/>
      <c r="G8" s="83"/>
      <c r="H8" s="83"/>
      <c r="I8" s="35"/>
      <c r="J8" s="36"/>
      <c r="K8" s="36"/>
      <c r="L8" s="83"/>
      <c r="M8" s="83"/>
      <c r="N8" s="83"/>
      <c r="O8" s="83"/>
      <c r="P8" s="83"/>
      <c r="Q8" s="83"/>
      <c r="R8" s="83"/>
      <c r="S8" s="35"/>
      <c r="T8" s="36"/>
    </row>
    <row r="9" spans="1:22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</row>
    <row r="10" spans="1:22" ht="15" customHeight="1">
      <c r="A10" s="37"/>
      <c r="B10" s="39" t="s">
        <v>4655</v>
      </c>
      <c r="C10" s="76" t="s">
        <v>4656</v>
      </c>
      <c r="D10" s="77"/>
      <c r="E10" s="78"/>
      <c r="F10" s="40"/>
      <c r="G10" s="40"/>
      <c r="H10" s="41"/>
      <c r="I10" s="79" t="s">
        <v>4657</v>
      </c>
      <c r="J10" s="80"/>
      <c r="K10" s="8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</row>
    <row r="11" spans="1:22" ht="15" customHeight="1">
      <c r="A11" s="42"/>
      <c r="B11" s="42"/>
      <c r="C11" s="85" t="s">
        <v>4658</v>
      </c>
      <c r="D11" s="85"/>
      <c r="E11" s="85"/>
      <c r="F11" s="86" t="s">
        <v>4659</v>
      </c>
      <c r="G11" s="86" t="s">
        <v>4660</v>
      </c>
      <c r="H11" s="41"/>
      <c r="I11" s="85" t="s">
        <v>4658</v>
      </c>
      <c r="J11" s="85"/>
      <c r="K11" s="85"/>
      <c r="L11" s="86" t="s">
        <v>4659</v>
      </c>
      <c r="M11" s="86" t="s">
        <v>4660</v>
      </c>
      <c r="N11" s="41"/>
      <c r="O11" s="41"/>
      <c r="P11" s="41"/>
      <c r="Q11" s="41"/>
      <c r="R11" s="41"/>
      <c r="S11" s="41"/>
      <c r="T11" s="41"/>
      <c r="U11" s="41"/>
      <c r="V11" s="41"/>
    </row>
    <row r="12" spans="1:22" ht="45">
      <c r="A12" s="43"/>
      <c r="B12" s="43"/>
      <c r="C12" s="44" t="s">
        <v>4661</v>
      </c>
      <c r="D12" s="44" t="s">
        <v>4662</v>
      </c>
      <c r="E12" s="45" t="s">
        <v>4660</v>
      </c>
      <c r="F12" s="86"/>
      <c r="G12" s="86"/>
      <c r="H12" s="38"/>
      <c r="I12" s="44" t="s">
        <v>4661</v>
      </c>
      <c r="J12" s="44" t="s">
        <v>4662</v>
      </c>
      <c r="K12" s="45" t="s">
        <v>4660</v>
      </c>
      <c r="L12" s="86"/>
      <c r="M12" s="86"/>
      <c r="N12" s="38"/>
      <c r="O12" s="38"/>
      <c r="P12" s="38"/>
      <c r="Q12" s="38"/>
      <c r="R12" s="38"/>
      <c r="S12" s="38"/>
      <c r="T12" s="38"/>
      <c r="U12" s="38"/>
      <c r="V12" s="38"/>
    </row>
    <row r="13" spans="1:22">
      <c r="A13" s="43"/>
      <c r="B13" s="43"/>
      <c r="C13" s="46" t="s">
        <v>4663</v>
      </c>
      <c r="D13" s="46" t="s">
        <v>4663</v>
      </c>
      <c r="E13" s="46" t="s">
        <v>4663</v>
      </c>
      <c r="F13" s="46" t="s">
        <v>4663</v>
      </c>
      <c r="G13" s="46" t="s">
        <v>4663</v>
      </c>
      <c r="H13" s="46"/>
      <c r="I13" s="46" t="s">
        <v>4663</v>
      </c>
      <c r="J13" s="46" t="s">
        <v>4663</v>
      </c>
      <c r="K13" s="46" t="s">
        <v>4663</v>
      </c>
      <c r="L13" s="46" t="s">
        <v>4663</v>
      </c>
      <c r="M13" s="46" t="s">
        <v>4663</v>
      </c>
      <c r="N13" s="46"/>
      <c r="O13" s="46"/>
      <c r="P13" s="46"/>
      <c r="Q13" s="46"/>
      <c r="R13" s="46"/>
      <c r="S13" s="46"/>
      <c r="T13" s="46"/>
      <c r="U13" s="46"/>
      <c r="V13" s="46"/>
    </row>
    <row r="14" spans="1:22">
      <c r="A14" s="47" t="s">
        <v>4664</v>
      </c>
      <c r="B14" s="47"/>
      <c r="C14" s="48"/>
      <c r="D14" s="48"/>
      <c r="E14" s="48"/>
      <c r="F14" s="48"/>
      <c r="G14" s="48"/>
      <c r="H14" s="49"/>
      <c r="I14" s="48"/>
      <c r="J14" s="48"/>
      <c r="K14" s="48"/>
      <c r="L14" s="48"/>
      <c r="M14" s="48"/>
    </row>
    <row r="15" spans="1:22">
      <c r="A15" s="50" t="s">
        <v>4665</v>
      </c>
      <c r="B15" s="51"/>
      <c r="C15" s="52"/>
      <c r="D15" s="52"/>
      <c r="E15" s="52"/>
      <c r="F15" s="52"/>
      <c r="G15" s="52"/>
      <c r="H15" s="53"/>
      <c r="I15" s="52"/>
      <c r="J15" s="52"/>
      <c r="K15" s="52"/>
      <c r="L15" s="52"/>
      <c r="M15" s="52"/>
    </row>
    <row r="16" spans="1:22">
      <c r="A16" s="54"/>
      <c r="B16" s="55" t="s">
        <v>4666</v>
      </c>
      <c r="C16" s="56" cm="1">
        <f t="array" ref="C16">INDEX($D$86:$AG$128,$C86,C$70)</f>
        <v>399.27</v>
      </c>
      <c r="D16" s="56" cm="1">
        <f t="array" ref="D16">INDEX($D$86:$AG$128,$C86,D$70)</f>
        <v>426.85199999999998</v>
      </c>
      <c r="E16" s="56" cm="1">
        <f t="array" ref="E16">INDEX($D$86:$AG$128,$C86,E$70)</f>
        <v>826.12199999999996</v>
      </c>
      <c r="F16" s="56" cm="1">
        <f t="array" ref="F16">INDEX($D$86:$AG$128,$C86,F$70)</f>
        <v>39.186</v>
      </c>
      <c r="G16" s="56" cm="1">
        <f t="array" ref="G16">INDEX($D$86:$AG$128,$C86,G$70)</f>
        <v>865.30899999999997</v>
      </c>
      <c r="H16" s="53"/>
      <c r="I16" s="19" t="str" cm="1">
        <f t="array" ref="I16">HYPERLINK(TEXT("#"&amp;INDEX($D$138:$AG$180,$C138,C$70),),INDEX($D$138:$AG$180,$C138,C$70))</f>
        <v>A125232494V</v>
      </c>
      <c r="J16" s="19" t="str" cm="1">
        <f t="array" ref="J16">HYPERLINK(TEXT("#"&amp;INDEX($D$138:$AG$180,$C138,D$70),),INDEX($D$138:$AG$180,$C138,D$70))</f>
        <v>A125227742X</v>
      </c>
      <c r="K16" s="19" t="str" cm="1">
        <f t="array" ref="K16">HYPERLINK(TEXT("#"&amp;INDEX($D$138:$AG$180,$C138,E$70),),INDEX($D$138:$AG$180,$C138,E$70))</f>
        <v>A125234870X</v>
      </c>
      <c r="L16" s="19" t="str" cm="1">
        <f t="array" ref="L16">HYPERLINK(TEXT("#"&amp;INDEX($D$138:$AG$180,$C138,F$70),),INDEX($D$138:$AG$180,$C138,F$70))</f>
        <v>A125237246X</v>
      </c>
      <c r="M16" s="19" t="str" cm="1">
        <f t="array" ref="M16">HYPERLINK(TEXT("#"&amp;INDEX($D$138:$AG$180,$C138,G$70),),INDEX($D$138:$AG$180,$C138,G$70))</f>
        <v>A125230118C</v>
      </c>
    </row>
    <row r="17" spans="1:22">
      <c r="A17" s="54"/>
      <c r="B17" s="55" t="s">
        <v>4667</v>
      </c>
      <c r="C17" s="56" cm="1">
        <f t="array" ref="C17">INDEX($D$86:$AG$128,$C87,C$70)</f>
        <v>88.843999999999994</v>
      </c>
      <c r="D17" s="56" cm="1">
        <f t="array" ref="D17">INDEX($D$86:$AG$128,$C87,D$70)</f>
        <v>95.233999999999995</v>
      </c>
      <c r="E17" s="56" cm="1">
        <f t="array" ref="E17">INDEX($D$86:$AG$128,$C87,E$70)</f>
        <v>184.078</v>
      </c>
      <c r="F17" s="56" cm="1">
        <f t="array" ref="F17">INDEX($D$86:$AG$128,$C87,F$70)</f>
        <v>14.99</v>
      </c>
      <c r="G17" s="56" cm="1">
        <f t="array" ref="G17">INDEX($D$86:$AG$128,$C87,G$70)</f>
        <v>199.06800000000001</v>
      </c>
      <c r="H17" s="53"/>
      <c r="I17" s="19" t="str" cm="1">
        <f t="array" ref="I17">HYPERLINK(TEXT("#"&amp;INDEX($D$138:$AG$180,$C139,C$70),),INDEX($D$138:$AG$180,$C139,C$70))</f>
        <v>A125232474K</v>
      </c>
      <c r="J17" s="19" t="str" cm="1">
        <f t="array" ref="J17">HYPERLINK(TEXT("#"&amp;INDEX($D$138:$AG$180,$C139,D$70),),INDEX($D$138:$AG$180,$C139,D$70))</f>
        <v>A125227722R</v>
      </c>
      <c r="K17" s="19" t="str" cm="1">
        <f t="array" ref="K17">HYPERLINK(TEXT("#"&amp;INDEX($D$138:$AG$180,$C139,E$70),),INDEX($D$138:$AG$180,$C139,E$70))</f>
        <v>A125234850R</v>
      </c>
      <c r="L17" s="19" t="str" cm="1">
        <f t="array" ref="L17">HYPERLINK(TEXT("#"&amp;INDEX($D$138:$AG$180,$C139,F$70),),INDEX($D$138:$AG$180,$C139,F$70))</f>
        <v>A125237226R</v>
      </c>
      <c r="M17" s="19" t="str" cm="1">
        <f t="array" ref="M17">HYPERLINK(TEXT("#"&amp;INDEX($D$138:$AG$180,$C139,G$70),),INDEX($D$138:$AG$180,$C139,G$70))</f>
        <v>A125230098F</v>
      </c>
    </row>
    <row r="18" spans="1:22">
      <c r="A18" s="50" t="s">
        <v>4668</v>
      </c>
      <c r="B18" s="51"/>
      <c r="C18" s="56"/>
      <c r="D18" s="56"/>
      <c r="E18" s="56"/>
      <c r="F18" s="56"/>
      <c r="G18" s="56"/>
      <c r="H18" s="53"/>
      <c r="I18" s="19"/>
      <c r="J18" s="19"/>
      <c r="K18" s="19"/>
      <c r="L18" s="19"/>
      <c r="M18" s="19"/>
    </row>
    <row r="19" spans="1:22">
      <c r="A19" s="54"/>
      <c r="B19" s="55" t="s">
        <v>4669</v>
      </c>
      <c r="C19" s="56" cm="1">
        <f t="array" ref="C19">INDEX($D$86:$AG$128,$C89,C$70)</f>
        <v>145.29300000000001</v>
      </c>
      <c r="D19" s="56" cm="1">
        <f t="array" ref="D19">INDEX($D$86:$AG$128,$C89,D$70)</f>
        <v>188.001</v>
      </c>
      <c r="E19" s="56" cm="1">
        <f t="array" ref="E19">INDEX($D$86:$AG$128,$C89,E$70)</f>
        <v>333.29399999999998</v>
      </c>
      <c r="F19" s="56" cm="1">
        <f t="array" ref="F19">INDEX($D$86:$AG$128,$C89,F$70)</f>
        <v>13.462999999999999</v>
      </c>
      <c r="G19" s="56" cm="1">
        <f t="array" ref="G19">INDEX($D$86:$AG$128,$C89,G$70)</f>
        <v>346.75700000000001</v>
      </c>
      <c r="H19" s="53"/>
      <c r="I19" s="19" t="str" cm="1">
        <f t="array" ref="I19">HYPERLINK(TEXT("#"&amp;INDEX($D$138:$AG$180,$C141,C$70),),INDEX($D$138:$AG$180,$C141,C$70))</f>
        <v>A125232498C</v>
      </c>
      <c r="J19" s="19" t="str" cm="1">
        <f t="array" ref="J19">HYPERLINK(TEXT("#"&amp;INDEX($D$138:$AG$180,$C141,D$70),),INDEX($D$138:$AG$180,$C141,D$70))</f>
        <v>A125227746J</v>
      </c>
      <c r="K19" s="19" t="str" cm="1">
        <f t="array" ref="K19">HYPERLINK(TEXT("#"&amp;INDEX($D$138:$AG$180,$C141,E$70),),INDEX($D$138:$AG$180,$C141,E$70))</f>
        <v>A125234874J</v>
      </c>
      <c r="L19" s="19" t="str" cm="1">
        <f t="array" ref="L19">HYPERLINK(TEXT("#"&amp;INDEX($D$138:$AG$180,$C141,F$70),),INDEX($D$138:$AG$180,$C141,F$70))</f>
        <v>A125237250R</v>
      </c>
      <c r="M19" s="19" t="str" cm="1">
        <f t="array" ref="M19">HYPERLINK(TEXT("#"&amp;INDEX($D$138:$AG$180,$C141,G$70),),INDEX($D$138:$AG$180,$C141,G$70))</f>
        <v>A125230122V</v>
      </c>
    </row>
    <row r="20" spans="1:22">
      <c r="A20" s="54"/>
      <c r="B20" s="55" t="s">
        <v>4670</v>
      </c>
      <c r="C20" s="56" cm="1">
        <f t="array" ref="C20">INDEX($D$86:$AG$128,$C90,C$70)</f>
        <v>66.111000000000004</v>
      </c>
      <c r="D20" s="56" cm="1">
        <f t="array" ref="D20">INDEX($D$86:$AG$128,$C90,D$70)</f>
        <v>69.650000000000006</v>
      </c>
      <c r="E20" s="56" cm="1">
        <f t="array" ref="E20">INDEX($D$86:$AG$128,$C90,E$70)</f>
        <v>135.761</v>
      </c>
      <c r="F20" s="56" cm="1">
        <f t="array" ref="F20">INDEX($D$86:$AG$128,$C90,F$70)</f>
        <v>8.6739999999999995</v>
      </c>
      <c r="G20" s="56" cm="1">
        <f t="array" ref="G20">INDEX($D$86:$AG$128,$C90,G$70)</f>
        <v>144.43600000000001</v>
      </c>
      <c r="H20" s="53"/>
      <c r="I20" s="19" t="str" cm="1">
        <f t="array" ref="I20">HYPERLINK(TEXT("#"&amp;INDEX($D$138:$AG$180,$C142,C$70),),INDEX($D$138:$AG$180,$C142,C$70))</f>
        <v>A125232502J</v>
      </c>
      <c r="J20" s="19" t="str" cm="1">
        <f t="array" ref="J20">HYPERLINK(TEXT("#"&amp;INDEX($D$138:$AG$180,$C142,D$70),),INDEX($D$138:$AG$180,$C142,D$70))</f>
        <v>A125227750X</v>
      </c>
      <c r="K20" s="19" t="str" cm="1">
        <f t="array" ref="K20">HYPERLINK(TEXT("#"&amp;INDEX($D$138:$AG$180,$C142,E$70),),INDEX($D$138:$AG$180,$C142,E$70))</f>
        <v>A125234878T</v>
      </c>
      <c r="L20" s="19" t="str" cm="1">
        <f t="array" ref="L20">HYPERLINK(TEXT("#"&amp;INDEX($D$138:$AG$180,$C142,F$70),),INDEX($D$138:$AG$180,$C142,F$70))</f>
        <v>A125237254X</v>
      </c>
      <c r="M20" s="19" t="str" cm="1">
        <f t="array" ref="M20">HYPERLINK(TEXT("#"&amp;INDEX($D$138:$AG$180,$C142,G$70),),INDEX($D$138:$AG$180,$C142,G$70))</f>
        <v>A125230126C</v>
      </c>
    </row>
    <row r="21" spans="1:22">
      <c r="A21" s="54"/>
      <c r="B21" s="55" t="s">
        <v>4671</v>
      </c>
      <c r="C21" s="56" cm="1">
        <f t="array" ref="C21">INDEX($D$86:$AG$128,$C91,C$70)</f>
        <v>146.24799999999999</v>
      </c>
      <c r="D21" s="56" cm="1">
        <f t="array" ref="D21">INDEX($D$86:$AG$128,$C91,D$70)</f>
        <v>133.92699999999999</v>
      </c>
      <c r="E21" s="56" cm="1">
        <f t="array" ref="E21">INDEX($D$86:$AG$128,$C91,E$70)</f>
        <v>280.17500000000001</v>
      </c>
      <c r="F21" s="56" cm="1">
        <f t="array" ref="F21">INDEX($D$86:$AG$128,$C91,F$70)</f>
        <v>15.201000000000001</v>
      </c>
      <c r="G21" s="56" cm="1">
        <f t="array" ref="G21">INDEX($D$86:$AG$128,$C91,G$70)</f>
        <v>295.37599999999998</v>
      </c>
      <c r="H21" s="53"/>
      <c r="I21" s="19" t="str" cm="1">
        <f t="array" ref="I21">HYPERLINK(TEXT("#"&amp;INDEX($D$138:$AG$180,$C143,C$70),),INDEX($D$138:$AG$180,$C143,C$70))</f>
        <v>A125232478V</v>
      </c>
      <c r="J21" s="19" t="str" cm="1">
        <f t="array" ref="J21">HYPERLINK(TEXT("#"&amp;INDEX($D$138:$AG$180,$C143,D$70),),INDEX($D$138:$AG$180,$C143,D$70))</f>
        <v>A125227726X</v>
      </c>
      <c r="K21" s="19" t="str" cm="1">
        <f t="array" ref="K21">HYPERLINK(TEXT("#"&amp;INDEX($D$138:$AG$180,$C143,E$70),),INDEX($D$138:$AG$180,$C143,E$70))</f>
        <v>A125234854X</v>
      </c>
      <c r="L21" s="19" t="str" cm="1">
        <f t="array" ref="L21">HYPERLINK(TEXT("#"&amp;INDEX($D$138:$AG$180,$C143,F$70),),INDEX($D$138:$AG$180,$C143,F$70))</f>
        <v>A125237230F</v>
      </c>
      <c r="M21" s="19" t="str" cm="1">
        <f t="array" ref="M21">HYPERLINK(TEXT("#"&amp;INDEX($D$138:$AG$180,$C143,G$70),),INDEX($D$138:$AG$180,$C143,G$70))</f>
        <v>A125230102K</v>
      </c>
    </row>
    <row r="22" spans="1:22">
      <c r="A22" s="54"/>
      <c r="B22" s="55" t="s">
        <v>4672</v>
      </c>
      <c r="C22" s="56" cm="1">
        <f t="array" ref="C22">INDEX($D$86:$AG$128,$C92,C$70)</f>
        <v>130.46199999999999</v>
      </c>
      <c r="D22" s="56" cm="1">
        <f t="array" ref="D22">INDEX($D$86:$AG$128,$C92,D$70)</f>
        <v>130.50700000000001</v>
      </c>
      <c r="E22" s="56" cm="1">
        <f t="array" ref="E22">INDEX($D$86:$AG$128,$C92,E$70)</f>
        <v>260.97000000000003</v>
      </c>
      <c r="F22" s="56" cm="1">
        <f t="array" ref="F22">INDEX($D$86:$AG$128,$C92,F$70)</f>
        <v>16.838000000000001</v>
      </c>
      <c r="G22" s="56" cm="1">
        <f t="array" ref="G22">INDEX($D$86:$AG$128,$C92,G$70)</f>
        <v>277.80799999999999</v>
      </c>
      <c r="H22" s="53"/>
      <c r="I22" s="19" t="str" cm="1">
        <f t="array" ref="I22">HYPERLINK(TEXT("#"&amp;INDEX($D$138:$AG$180,$C144,C$70),),INDEX($D$138:$AG$180,$C144,C$70))</f>
        <v>A125232482K</v>
      </c>
      <c r="J22" s="19" t="str" cm="1">
        <f t="array" ref="J22">HYPERLINK(TEXT("#"&amp;INDEX($D$138:$AG$180,$C144,D$70),),INDEX($D$138:$AG$180,$C144,D$70))</f>
        <v>A125227730R</v>
      </c>
      <c r="K22" s="19" t="str" cm="1">
        <f t="array" ref="K22">HYPERLINK(TEXT("#"&amp;INDEX($D$138:$AG$180,$C144,E$70),),INDEX($D$138:$AG$180,$C144,E$70))</f>
        <v>A125234858J</v>
      </c>
      <c r="L22" s="19" t="str" cm="1">
        <f t="array" ref="L22">HYPERLINK(TEXT("#"&amp;INDEX($D$138:$AG$180,$C144,F$70),),INDEX($D$138:$AG$180,$C144,F$70))</f>
        <v>A125237234R</v>
      </c>
      <c r="M22" s="19" t="str" cm="1">
        <f t="array" ref="M22">HYPERLINK(TEXT("#"&amp;INDEX($D$138:$AG$180,$C144,G$70),),INDEX($D$138:$AG$180,$C144,G$70))</f>
        <v>A125230106V</v>
      </c>
    </row>
    <row r="23" spans="1:22">
      <c r="A23" s="50" t="s">
        <v>4673</v>
      </c>
      <c r="B23" s="51"/>
      <c r="C23" s="56"/>
      <c r="D23" s="56"/>
      <c r="E23" s="56"/>
      <c r="F23" s="56"/>
      <c r="G23" s="56"/>
      <c r="H23" s="53"/>
      <c r="I23" s="19"/>
      <c r="J23" s="19"/>
      <c r="K23" s="19"/>
      <c r="L23" s="19"/>
      <c r="M23" s="19"/>
    </row>
    <row r="24" spans="1:22">
      <c r="A24" s="54"/>
      <c r="B24" s="55" t="s">
        <v>4674</v>
      </c>
      <c r="C24" s="56" cm="1">
        <f t="array" ref="C24">INDEX($D$86:$AG$128,$C94,C$70)</f>
        <v>142.75800000000001</v>
      </c>
      <c r="D24" s="56" cm="1">
        <f t="array" ref="D24">INDEX($D$86:$AG$128,$C94,D$70)</f>
        <v>217.03700000000001</v>
      </c>
      <c r="E24" s="56" cm="1">
        <f t="array" ref="E24">INDEX($D$86:$AG$128,$C94,E$70)</f>
        <v>359.79500000000002</v>
      </c>
      <c r="F24" s="56" cm="1">
        <f t="array" ref="F24">INDEX($D$86:$AG$128,$C94,F$70)</f>
        <v>22.99</v>
      </c>
      <c r="G24" s="56" cm="1">
        <f t="array" ref="G24">INDEX($D$86:$AG$128,$C94,G$70)</f>
        <v>382.78399999999999</v>
      </c>
      <c r="H24" s="53"/>
      <c r="I24" s="19" t="str" cm="1">
        <f t="array" ref="I24">HYPERLINK(TEXT("#"&amp;INDEX($D$138:$AG$180,$C146,C$70),),INDEX($D$138:$AG$180,$C146,C$70))</f>
        <v>A125232486V</v>
      </c>
      <c r="J24" s="19" t="str" cm="1">
        <f t="array" ref="J24">HYPERLINK(TEXT("#"&amp;INDEX($D$138:$AG$180,$C146,D$70),),INDEX($D$138:$AG$180,$C146,D$70))</f>
        <v>A125227734X</v>
      </c>
      <c r="K24" s="19" t="str" cm="1">
        <f t="array" ref="K24">HYPERLINK(TEXT("#"&amp;INDEX($D$138:$AG$180,$C146,E$70),),INDEX($D$138:$AG$180,$C146,E$70))</f>
        <v>A125234862X</v>
      </c>
      <c r="L24" s="19" t="str" cm="1">
        <f t="array" ref="L24">HYPERLINK(TEXT("#"&amp;INDEX($D$138:$AG$180,$C146,F$70),),INDEX($D$138:$AG$180,$C146,F$70))</f>
        <v>A125237238X</v>
      </c>
      <c r="M24" s="19" t="str" cm="1">
        <f t="array" ref="M24">HYPERLINK(TEXT("#"&amp;INDEX($D$138:$AG$180,$C146,G$70),),INDEX($D$138:$AG$180,$C146,G$70))</f>
        <v>A125230110K</v>
      </c>
    </row>
    <row r="25" spans="1:22">
      <c r="A25" s="54"/>
      <c r="B25" s="55" t="s">
        <v>4675</v>
      </c>
      <c r="C25" s="56" cm="1">
        <f t="array" ref="C25">INDEX($D$86:$AG$128,$C95,C$70)</f>
        <v>202.40899999999999</v>
      </c>
      <c r="D25" s="56" cm="1">
        <f t="array" ref="D25">INDEX($D$86:$AG$128,$C95,D$70)</f>
        <v>213.53200000000001</v>
      </c>
      <c r="E25" s="56" cm="1">
        <f t="array" ref="E25">INDEX($D$86:$AG$128,$C95,E$70)</f>
        <v>415.94200000000001</v>
      </c>
      <c r="F25" s="56" cm="1">
        <f t="array" ref="F25">INDEX($D$86:$AG$128,$C95,F$70)</f>
        <v>17.751999999999999</v>
      </c>
      <c r="G25" s="56" cm="1">
        <f t="array" ref="G25">INDEX($D$86:$AG$128,$C95,G$70)</f>
        <v>433.69400000000002</v>
      </c>
      <c r="H25" s="53"/>
      <c r="I25" s="19" t="str" cm="1">
        <f t="array" ref="I25">HYPERLINK(TEXT("#"&amp;INDEX($D$138:$AG$180,$C147,C$70),),INDEX($D$138:$AG$180,$C147,C$70))</f>
        <v>A125232470A</v>
      </c>
      <c r="J25" s="19" t="str" cm="1">
        <f t="array" ref="J25">HYPERLINK(TEXT("#"&amp;INDEX($D$138:$AG$180,$C147,D$70),),INDEX($D$138:$AG$180,$C147,D$70))</f>
        <v>A125227718X</v>
      </c>
      <c r="K25" s="19" t="str" cm="1">
        <f t="array" ref="K25">HYPERLINK(TEXT("#"&amp;INDEX($D$138:$AG$180,$C147,E$70),),INDEX($D$138:$AG$180,$C147,E$70))</f>
        <v>A125234846X</v>
      </c>
      <c r="L25" s="19" t="str" cm="1">
        <f t="array" ref="L25">HYPERLINK(TEXT("#"&amp;INDEX($D$138:$AG$180,$C147,F$70),),INDEX($D$138:$AG$180,$C147,F$70))</f>
        <v>A125237222F</v>
      </c>
      <c r="M25" s="19" t="str" cm="1">
        <f t="array" ref="M25">HYPERLINK(TEXT("#"&amp;INDEX($D$138:$AG$180,$C147,G$70),),INDEX($D$138:$AG$180,$C147,G$70))</f>
        <v>A125230094W</v>
      </c>
    </row>
    <row r="26" spans="1:22">
      <c r="A26" s="54"/>
      <c r="B26" s="55" t="s">
        <v>4676</v>
      </c>
      <c r="C26" s="56" cm="1">
        <f t="array" ref="C26">INDEX($D$86:$AG$128,$C96,C$70)</f>
        <v>102.84099999999999</v>
      </c>
      <c r="D26" s="56" cm="1">
        <f t="array" ref="D26">INDEX($D$86:$AG$128,$C96,D$70)</f>
        <v>68.421999999999997</v>
      </c>
      <c r="E26" s="56" cm="1">
        <f t="array" ref="E26">INDEX($D$86:$AG$128,$C96,E$70)</f>
        <v>171.26300000000001</v>
      </c>
      <c r="F26" s="56" cm="1">
        <f t="array" ref="F26">INDEX($D$86:$AG$128,$C96,F$70)</f>
        <v>8.7929999999999993</v>
      </c>
      <c r="G26" s="56" cm="1">
        <f t="array" ref="G26">INDEX($D$86:$AG$128,$C96,G$70)</f>
        <v>180.05699999999999</v>
      </c>
      <c r="H26" s="53"/>
      <c r="I26" s="19" t="str" cm="1">
        <f t="array" ref="I26">HYPERLINK(TEXT("#"&amp;INDEX($D$138:$AG$180,$C148,C$70),),INDEX($D$138:$AG$180,$C148,C$70))</f>
        <v>A125232506T</v>
      </c>
      <c r="J26" s="19" t="str" cm="1">
        <f t="array" ref="J26">HYPERLINK(TEXT("#"&amp;INDEX($D$138:$AG$180,$C148,D$70),),INDEX($D$138:$AG$180,$C148,D$70))</f>
        <v>A125227754J</v>
      </c>
      <c r="K26" s="19" t="str" cm="1">
        <f t="array" ref="K26">HYPERLINK(TEXT("#"&amp;INDEX($D$138:$AG$180,$C148,E$70),),INDEX($D$138:$AG$180,$C148,E$70))</f>
        <v>A125234882J</v>
      </c>
      <c r="L26" s="19" t="str" cm="1">
        <f t="array" ref="L26">HYPERLINK(TEXT("#"&amp;INDEX($D$138:$AG$180,$C148,F$70),),INDEX($D$138:$AG$180,$C148,F$70))</f>
        <v>A125237258J</v>
      </c>
      <c r="M26" s="19" t="str" cm="1">
        <f t="array" ref="M26">HYPERLINK(TEXT("#"&amp;INDEX($D$138:$AG$180,$C148,G$70),),INDEX($D$138:$AG$180,$C148,G$70))</f>
        <v>A125230130V</v>
      </c>
      <c r="N26" s="53"/>
      <c r="O26" s="53"/>
      <c r="P26" s="53"/>
      <c r="Q26" s="53"/>
      <c r="R26" s="53"/>
      <c r="S26" s="53"/>
      <c r="T26" s="53"/>
      <c r="U26" s="53"/>
      <c r="V26" s="53"/>
    </row>
    <row r="27" spans="1:22">
      <c r="A27" s="54"/>
      <c r="B27" s="55" t="s">
        <v>4677</v>
      </c>
      <c r="C27" s="56" cm="1">
        <f t="array" ref="C27">INDEX($D$86:$AG$128,$C97,C$70)</f>
        <v>40.106999999999999</v>
      </c>
      <c r="D27" s="56" cm="1">
        <f t="array" ref="D27">INDEX($D$86:$AG$128,$C97,D$70)</f>
        <v>23.094000000000001</v>
      </c>
      <c r="E27" s="56" cm="1">
        <f t="array" ref="E27">INDEX($D$86:$AG$128,$C97,E$70)</f>
        <v>63.201000000000001</v>
      </c>
      <c r="F27" s="56" cm="1">
        <f t="array" ref="F27">INDEX($D$86:$AG$128,$C97,F$70)</f>
        <v>4.6420000000000003</v>
      </c>
      <c r="G27" s="56" cm="1">
        <f t="array" ref="G27">INDEX($D$86:$AG$128,$C97,G$70)</f>
        <v>67.841999999999999</v>
      </c>
      <c r="H27" s="53"/>
      <c r="I27" s="19" t="str" cm="1">
        <f t="array" ref="I27">HYPERLINK(TEXT("#"&amp;INDEX($D$138:$AG$180,$C149,C$70),),INDEX($D$138:$AG$180,$C149,C$70))</f>
        <v>A125232490K</v>
      </c>
      <c r="J27" s="19" t="str" cm="1">
        <f t="array" ref="J27">HYPERLINK(TEXT("#"&amp;INDEX($D$138:$AG$180,$C149,D$70),),INDEX($D$138:$AG$180,$C149,D$70))</f>
        <v>A125227738J</v>
      </c>
      <c r="K27" s="19" t="str" cm="1">
        <f t="array" ref="K27">HYPERLINK(TEXT("#"&amp;INDEX($D$138:$AG$180,$C149,E$70),),INDEX($D$138:$AG$180,$C149,E$70))</f>
        <v>A125234866J</v>
      </c>
      <c r="L27" s="19" t="str" cm="1">
        <f t="array" ref="L27">HYPERLINK(TEXT("#"&amp;INDEX($D$138:$AG$180,$C149,F$70),),INDEX($D$138:$AG$180,$C149,F$70))</f>
        <v>A125237242R</v>
      </c>
      <c r="M27" s="19" t="str" cm="1">
        <f t="array" ref="M27">HYPERLINK(TEXT("#"&amp;INDEX($D$138:$AG$180,$C149,G$70),),INDEX($D$138:$AG$180,$C149,G$70))</f>
        <v>A125230114V</v>
      </c>
      <c r="N27" s="53"/>
      <c r="O27" s="53"/>
      <c r="P27" s="53"/>
      <c r="Q27" s="53"/>
      <c r="R27" s="53"/>
      <c r="S27" s="53"/>
      <c r="T27" s="53"/>
      <c r="U27" s="53"/>
      <c r="V27" s="53"/>
    </row>
    <row r="28" spans="1:22">
      <c r="A28" s="50" t="s">
        <v>4660</v>
      </c>
      <c r="B28" s="57"/>
      <c r="C28" s="58" cm="1">
        <f t="array" ref="C28">INDEX($D$86:$AG$128,$C98,C$70)</f>
        <v>488.11399999999998</v>
      </c>
      <c r="D28" s="58" cm="1">
        <f t="array" ref="D28">INDEX($D$86:$AG$128,$C98,D$70)</f>
        <v>522.08600000000001</v>
      </c>
      <c r="E28" s="58" cm="1">
        <f t="array" ref="E28">INDEX($D$86:$AG$128,$C98,E$70)</f>
        <v>1010.2</v>
      </c>
      <c r="F28" s="58" cm="1">
        <f t="array" ref="F28">INDEX($D$86:$AG$128,$C98,F$70)</f>
        <v>54.177</v>
      </c>
      <c r="G28" s="58" cm="1">
        <f t="array" ref="G28">INDEX($D$86:$AG$128,$C98,G$70)</f>
        <v>1064.377</v>
      </c>
      <c r="H28" s="53"/>
      <c r="I28" s="19" t="str" cm="1">
        <f t="array" ref="I28">HYPERLINK(TEXT("#"&amp;INDEX($D$138:$AG$180,$C150,C$70),),INDEX($D$138:$AG$180,$C150,C$70))</f>
        <v>A125232510J</v>
      </c>
      <c r="J28" s="19" t="str" cm="1">
        <f t="array" ref="J28">HYPERLINK(TEXT("#"&amp;INDEX($D$138:$AG$180,$C150,D$70),),INDEX($D$138:$AG$180,$C150,D$70))</f>
        <v>A125227758T</v>
      </c>
      <c r="K28" s="19" t="str" cm="1">
        <f t="array" ref="K28">HYPERLINK(TEXT("#"&amp;INDEX($D$138:$AG$180,$C150,E$70),),INDEX($D$138:$AG$180,$C150,E$70))</f>
        <v>A125234886T</v>
      </c>
      <c r="L28" s="19" t="str" cm="1">
        <f t="array" ref="L28">HYPERLINK(TEXT("#"&amp;INDEX($D$138:$AG$180,$C150,F$70),),INDEX($D$138:$AG$180,$C150,F$70))</f>
        <v>A125237262X</v>
      </c>
      <c r="M28" s="19" t="str" cm="1">
        <f t="array" ref="M28">HYPERLINK(TEXT("#"&amp;INDEX($D$138:$AG$180,$C150,G$70),),INDEX($D$138:$AG$180,$C150,G$70))</f>
        <v>A125230134C</v>
      </c>
      <c r="N28" s="53"/>
      <c r="O28" s="53"/>
      <c r="P28" s="53"/>
      <c r="Q28" s="53"/>
      <c r="R28" s="53"/>
      <c r="S28" s="53"/>
      <c r="T28" s="53"/>
      <c r="U28" s="53"/>
      <c r="V28" s="53"/>
    </row>
    <row r="29" spans="1:22">
      <c r="A29" s="47" t="s">
        <v>4678</v>
      </c>
      <c r="B29" s="48"/>
      <c r="C29" s="48"/>
      <c r="D29" s="48"/>
      <c r="E29" s="48"/>
      <c r="F29" s="48"/>
      <c r="G29" s="48"/>
      <c r="H29" s="53"/>
      <c r="I29" s="48"/>
      <c r="J29" s="48"/>
      <c r="K29" s="48"/>
      <c r="L29" s="48"/>
      <c r="M29" s="48"/>
      <c r="N29" s="53"/>
      <c r="O29" s="53"/>
      <c r="P29" s="53"/>
      <c r="Q29" s="53"/>
      <c r="R29" s="53"/>
      <c r="S29" s="53"/>
      <c r="T29" s="53"/>
      <c r="U29" s="53"/>
      <c r="V29" s="53"/>
    </row>
    <row r="30" spans="1:22">
      <c r="A30" s="50" t="s">
        <v>4665</v>
      </c>
      <c r="B30" s="51"/>
      <c r="C30" s="56"/>
      <c r="D30" s="56"/>
      <c r="E30" s="56"/>
      <c r="F30" s="56"/>
      <c r="G30" s="56"/>
      <c r="H30" s="53"/>
      <c r="I30" s="19"/>
      <c r="J30" s="19"/>
      <c r="K30" s="19"/>
      <c r="L30" s="19"/>
      <c r="M30" s="19"/>
      <c r="N30" s="53"/>
      <c r="O30" s="53"/>
      <c r="P30" s="53"/>
      <c r="Q30" s="53"/>
      <c r="R30" s="53"/>
      <c r="S30" s="53"/>
      <c r="T30" s="53"/>
      <c r="U30" s="53"/>
      <c r="V30" s="53"/>
    </row>
    <row r="31" spans="1:22">
      <c r="A31" s="54"/>
      <c r="B31" s="55" t="s">
        <v>4666</v>
      </c>
      <c r="C31" s="56" cm="1">
        <f t="array" ref="C31">INDEX($D$86:$AG$128,$C101,C$70)</f>
        <v>163.61699999999999</v>
      </c>
      <c r="D31" s="56" cm="1">
        <f t="array" ref="D31">INDEX($D$86:$AG$128,$C101,D$70)</f>
        <v>156.93</v>
      </c>
      <c r="E31" s="56" cm="1">
        <f t="array" ref="E31">INDEX($D$86:$AG$128,$C101,E$70)</f>
        <v>320.548</v>
      </c>
      <c r="F31" s="56" cm="1">
        <f t="array" ref="F31">INDEX($D$86:$AG$128,$C101,F$70)</f>
        <v>11.117000000000001</v>
      </c>
      <c r="G31" s="56" cm="1">
        <f t="array" ref="G31">INDEX($D$86:$AG$128,$C101,G$70)</f>
        <v>331.66500000000002</v>
      </c>
      <c r="H31" s="53"/>
      <c r="I31" s="19" t="str" cm="1">
        <f t="array" ref="I31">HYPERLINK(TEXT("#"&amp;INDEX($D$138:$AG$180,$C153,C$70),),INDEX($D$138:$AG$180,$C153,C$70))</f>
        <v>A125256254C</v>
      </c>
      <c r="J31" s="19" t="str" cm="1">
        <f t="array" ref="J31">HYPERLINK(TEXT("#"&amp;INDEX($D$138:$AG$180,$C153,D$70),),INDEX($D$138:$AG$180,$C153,D$70))</f>
        <v>A125251502L</v>
      </c>
      <c r="K31" s="19" t="str" cm="1">
        <f t="array" ref="K31">HYPERLINK(TEXT("#"&amp;INDEX($D$138:$AG$180,$C153,E$70),),INDEX($D$138:$AG$180,$C153,E$70))</f>
        <v>A125258630J</v>
      </c>
      <c r="L31" s="19" t="str" cm="1">
        <f t="array" ref="L31">HYPERLINK(TEXT("#"&amp;INDEX($D$138:$AG$180,$C153,F$70),),INDEX($D$138:$AG$180,$C153,F$70))</f>
        <v>A125261006L</v>
      </c>
      <c r="M31" s="19" t="str" cm="1">
        <f t="array" ref="M31">HYPERLINK(TEXT("#"&amp;INDEX($D$138:$AG$180,$C153,G$70),),INDEX($D$138:$AG$180,$C153,G$70))</f>
        <v>A125253878W</v>
      </c>
      <c r="N31" s="53"/>
      <c r="O31" s="53"/>
      <c r="P31" s="53"/>
      <c r="Q31" s="53"/>
      <c r="R31" s="53"/>
      <c r="S31" s="53"/>
      <c r="T31" s="53"/>
      <c r="U31" s="53"/>
      <c r="V31" s="53"/>
    </row>
    <row r="32" spans="1:22">
      <c r="A32" s="54"/>
      <c r="B32" s="55" t="s">
        <v>4667</v>
      </c>
      <c r="C32" s="56" cm="1">
        <f t="array" ref="C32">INDEX($D$86:$AG$128,$C102,C$70)</f>
        <v>47.237000000000002</v>
      </c>
      <c r="D32" s="56" cm="1">
        <f t="array" ref="D32">INDEX($D$86:$AG$128,$C102,D$70)</f>
        <v>53.616</v>
      </c>
      <c r="E32" s="56" cm="1">
        <f t="array" ref="E32">INDEX($D$86:$AG$128,$C102,E$70)</f>
        <v>100.854</v>
      </c>
      <c r="F32" s="56" cm="1">
        <f t="array" ref="F32">INDEX($D$86:$AG$128,$C102,F$70)</f>
        <v>3.7040000000000002</v>
      </c>
      <c r="G32" s="56" cm="1">
        <f t="array" ref="G32">INDEX($D$86:$AG$128,$C102,G$70)</f>
        <v>104.557</v>
      </c>
      <c r="H32" s="53"/>
      <c r="I32" s="19" t="str" cm="1">
        <f t="array" ref="I32">HYPERLINK(TEXT("#"&amp;INDEX($D$138:$AG$180,$C154,C$70),),INDEX($D$138:$AG$180,$C154,C$70))</f>
        <v>A125256234V</v>
      </c>
      <c r="J32" s="19" t="str" cm="1">
        <f t="array" ref="J32">HYPERLINK(TEXT("#"&amp;INDEX($D$138:$AG$180,$C154,D$70),),INDEX($D$138:$AG$180,$C154,D$70))</f>
        <v>A125251482R</v>
      </c>
      <c r="K32" s="19" t="str" cm="1">
        <f t="array" ref="K32">HYPERLINK(TEXT("#"&amp;INDEX($D$138:$AG$180,$C154,E$70),),INDEX($D$138:$AG$180,$C154,E$70))</f>
        <v>A125258610X</v>
      </c>
      <c r="L32" s="19" t="str" cm="1">
        <f t="array" ref="L32">HYPERLINK(TEXT("#"&amp;INDEX($D$138:$AG$180,$C154,F$70),),INDEX($D$138:$AG$180,$C154,F$70))</f>
        <v>A125260986L</v>
      </c>
      <c r="M32" s="19" t="str" cm="1">
        <f t="array" ref="M32">HYPERLINK(TEXT("#"&amp;INDEX($D$138:$AG$180,$C154,G$70),),INDEX($D$138:$AG$180,$C154,G$70))</f>
        <v>A125253858L</v>
      </c>
      <c r="N32" s="53"/>
      <c r="O32" s="53"/>
      <c r="P32" s="53"/>
      <c r="Q32" s="53"/>
      <c r="R32" s="53"/>
      <c r="S32" s="53"/>
      <c r="T32" s="53"/>
      <c r="U32" s="53"/>
      <c r="V32" s="53"/>
    </row>
    <row r="33" spans="1:22">
      <c r="A33" s="50" t="s">
        <v>4668</v>
      </c>
      <c r="B33" s="51"/>
      <c r="C33" s="56"/>
      <c r="D33" s="56"/>
      <c r="E33" s="56"/>
      <c r="F33" s="56"/>
      <c r="G33" s="56"/>
      <c r="H33" s="53"/>
      <c r="I33" s="19"/>
      <c r="J33" s="19"/>
      <c r="K33" s="19"/>
      <c r="L33" s="19"/>
      <c r="M33" s="19"/>
      <c r="N33" s="53"/>
      <c r="O33" s="53"/>
      <c r="P33" s="53"/>
      <c r="Q33" s="53"/>
      <c r="R33" s="53"/>
      <c r="S33" s="53"/>
      <c r="T33" s="53"/>
      <c r="U33" s="53"/>
      <c r="V33" s="53"/>
    </row>
    <row r="34" spans="1:22">
      <c r="A34" s="54"/>
      <c r="B34" s="55" t="s">
        <v>4669</v>
      </c>
      <c r="C34" s="56" cm="1">
        <f t="array" ref="C34">INDEX($D$86:$AG$128,$C104,C$70)</f>
        <v>41.351999999999997</v>
      </c>
      <c r="D34" s="56" cm="1">
        <f t="array" ref="D34">INDEX($D$86:$AG$128,$C104,D$70)</f>
        <v>59.326000000000001</v>
      </c>
      <c r="E34" s="56" cm="1">
        <f t="array" ref="E34">INDEX($D$86:$AG$128,$C104,E$70)</f>
        <v>100.67700000000001</v>
      </c>
      <c r="F34" s="56" cm="1">
        <f t="array" ref="F34">INDEX($D$86:$AG$128,$C104,F$70)</f>
        <v>2.556</v>
      </c>
      <c r="G34" s="56" cm="1">
        <f t="array" ref="G34">INDEX($D$86:$AG$128,$C104,G$70)</f>
        <v>103.23399999999999</v>
      </c>
      <c r="H34" s="53"/>
      <c r="I34" s="19" t="str" cm="1">
        <f t="array" ref="I34">HYPERLINK(TEXT("#"&amp;INDEX($D$138:$AG$180,$C156,C$70),),INDEX($D$138:$AG$180,$C156,C$70))</f>
        <v>A125256258L</v>
      </c>
      <c r="J34" s="19" t="str" cm="1">
        <f t="array" ref="J34">HYPERLINK(TEXT("#"&amp;INDEX($D$138:$AG$180,$C156,D$70),),INDEX($D$138:$AG$180,$C156,D$70))</f>
        <v>A125251506W</v>
      </c>
      <c r="K34" s="19" t="str" cm="1">
        <f t="array" ref="K34">HYPERLINK(TEXT("#"&amp;INDEX($D$138:$AG$180,$C156,E$70),),INDEX($D$138:$AG$180,$C156,E$70))</f>
        <v>A125258634T</v>
      </c>
      <c r="L34" s="19" t="str" cm="1">
        <f t="array" ref="L34">HYPERLINK(TEXT("#"&amp;INDEX($D$138:$AG$180,$C156,F$70),),INDEX($D$138:$AG$180,$C156,F$70))</f>
        <v>A125261010C</v>
      </c>
      <c r="M34" s="19" t="str" cm="1">
        <f t="array" ref="M34">HYPERLINK(TEXT("#"&amp;INDEX($D$138:$AG$180,$C156,G$70),),INDEX($D$138:$AG$180,$C156,G$70))</f>
        <v>A125253882L</v>
      </c>
      <c r="N34" s="53"/>
      <c r="O34" s="53"/>
      <c r="P34" s="53"/>
      <c r="Q34" s="53"/>
      <c r="R34" s="53"/>
      <c r="S34" s="53"/>
      <c r="T34" s="53"/>
      <c r="U34" s="53"/>
      <c r="V34" s="53"/>
    </row>
    <row r="35" spans="1:22">
      <c r="A35" s="54"/>
      <c r="B35" s="55" t="s">
        <v>4670</v>
      </c>
      <c r="C35" s="56" cm="1">
        <f t="array" ref="C35">INDEX($D$86:$AG$128,$C105,C$70)</f>
        <v>24.972000000000001</v>
      </c>
      <c r="D35" s="56" cm="1">
        <f t="array" ref="D35">INDEX($D$86:$AG$128,$C105,D$70)</f>
        <v>20.355</v>
      </c>
      <c r="E35" s="56" cm="1">
        <f t="array" ref="E35">INDEX($D$86:$AG$128,$C105,E$70)</f>
        <v>45.326999999999998</v>
      </c>
      <c r="F35" s="56" cm="1">
        <f t="array" ref="F35">INDEX($D$86:$AG$128,$C105,F$70)</f>
        <v>0.97599999999999998</v>
      </c>
      <c r="G35" s="56" cm="1">
        <f t="array" ref="G35">INDEX($D$86:$AG$128,$C105,G$70)</f>
        <v>46.302999999999997</v>
      </c>
      <c r="H35" s="53"/>
      <c r="I35" s="19" t="str" cm="1">
        <f t="array" ref="I35">HYPERLINK(TEXT("#"&amp;INDEX($D$138:$AG$180,$C157,C$70),),INDEX($D$138:$AG$180,$C157,C$70))</f>
        <v>A125256262C</v>
      </c>
      <c r="J35" s="19" t="str" cm="1">
        <f t="array" ref="J35">HYPERLINK(TEXT("#"&amp;INDEX($D$138:$AG$180,$C157,D$70),),INDEX($D$138:$AG$180,$C157,D$70))</f>
        <v>A125251510L</v>
      </c>
      <c r="K35" s="19" t="str" cm="1">
        <f t="array" ref="K35">HYPERLINK(TEXT("#"&amp;INDEX($D$138:$AG$180,$C157,E$70),),INDEX($D$138:$AG$180,$C157,E$70))</f>
        <v>A125258638A</v>
      </c>
      <c r="L35" s="19" t="str" cm="1">
        <f t="array" ref="L35">HYPERLINK(TEXT("#"&amp;INDEX($D$138:$AG$180,$C157,F$70),),INDEX($D$138:$AG$180,$C157,F$70))</f>
        <v>A125261014L</v>
      </c>
      <c r="M35" s="19" t="str" cm="1">
        <f t="array" ref="M35">HYPERLINK(TEXT("#"&amp;INDEX($D$138:$AG$180,$C157,G$70),),INDEX($D$138:$AG$180,$C157,G$70))</f>
        <v>A125253886W</v>
      </c>
      <c r="N35" s="53"/>
      <c r="O35" s="53"/>
      <c r="P35" s="53"/>
      <c r="Q35" s="53"/>
      <c r="R35" s="53"/>
      <c r="S35" s="53"/>
      <c r="T35" s="53"/>
      <c r="U35" s="53"/>
      <c r="V35" s="53"/>
    </row>
    <row r="36" spans="1:22">
      <c r="A36" s="54"/>
      <c r="B36" s="55" t="s">
        <v>4671</v>
      </c>
      <c r="C36" s="56" cm="1">
        <f t="array" ref="C36">INDEX($D$86:$AG$128,$C106,C$70)</f>
        <v>65.856999999999999</v>
      </c>
      <c r="D36" s="56" cm="1">
        <f t="array" ref="D36">INDEX($D$86:$AG$128,$C106,D$70)</f>
        <v>56.594999999999999</v>
      </c>
      <c r="E36" s="56" cm="1">
        <f t="array" ref="E36">INDEX($D$86:$AG$128,$C106,E$70)</f>
        <v>122.452</v>
      </c>
      <c r="F36" s="56" cm="1">
        <f t="array" ref="F36">INDEX($D$86:$AG$128,$C106,F$70)</f>
        <v>5.5659999999999998</v>
      </c>
      <c r="G36" s="56" cm="1">
        <f t="array" ref="G36">INDEX($D$86:$AG$128,$C106,G$70)</f>
        <v>128.018</v>
      </c>
      <c r="H36" s="53"/>
      <c r="I36" s="19" t="str" cm="1">
        <f t="array" ref="I36">HYPERLINK(TEXT("#"&amp;INDEX($D$138:$AG$180,$C158,C$70),),INDEX($D$138:$AG$180,$C158,C$70))</f>
        <v>A125256238C</v>
      </c>
      <c r="J36" s="19" t="str" cm="1">
        <f t="array" ref="J36">HYPERLINK(TEXT("#"&amp;INDEX($D$138:$AG$180,$C158,D$70),),INDEX($D$138:$AG$180,$C158,D$70))</f>
        <v>A125251486X</v>
      </c>
      <c r="K36" s="19" t="str" cm="1">
        <f t="array" ref="K36">HYPERLINK(TEXT("#"&amp;INDEX($D$138:$AG$180,$C158,E$70),),INDEX($D$138:$AG$180,$C158,E$70))</f>
        <v>A125258614J</v>
      </c>
      <c r="L36" s="19" t="str" cm="1">
        <f t="array" ref="L36">HYPERLINK(TEXT("#"&amp;INDEX($D$138:$AG$180,$C158,F$70),),INDEX($D$138:$AG$180,$C158,F$70))</f>
        <v>A125260990C</v>
      </c>
      <c r="M36" s="19" t="str" cm="1">
        <f t="array" ref="M36">HYPERLINK(TEXT("#"&amp;INDEX($D$138:$AG$180,$C158,G$70),),INDEX($D$138:$AG$180,$C158,G$70))</f>
        <v>A125253862C</v>
      </c>
      <c r="N36" s="53"/>
      <c r="O36" s="53"/>
      <c r="P36" s="53"/>
      <c r="Q36" s="53"/>
      <c r="R36" s="53"/>
      <c r="S36" s="53"/>
      <c r="T36" s="53"/>
      <c r="U36" s="53"/>
      <c r="V36" s="53"/>
    </row>
    <row r="37" spans="1:22">
      <c r="A37" s="54"/>
      <c r="B37" s="55" t="s">
        <v>4672</v>
      </c>
      <c r="C37" s="56" cm="1">
        <f t="array" ref="C37">INDEX($D$86:$AG$128,$C107,C$70)</f>
        <v>78.674000000000007</v>
      </c>
      <c r="D37" s="56" cm="1">
        <f t="array" ref="D37">INDEX($D$86:$AG$128,$C107,D$70)</f>
        <v>74.271000000000001</v>
      </c>
      <c r="E37" s="56" cm="1">
        <f t="array" ref="E37">INDEX($D$86:$AG$128,$C107,E$70)</f>
        <v>152.94499999999999</v>
      </c>
      <c r="F37" s="56" cm="1">
        <f t="array" ref="F37">INDEX($D$86:$AG$128,$C107,F$70)</f>
        <v>5.7229999999999999</v>
      </c>
      <c r="G37" s="56" cm="1">
        <f t="array" ref="G37">INDEX($D$86:$AG$128,$C107,G$70)</f>
        <v>158.66800000000001</v>
      </c>
      <c r="H37" s="53"/>
      <c r="I37" s="19" t="str" cm="1">
        <f t="array" ref="I37">HYPERLINK(TEXT("#"&amp;INDEX($D$138:$AG$180,$C159,C$70),),INDEX($D$138:$AG$180,$C159,C$70))</f>
        <v>A125256242V</v>
      </c>
      <c r="J37" s="19" t="str" cm="1">
        <f t="array" ref="J37">HYPERLINK(TEXT("#"&amp;INDEX($D$138:$AG$180,$C159,D$70),),INDEX($D$138:$AG$180,$C159,D$70))</f>
        <v>A125251490R</v>
      </c>
      <c r="K37" s="19" t="str" cm="1">
        <f t="array" ref="K37">HYPERLINK(TEXT("#"&amp;INDEX($D$138:$AG$180,$C159,E$70),),INDEX($D$138:$AG$180,$C159,E$70))</f>
        <v>A125258618T</v>
      </c>
      <c r="L37" s="19" t="str" cm="1">
        <f t="array" ref="L37">HYPERLINK(TEXT("#"&amp;INDEX($D$138:$AG$180,$C159,F$70),),INDEX($D$138:$AG$180,$C159,F$70))</f>
        <v>A125260994L</v>
      </c>
      <c r="M37" s="19" t="str" cm="1">
        <f t="array" ref="M37">HYPERLINK(TEXT("#"&amp;INDEX($D$138:$AG$180,$C159,G$70),),INDEX($D$138:$AG$180,$C159,G$70))</f>
        <v>A125253866L</v>
      </c>
      <c r="N37" s="53"/>
      <c r="O37" s="53"/>
      <c r="P37" s="53"/>
      <c r="Q37" s="53"/>
      <c r="R37" s="53"/>
      <c r="S37" s="53"/>
      <c r="T37" s="53"/>
      <c r="U37" s="53"/>
      <c r="V37" s="53"/>
    </row>
    <row r="38" spans="1:22">
      <c r="A38" s="50" t="s">
        <v>4673</v>
      </c>
      <c r="B38" s="51"/>
      <c r="C38" s="56"/>
      <c r="D38" s="56"/>
      <c r="E38" s="56"/>
      <c r="F38" s="56"/>
      <c r="G38" s="56"/>
      <c r="H38" s="53"/>
      <c r="I38" s="19"/>
      <c r="J38" s="19"/>
      <c r="K38" s="19"/>
      <c r="L38" s="19"/>
      <c r="M38" s="19"/>
      <c r="N38" s="53"/>
      <c r="O38" s="53"/>
      <c r="P38" s="53"/>
      <c r="Q38" s="53"/>
      <c r="R38" s="53"/>
      <c r="S38" s="53"/>
      <c r="T38" s="53"/>
      <c r="U38" s="53"/>
      <c r="V38" s="53"/>
    </row>
    <row r="39" spans="1:22">
      <c r="A39" s="54"/>
      <c r="B39" s="55" t="s">
        <v>4674</v>
      </c>
      <c r="C39" s="56" cm="1">
        <f t="array" ref="C39">INDEX($D$86:$AG$128,$C109,C$70)</f>
        <v>50.783000000000001</v>
      </c>
      <c r="D39" s="56" cm="1">
        <f t="array" ref="D39">INDEX($D$86:$AG$128,$C109,D$70)</f>
        <v>79.257999999999996</v>
      </c>
      <c r="E39" s="56" cm="1">
        <f t="array" ref="E39">INDEX($D$86:$AG$128,$C109,E$70)</f>
        <v>130.041</v>
      </c>
      <c r="F39" s="56" cm="1">
        <f t="array" ref="F39">INDEX($D$86:$AG$128,$C109,F$70)</f>
        <v>5.5339999999999998</v>
      </c>
      <c r="G39" s="56" cm="1">
        <f t="array" ref="G39">INDEX($D$86:$AG$128,$C109,G$70)</f>
        <v>135.57499999999999</v>
      </c>
      <c r="H39" s="53"/>
      <c r="I39" s="19" t="str" cm="1">
        <f t="array" ref="I39">HYPERLINK(TEXT("#"&amp;INDEX($D$138:$AG$180,$C161,C$70),),INDEX($D$138:$AG$180,$C161,C$70))</f>
        <v>A125256246C</v>
      </c>
      <c r="J39" s="19" t="str" cm="1">
        <f t="array" ref="J39">HYPERLINK(TEXT("#"&amp;INDEX($D$138:$AG$180,$C161,D$70),),INDEX($D$138:$AG$180,$C161,D$70))</f>
        <v>A125251494X</v>
      </c>
      <c r="K39" s="19" t="str" cm="1">
        <f t="array" ref="K39">HYPERLINK(TEXT("#"&amp;INDEX($D$138:$AG$180,$C161,E$70),),INDEX($D$138:$AG$180,$C161,E$70))</f>
        <v>A125258622J</v>
      </c>
      <c r="L39" s="19" t="str" cm="1">
        <f t="array" ref="L39">HYPERLINK(TEXT("#"&amp;INDEX($D$138:$AG$180,$C161,F$70),),INDEX($D$138:$AG$180,$C161,F$70))</f>
        <v>A125260998W</v>
      </c>
      <c r="M39" s="19" t="str" cm="1">
        <f t="array" ref="M39">HYPERLINK(TEXT("#"&amp;INDEX($D$138:$AG$180,$C161,G$70),),INDEX($D$138:$AG$180,$C161,G$70))</f>
        <v>A125253870C</v>
      </c>
      <c r="N39" s="53"/>
      <c r="O39" s="53"/>
      <c r="P39" s="53"/>
      <c r="Q39" s="53"/>
      <c r="R39" s="53"/>
      <c r="S39" s="53"/>
      <c r="T39" s="53"/>
      <c r="U39" s="53"/>
      <c r="V39" s="53"/>
    </row>
    <row r="40" spans="1:22">
      <c r="A40" s="54"/>
      <c r="B40" s="55" t="s">
        <v>4675</v>
      </c>
      <c r="C40" s="56" cm="1">
        <f t="array" ref="C40">INDEX($D$86:$AG$128,$C110,C$70)</f>
        <v>87.129000000000005</v>
      </c>
      <c r="D40" s="56" cm="1">
        <f t="array" ref="D40">INDEX($D$86:$AG$128,$C110,D$70)</f>
        <v>79.045000000000002</v>
      </c>
      <c r="E40" s="56" cm="1">
        <f t="array" ref="E40">INDEX($D$86:$AG$128,$C110,E$70)</f>
        <v>166.17500000000001</v>
      </c>
      <c r="F40" s="56" cm="1">
        <f t="array" ref="F40">INDEX($D$86:$AG$128,$C110,F$70)</f>
        <v>4.3120000000000003</v>
      </c>
      <c r="G40" s="56" cm="1">
        <f t="array" ref="G40">INDEX($D$86:$AG$128,$C110,G$70)</f>
        <v>170.48699999999999</v>
      </c>
      <c r="H40" s="53"/>
      <c r="I40" s="19" t="str" cm="1">
        <f t="array" ref="I40">HYPERLINK(TEXT("#"&amp;INDEX($D$138:$AG$180,$C162,C$70),),INDEX($D$138:$AG$180,$C162,C$70))</f>
        <v>A125256230K</v>
      </c>
      <c r="J40" s="19" t="str" cm="1">
        <f t="array" ref="J40">HYPERLINK(TEXT("#"&amp;INDEX($D$138:$AG$180,$C162,D$70),),INDEX($D$138:$AG$180,$C162,D$70))</f>
        <v>A125251478X</v>
      </c>
      <c r="K40" s="19" t="str" cm="1">
        <f t="array" ref="K40">HYPERLINK(TEXT("#"&amp;INDEX($D$138:$AG$180,$C162,E$70),),INDEX($D$138:$AG$180,$C162,E$70))</f>
        <v>A125258606J</v>
      </c>
      <c r="L40" s="19" t="str" cm="1">
        <f t="array" ref="L40">HYPERLINK(TEXT("#"&amp;INDEX($D$138:$AG$180,$C162,F$70),),INDEX($D$138:$AG$180,$C162,F$70))</f>
        <v>A125260982C</v>
      </c>
      <c r="M40" s="19" t="str" cm="1">
        <f t="array" ref="M40">HYPERLINK(TEXT("#"&amp;INDEX($D$138:$AG$180,$C162,G$70),),INDEX($D$138:$AG$180,$C162,G$70))</f>
        <v>A125253854C</v>
      </c>
      <c r="N40" s="53"/>
      <c r="O40" s="53"/>
      <c r="P40" s="53"/>
      <c r="Q40" s="53"/>
      <c r="R40" s="53"/>
      <c r="S40" s="53"/>
      <c r="T40" s="53"/>
      <c r="U40" s="53"/>
      <c r="V40" s="53"/>
    </row>
    <row r="41" spans="1:22">
      <c r="A41" s="54"/>
      <c r="B41" s="55" t="s">
        <v>4676</v>
      </c>
      <c r="C41" s="56" cm="1">
        <f t="array" ref="C41">INDEX($D$86:$AG$128,$C111,C$70)</f>
        <v>50.018999999999998</v>
      </c>
      <c r="D41" s="56" cm="1">
        <f t="array" ref="D41">INDEX($D$86:$AG$128,$C111,D$70)</f>
        <v>38.039000000000001</v>
      </c>
      <c r="E41" s="56" cm="1">
        <f t="array" ref="E41">INDEX($D$86:$AG$128,$C111,E$70)</f>
        <v>88.058000000000007</v>
      </c>
      <c r="F41" s="56" cm="1">
        <f t="array" ref="F41">INDEX($D$86:$AG$128,$C111,F$70)</f>
        <v>3.6389999999999998</v>
      </c>
      <c r="G41" s="56" cm="1">
        <f t="array" ref="G41">INDEX($D$86:$AG$128,$C111,G$70)</f>
        <v>91.697000000000003</v>
      </c>
      <c r="H41" s="53"/>
      <c r="I41" s="19" t="str" cm="1">
        <f t="array" ref="I41">HYPERLINK(TEXT("#"&amp;INDEX($D$138:$AG$180,$C163,C$70),),INDEX($D$138:$AG$180,$C163,C$70))</f>
        <v>A125256266L</v>
      </c>
      <c r="J41" s="19" t="str" cm="1">
        <f t="array" ref="J41">HYPERLINK(TEXT("#"&amp;INDEX($D$138:$AG$180,$C163,D$70),),INDEX($D$138:$AG$180,$C163,D$70))</f>
        <v>A125251514W</v>
      </c>
      <c r="K41" s="19" t="str" cm="1">
        <f t="array" ref="K41">HYPERLINK(TEXT("#"&amp;INDEX($D$138:$AG$180,$C163,E$70),),INDEX($D$138:$AG$180,$C163,E$70))</f>
        <v>A125258642T</v>
      </c>
      <c r="L41" s="19" t="str" cm="1">
        <f t="array" ref="L41">HYPERLINK(TEXT("#"&amp;INDEX($D$138:$AG$180,$C163,F$70),),INDEX($D$138:$AG$180,$C163,F$70))</f>
        <v>A125261018W</v>
      </c>
      <c r="M41" s="19" t="str" cm="1">
        <f t="array" ref="M41">HYPERLINK(TEXT("#"&amp;INDEX($D$138:$AG$180,$C163,G$70),),INDEX($D$138:$AG$180,$C163,G$70))</f>
        <v>A125253890L</v>
      </c>
      <c r="N41" s="53"/>
      <c r="O41" s="53"/>
      <c r="P41" s="53"/>
      <c r="Q41" s="53"/>
      <c r="R41" s="53"/>
      <c r="S41" s="53"/>
      <c r="T41" s="53"/>
      <c r="U41" s="53"/>
      <c r="V41" s="53"/>
    </row>
    <row r="42" spans="1:22">
      <c r="A42" s="54"/>
      <c r="B42" s="55" t="s">
        <v>4677</v>
      </c>
      <c r="C42" s="56" cm="1">
        <f t="array" ref="C42">INDEX($D$86:$AG$128,$C112,C$70)</f>
        <v>22.922000000000001</v>
      </c>
      <c r="D42" s="56" cm="1">
        <f t="array" ref="D42">INDEX($D$86:$AG$128,$C112,D$70)</f>
        <v>14.205</v>
      </c>
      <c r="E42" s="56" cm="1">
        <f t="array" ref="E42">INDEX($D$86:$AG$128,$C112,E$70)</f>
        <v>37.128</v>
      </c>
      <c r="F42" s="56" cm="1">
        <f t="array" ref="F42">INDEX($D$86:$AG$128,$C112,F$70)</f>
        <v>1.3360000000000001</v>
      </c>
      <c r="G42" s="56" cm="1">
        <f t="array" ref="G42">INDEX($D$86:$AG$128,$C112,G$70)</f>
        <v>38.463000000000001</v>
      </c>
      <c r="H42" s="53"/>
      <c r="I42" s="19" t="str" cm="1">
        <f t="array" ref="I42">HYPERLINK(TEXT("#"&amp;INDEX($D$138:$AG$180,$C164,C$70),),INDEX($D$138:$AG$180,$C164,C$70))</f>
        <v>A125256250V</v>
      </c>
      <c r="J42" s="19" t="str" cm="1">
        <f t="array" ref="J42">HYPERLINK(TEXT("#"&amp;INDEX($D$138:$AG$180,$C164,D$70),),INDEX($D$138:$AG$180,$C164,D$70))</f>
        <v>A125251498J</v>
      </c>
      <c r="K42" s="19" t="str" cm="1">
        <f t="array" ref="K42">HYPERLINK(TEXT("#"&amp;INDEX($D$138:$AG$180,$C164,E$70),),INDEX($D$138:$AG$180,$C164,E$70))</f>
        <v>A125258626T</v>
      </c>
      <c r="L42" s="19" t="str" cm="1">
        <f t="array" ref="L42">HYPERLINK(TEXT("#"&amp;INDEX($D$138:$AG$180,$C164,F$70),),INDEX($D$138:$AG$180,$C164,F$70))</f>
        <v>A125261002C</v>
      </c>
      <c r="M42" s="19" t="str" cm="1">
        <f t="array" ref="M42">HYPERLINK(TEXT("#"&amp;INDEX($D$138:$AG$180,$C164,G$70),),INDEX($D$138:$AG$180,$C164,G$70))</f>
        <v>A125253874L</v>
      </c>
      <c r="N42" s="53"/>
      <c r="O42" s="53"/>
      <c r="P42" s="53"/>
      <c r="Q42" s="53"/>
      <c r="R42" s="53"/>
      <c r="S42" s="53"/>
      <c r="T42" s="53"/>
      <c r="U42" s="53"/>
      <c r="V42" s="53"/>
    </row>
    <row r="43" spans="1:22">
      <c r="A43" s="50" t="s">
        <v>4660</v>
      </c>
      <c r="B43" s="59"/>
      <c r="C43" s="58" cm="1">
        <f t="array" ref="C43">INDEX($D$86:$AG$128,$C113,C$70)</f>
        <v>210.85499999999999</v>
      </c>
      <c r="D43" s="58" cm="1">
        <f t="array" ref="D43">INDEX($D$86:$AG$128,$C113,D$70)</f>
        <v>210.547</v>
      </c>
      <c r="E43" s="58" cm="1">
        <f t="array" ref="E43">INDEX($D$86:$AG$128,$C113,E$70)</f>
        <v>421.40100000000001</v>
      </c>
      <c r="F43" s="58" cm="1">
        <f t="array" ref="F43">INDEX($D$86:$AG$128,$C113,F$70)</f>
        <v>14.821</v>
      </c>
      <c r="G43" s="58" cm="1">
        <f t="array" ref="G43">INDEX($D$86:$AG$128,$C113,G$70)</f>
        <v>436.22199999999998</v>
      </c>
      <c r="H43" s="53"/>
      <c r="I43" s="19" t="str" cm="1">
        <f t="array" ref="I43">HYPERLINK(TEXT("#"&amp;INDEX($D$138:$AG$180,$C165,C$70),),INDEX($D$138:$AG$180,$C165,C$70))</f>
        <v>A125256270C</v>
      </c>
      <c r="J43" s="19" t="str" cm="1">
        <f t="array" ref="J43">HYPERLINK(TEXT("#"&amp;INDEX($D$138:$AG$180,$C165,D$70),),INDEX($D$138:$AG$180,$C165,D$70))</f>
        <v>A125251518F</v>
      </c>
      <c r="K43" s="19" t="str" cm="1">
        <f t="array" ref="K43">HYPERLINK(TEXT("#"&amp;INDEX($D$138:$AG$180,$C165,E$70),),INDEX($D$138:$AG$180,$C165,E$70))</f>
        <v>A125258646A</v>
      </c>
      <c r="L43" s="19" t="str" cm="1">
        <f t="array" ref="L43">HYPERLINK(TEXT("#"&amp;INDEX($D$138:$AG$180,$C165,F$70),),INDEX($D$138:$AG$180,$C165,F$70))</f>
        <v>A125261022L</v>
      </c>
      <c r="M43" s="19" t="str" cm="1">
        <f t="array" ref="M43">HYPERLINK(TEXT("#"&amp;INDEX($D$138:$AG$180,$C165,G$70),),INDEX($D$138:$AG$180,$C165,G$70))</f>
        <v>A125253894W</v>
      </c>
      <c r="N43" s="53"/>
      <c r="O43" s="53"/>
      <c r="P43" s="53"/>
      <c r="Q43" s="53"/>
      <c r="R43" s="53"/>
      <c r="S43" s="53"/>
      <c r="T43" s="53"/>
      <c r="U43" s="53"/>
      <c r="V43" s="53"/>
    </row>
    <row r="44" spans="1:22">
      <c r="A44" s="47" t="s">
        <v>4679</v>
      </c>
      <c r="B44" s="48"/>
      <c r="C44" s="48"/>
      <c r="D44" s="48"/>
      <c r="E44" s="48"/>
      <c r="F44" s="48"/>
      <c r="G44" s="48"/>
      <c r="H44" s="53"/>
      <c r="I44" s="48"/>
      <c r="J44" s="48"/>
      <c r="K44" s="48"/>
      <c r="L44" s="48"/>
      <c r="M44" s="48"/>
      <c r="N44" s="53"/>
      <c r="O44" s="53"/>
      <c r="P44" s="53"/>
      <c r="Q44" s="53"/>
      <c r="R44" s="53"/>
      <c r="S44" s="53"/>
      <c r="T44" s="53"/>
      <c r="U44" s="53"/>
      <c r="V44" s="53"/>
    </row>
    <row r="45" spans="1:22">
      <c r="A45" s="50" t="s">
        <v>4665</v>
      </c>
      <c r="B45" s="51"/>
      <c r="C45" s="56"/>
      <c r="D45" s="56"/>
      <c r="E45" s="56"/>
      <c r="F45" s="56"/>
      <c r="G45" s="56"/>
      <c r="H45" s="53"/>
      <c r="I45" s="19"/>
      <c r="J45" s="19"/>
      <c r="K45" s="19"/>
      <c r="L45" s="19"/>
      <c r="M45" s="19"/>
      <c r="N45" s="53"/>
      <c r="O45" s="53"/>
      <c r="P45" s="53"/>
      <c r="Q45" s="53"/>
      <c r="R45" s="53"/>
      <c r="S45" s="53"/>
      <c r="T45" s="53"/>
      <c r="U45" s="53"/>
      <c r="V45" s="53"/>
    </row>
    <row r="46" spans="1:22">
      <c r="A46" s="54"/>
      <c r="B46" s="55" t="s">
        <v>4666</v>
      </c>
      <c r="C46" s="56" cm="1">
        <f t="array" ref="C46">INDEX($D$86:$AG$128,$C116,C$70)</f>
        <v>235.65299999999999</v>
      </c>
      <c r="D46" s="56" cm="1">
        <f t="array" ref="D46">INDEX($D$86:$AG$128,$C116,D$70)</f>
        <v>269.92200000000003</v>
      </c>
      <c r="E46" s="56" cm="1">
        <f t="array" ref="E46">INDEX($D$86:$AG$128,$C116,E$70)</f>
        <v>505.57499999999999</v>
      </c>
      <c r="F46" s="56" cm="1">
        <f t="array" ref="F46">INDEX($D$86:$AG$128,$C116,F$70)</f>
        <v>28.068999999999999</v>
      </c>
      <c r="G46" s="56" cm="1">
        <f t="array" ref="G46">INDEX($D$86:$AG$128,$C116,G$70)</f>
        <v>533.64400000000001</v>
      </c>
      <c r="H46" s="53"/>
      <c r="I46" s="19" t="str" cm="1">
        <f t="array" ref="I46">HYPERLINK(TEXT("#"&amp;INDEX($D$138:$AG$180,$C168,C$70),),INDEX($D$138:$AG$180,$C168,C$70))</f>
        <v>A125244374X</v>
      </c>
      <c r="J46" s="19" t="str" cm="1">
        <f t="array" ref="J46">HYPERLINK(TEXT("#"&amp;INDEX($D$138:$AG$180,$C168,D$70),),INDEX($D$138:$AG$180,$C168,D$70))</f>
        <v>A125239622C</v>
      </c>
      <c r="K46" s="19" t="str" cm="1">
        <f t="array" ref="K46">HYPERLINK(TEXT("#"&amp;INDEX($D$138:$AG$180,$C168,E$70),),INDEX($D$138:$AG$180,$C168,E$70))</f>
        <v>A125246750C</v>
      </c>
      <c r="L46" s="19" t="str" cm="1">
        <f t="array" ref="L46">HYPERLINK(TEXT("#"&amp;INDEX($D$138:$AG$180,$C168,F$70),),INDEX($D$138:$AG$180,$C168,F$70))</f>
        <v>A125249126C</v>
      </c>
      <c r="M46" s="19" t="str" cm="1">
        <f t="array" ref="M46">HYPERLINK(TEXT("#"&amp;INDEX($D$138:$AG$180,$C168,G$70),),INDEX($D$138:$AG$180,$C168,G$70))</f>
        <v>A125241998T</v>
      </c>
      <c r="N46" s="53"/>
      <c r="O46" s="53"/>
      <c r="P46" s="53"/>
      <c r="Q46" s="53"/>
      <c r="R46" s="53"/>
      <c r="S46" s="53"/>
      <c r="T46" s="53"/>
      <c r="U46" s="53"/>
      <c r="V46" s="53"/>
    </row>
    <row r="47" spans="1:22">
      <c r="A47" s="54"/>
      <c r="B47" s="55" t="s">
        <v>4667</v>
      </c>
      <c r="C47" s="56" cm="1">
        <f t="array" ref="C47">INDEX($D$86:$AG$128,$C117,C$70)</f>
        <v>41.606999999999999</v>
      </c>
      <c r="D47" s="56" cm="1">
        <f t="array" ref="D47">INDEX($D$86:$AG$128,$C117,D$70)</f>
        <v>41.616999999999997</v>
      </c>
      <c r="E47" s="56" cm="1">
        <f t="array" ref="E47">INDEX($D$86:$AG$128,$C117,E$70)</f>
        <v>83.224000000000004</v>
      </c>
      <c r="F47" s="56" cm="1">
        <f t="array" ref="F47">INDEX($D$86:$AG$128,$C117,F$70)</f>
        <v>11.287000000000001</v>
      </c>
      <c r="G47" s="56" cm="1">
        <f t="array" ref="G47">INDEX($D$86:$AG$128,$C117,G$70)</f>
        <v>94.510999999999996</v>
      </c>
      <c r="H47" s="53"/>
      <c r="I47" s="19" t="str" cm="1">
        <f t="array" ref="I47">HYPERLINK(TEXT("#"&amp;INDEX($D$138:$AG$180,$C169,C$70),),INDEX($D$138:$AG$180,$C169,C$70))</f>
        <v>A125244354R</v>
      </c>
      <c r="J47" s="19" t="str" cm="1">
        <f t="array" ref="J47">HYPERLINK(TEXT("#"&amp;INDEX($D$138:$AG$180,$C169,D$70),),INDEX($D$138:$AG$180,$C169,D$70))</f>
        <v>A125239602V</v>
      </c>
      <c r="K47" s="19" t="str" cm="1">
        <f t="array" ref="K47">HYPERLINK(TEXT("#"&amp;INDEX($D$138:$AG$180,$C169,E$70),),INDEX($D$138:$AG$180,$C169,E$70))</f>
        <v>A125246730V</v>
      </c>
      <c r="L47" s="19" t="str" cm="1">
        <f t="array" ref="L47">HYPERLINK(TEXT("#"&amp;INDEX($D$138:$AG$180,$C169,F$70),),INDEX($D$138:$AG$180,$C169,F$70))</f>
        <v>A125249106V</v>
      </c>
      <c r="M47" s="19" t="str" cm="1">
        <f t="array" ref="M47">HYPERLINK(TEXT("#"&amp;INDEX($D$138:$AG$180,$C169,G$70),),INDEX($D$138:$AG$180,$C169,G$70))</f>
        <v>A125241978J</v>
      </c>
      <c r="N47" s="53"/>
      <c r="O47" s="53"/>
      <c r="P47" s="53"/>
      <c r="Q47" s="53"/>
      <c r="R47" s="53"/>
      <c r="S47" s="53"/>
      <c r="T47" s="53"/>
      <c r="U47" s="53"/>
      <c r="V47" s="53"/>
    </row>
    <row r="48" spans="1:22">
      <c r="A48" s="50" t="s">
        <v>4668</v>
      </c>
      <c r="B48" s="51"/>
      <c r="C48" s="56"/>
      <c r="D48" s="56"/>
      <c r="E48" s="56"/>
      <c r="F48" s="56"/>
      <c r="G48" s="56"/>
      <c r="H48" s="53"/>
      <c r="I48" s="19"/>
      <c r="J48" s="19"/>
      <c r="K48" s="19"/>
      <c r="L48" s="19"/>
      <c r="M48" s="19"/>
      <c r="N48" s="53"/>
      <c r="O48" s="53"/>
      <c r="P48" s="53"/>
      <c r="Q48" s="53"/>
      <c r="R48" s="53"/>
      <c r="S48" s="53"/>
      <c r="T48" s="53"/>
      <c r="U48" s="53"/>
      <c r="V48" s="53"/>
    </row>
    <row r="49" spans="1:23">
      <c r="A49" s="54"/>
      <c r="B49" s="55" t="s">
        <v>4669</v>
      </c>
      <c r="C49" s="56" cm="1">
        <f t="array" ref="C49">INDEX($D$86:$AG$128,$C119,C$70)</f>
        <v>103.941</v>
      </c>
      <c r="D49" s="56" cm="1">
        <f t="array" ref="D49">INDEX($D$86:$AG$128,$C119,D$70)</f>
        <v>128.67599999999999</v>
      </c>
      <c r="E49" s="56" cm="1">
        <f t="array" ref="E49">INDEX($D$86:$AG$128,$C119,E$70)</f>
        <v>232.61699999999999</v>
      </c>
      <c r="F49" s="56" cm="1">
        <f t="array" ref="F49">INDEX($D$86:$AG$128,$C119,F$70)</f>
        <v>10.907</v>
      </c>
      <c r="G49" s="56" cm="1">
        <f t="array" ref="G49">INDEX($D$86:$AG$128,$C119,G$70)</f>
        <v>243.524</v>
      </c>
      <c r="H49" s="53"/>
      <c r="I49" s="19" t="str" cm="1">
        <f t="array" ref="I49">HYPERLINK(TEXT("#"&amp;INDEX($D$138:$AG$180,$C171,C$70),),INDEX($D$138:$AG$180,$C171,C$70))</f>
        <v>A125244378J</v>
      </c>
      <c r="J49" s="19" t="str" cm="1">
        <f t="array" ref="J49">HYPERLINK(TEXT("#"&amp;INDEX($D$138:$AG$180,$C171,D$70),),INDEX($D$138:$AG$180,$C171,D$70))</f>
        <v>A125239626L</v>
      </c>
      <c r="K49" s="19" t="str" cm="1">
        <f t="array" ref="K49">HYPERLINK(TEXT("#"&amp;INDEX($D$138:$AG$180,$C171,E$70),),INDEX($D$138:$AG$180,$C171,E$70))</f>
        <v>A125246754L</v>
      </c>
      <c r="L49" s="19" t="str" cm="1">
        <f t="array" ref="L49">HYPERLINK(TEXT("#"&amp;INDEX($D$138:$AG$180,$C171,F$70),),INDEX($D$138:$AG$180,$C171,F$70))</f>
        <v>A125249130V</v>
      </c>
      <c r="M49" s="19" t="str" cm="1">
        <f t="array" ref="M49">HYPERLINK(TEXT("#"&amp;INDEX($D$138:$AG$180,$C171,G$70),),INDEX($D$138:$AG$180,$C171,G$70))</f>
        <v>A125242002X</v>
      </c>
      <c r="N49" s="53"/>
      <c r="O49" s="53"/>
      <c r="P49" s="53"/>
      <c r="Q49" s="53"/>
      <c r="R49" s="53"/>
      <c r="S49" s="53"/>
      <c r="T49" s="53"/>
      <c r="U49" s="53"/>
      <c r="V49" s="53"/>
    </row>
    <row r="50" spans="1:23">
      <c r="A50" s="54"/>
      <c r="B50" s="55" t="s">
        <v>4670</v>
      </c>
      <c r="C50" s="56" cm="1">
        <f t="array" ref="C50">INDEX($D$86:$AG$128,$C120,C$70)</f>
        <v>41.139000000000003</v>
      </c>
      <c r="D50" s="56" cm="1">
        <f t="array" ref="D50">INDEX($D$86:$AG$128,$C120,D$70)</f>
        <v>49.295000000000002</v>
      </c>
      <c r="E50" s="56" cm="1">
        <f t="array" ref="E50">INDEX($D$86:$AG$128,$C120,E$70)</f>
        <v>90.435000000000002</v>
      </c>
      <c r="F50" s="56" cm="1">
        <f t="array" ref="F50">INDEX($D$86:$AG$128,$C120,F$70)</f>
        <v>7.6980000000000004</v>
      </c>
      <c r="G50" s="56" cm="1">
        <f t="array" ref="G50">INDEX($D$86:$AG$128,$C120,G$70)</f>
        <v>98.132999999999996</v>
      </c>
      <c r="H50" s="53"/>
      <c r="I50" s="19" t="str" cm="1">
        <f t="array" ref="I50">HYPERLINK(TEXT("#"&amp;INDEX($D$138:$AG$180,$C172,C$70),),INDEX($D$138:$AG$180,$C172,C$70))</f>
        <v>A125244382X</v>
      </c>
      <c r="J50" s="19" t="str" cm="1">
        <f t="array" ref="J50">HYPERLINK(TEXT("#"&amp;INDEX($D$138:$AG$180,$C172,D$70),),INDEX($D$138:$AG$180,$C172,D$70))</f>
        <v>A125239630C</v>
      </c>
      <c r="K50" s="19" t="str" cm="1">
        <f t="array" ref="K50">HYPERLINK(TEXT("#"&amp;INDEX($D$138:$AG$180,$C172,E$70),),INDEX($D$138:$AG$180,$C172,E$70))</f>
        <v>A125246758W</v>
      </c>
      <c r="L50" s="19" t="str" cm="1">
        <f t="array" ref="L50">HYPERLINK(TEXT("#"&amp;INDEX($D$138:$AG$180,$C172,F$70),),INDEX($D$138:$AG$180,$C172,F$70))</f>
        <v>A125249134C</v>
      </c>
      <c r="M50" s="19" t="str" cm="1">
        <f t="array" ref="M50">HYPERLINK(TEXT("#"&amp;INDEX($D$138:$AG$180,$C172,G$70),),INDEX($D$138:$AG$180,$C172,G$70))</f>
        <v>A125242006J</v>
      </c>
      <c r="N50" s="53"/>
      <c r="O50" s="53"/>
      <c r="P50" s="53"/>
      <c r="Q50" s="53"/>
      <c r="R50" s="53"/>
      <c r="S50" s="53"/>
      <c r="T50" s="53"/>
      <c r="U50" s="53"/>
      <c r="V50" s="53"/>
    </row>
    <row r="51" spans="1:23">
      <c r="A51" s="54"/>
      <c r="B51" s="55" t="s">
        <v>4671</v>
      </c>
      <c r="C51" s="56" cm="1">
        <f t="array" ref="C51">INDEX($D$86:$AG$128,$C121,C$70)</f>
        <v>80.391999999999996</v>
      </c>
      <c r="D51" s="56" cm="1">
        <f t="array" ref="D51">INDEX($D$86:$AG$128,$C121,D$70)</f>
        <v>77.331999999999994</v>
      </c>
      <c r="E51" s="56" cm="1">
        <f t="array" ref="E51">INDEX($D$86:$AG$128,$C121,E$70)</f>
        <v>157.72300000000001</v>
      </c>
      <c r="F51" s="56" cm="1">
        <f t="array" ref="F51">INDEX($D$86:$AG$128,$C121,F$70)</f>
        <v>9.6349999999999998</v>
      </c>
      <c r="G51" s="56" cm="1">
        <f t="array" ref="G51">INDEX($D$86:$AG$128,$C121,G$70)</f>
        <v>167.358</v>
      </c>
      <c r="H51" s="53"/>
      <c r="I51" s="19" t="str" cm="1">
        <f t="array" ref="I51">HYPERLINK(TEXT("#"&amp;INDEX($D$138:$AG$180,$C173,C$70),),INDEX($D$138:$AG$180,$C173,C$70))</f>
        <v>A125244358X</v>
      </c>
      <c r="J51" s="19" t="str" cm="1">
        <f t="array" ref="J51">HYPERLINK(TEXT("#"&amp;INDEX($D$138:$AG$180,$C173,D$70),),INDEX($D$138:$AG$180,$C173,D$70))</f>
        <v>A125239606C</v>
      </c>
      <c r="K51" s="19" t="str" cm="1">
        <f t="array" ref="K51">HYPERLINK(TEXT("#"&amp;INDEX($D$138:$AG$180,$C173,E$70),),INDEX($D$138:$AG$180,$C173,E$70))</f>
        <v>A125246734C</v>
      </c>
      <c r="L51" s="19" t="str" cm="1">
        <f t="array" ref="L51">HYPERLINK(TEXT("#"&amp;INDEX($D$138:$AG$180,$C173,F$70),),INDEX($D$138:$AG$180,$C173,F$70))</f>
        <v>A125249110K</v>
      </c>
      <c r="M51" s="19" t="str" cm="1">
        <f t="array" ref="M51">HYPERLINK(TEXT("#"&amp;INDEX($D$138:$AG$180,$C173,G$70),),INDEX($D$138:$AG$180,$C173,G$70))</f>
        <v>A125241982X</v>
      </c>
      <c r="N51" s="53"/>
      <c r="O51" s="53"/>
      <c r="P51" s="53"/>
      <c r="Q51" s="53"/>
      <c r="R51" s="53"/>
      <c r="S51" s="53"/>
      <c r="T51" s="53"/>
      <c r="U51" s="53"/>
      <c r="V51" s="53"/>
    </row>
    <row r="52" spans="1:23">
      <c r="A52" s="54"/>
      <c r="B52" s="55" t="s">
        <v>4672</v>
      </c>
      <c r="C52" s="56" cm="1">
        <f t="array" ref="C52">INDEX($D$86:$AG$128,$C122,C$70)</f>
        <v>51.787999999999997</v>
      </c>
      <c r="D52" s="56" cm="1">
        <f t="array" ref="D52">INDEX($D$86:$AG$128,$C122,D$70)</f>
        <v>56.237000000000002</v>
      </c>
      <c r="E52" s="56" cm="1">
        <f t="array" ref="E52">INDEX($D$86:$AG$128,$C122,E$70)</f>
        <v>108.02500000000001</v>
      </c>
      <c r="F52" s="56" cm="1">
        <f t="array" ref="F52">INDEX($D$86:$AG$128,$C122,F$70)</f>
        <v>11.115</v>
      </c>
      <c r="G52" s="56" cm="1">
        <f t="array" ref="G52">INDEX($D$86:$AG$128,$C122,G$70)</f>
        <v>119.14</v>
      </c>
      <c r="H52" s="53"/>
      <c r="I52" s="19" t="str" cm="1">
        <f t="array" ref="I52">HYPERLINK(TEXT("#"&amp;INDEX($D$138:$AG$180,$C174,C$70),),INDEX($D$138:$AG$180,$C174,C$70))</f>
        <v>A125244362R</v>
      </c>
      <c r="J52" s="19" t="str" cm="1">
        <f t="array" ref="J52">HYPERLINK(TEXT("#"&amp;INDEX($D$138:$AG$180,$C174,D$70),),INDEX($D$138:$AG$180,$C174,D$70))</f>
        <v>A125239610V</v>
      </c>
      <c r="K52" s="19" t="str" cm="1">
        <f t="array" ref="K52">HYPERLINK(TEXT("#"&amp;INDEX($D$138:$AG$180,$C174,E$70),),INDEX($D$138:$AG$180,$C174,E$70))</f>
        <v>A125246738L</v>
      </c>
      <c r="L52" s="19" t="str" cm="1">
        <f t="array" ref="L52">HYPERLINK(TEXT("#"&amp;INDEX($D$138:$AG$180,$C174,F$70),),INDEX($D$138:$AG$180,$C174,F$70))</f>
        <v>A125249114V</v>
      </c>
      <c r="M52" s="19" t="str" cm="1">
        <f t="array" ref="M52">HYPERLINK(TEXT("#"&amp;INDEX($D$138:$AG$180,$C174,G$70),),INDEX($D$138:$AG$180,$C174,G$70))</f>
        <v>A125241986J</v>
      </c>
      <c r="N52" s="53"/>
      <c r="O52" s="53"/>
      <c r="P52" s="53"/>
      <c r="Q52" s="53"/>
      <c r="R52" s="53"/>
      <c r="S52" s="53"/>
      <c r="T52" s="53"/>
      <c r="U52" s="53"/>
      <c r="V52" s="53"/>
    </row>
    <row r="53" spans="1:23">
      <c r="A53" s="50" t="s">
        <v>4673</v>
      </c>
      <c r="B53" s="51"/>
      <c r="C53" s="56"/>
      <c r="D53" s="56"/>
      <c r="E53" s="56"/>
      <c r="F53" s="56"/>
      <c r="G53" s="56"/>
      <c r="H53" s="53"/>
      <c r="I53" s="19"/>
      <c r="J53" s="19"/>
      <c r="K53" s="19"/>
      <c r="L53" s="19"/>
      <c r="M53" s="19"/>
      <c r="N53" s="53"/>
      <c r="O53" s="53"/>
      <c r="P53" s="53"/>
      <c r="Q53" s="53"/>
      <c r="R53" s="53"/>
      <c r="S53" s="53"/>
      <c r="T53" s="53"/>
      <c r="U53" s="53"/>
      <c r="V53" s="53"/>
    </row>
    <row r="54" spans="1:23">
      <c r="A54" s="54"/>
      <c r="B54" s="55" t="s">
        <v>4674</v>
      </c>
      <c r="C54" s="56" cm="1">
        <f t="array" ref="C54">INDEX($D$86:$AG$128,$C124,C$70)</f>
        <v>91.974000000000004</v>
      </c>
      <c r="D54" s="56" cm="1">
        <f t="array" ref="D54">INDEX($D$86:$AG$128,$C124,D$70)</f>
        <v>137.779</v>
      </c>
      <c r="E54" s="56" cm="1">
        <f t="array" ref="E54">INDEX($D$86:$AG$128,$C124,E$70)</f>
        <v>229.75399999999999</v>
      </c>
      <c r="F54" s="56" cm="1">
        <f t="array" ref="F54">INDEX($D$86:$AG$128,$C124,F$70)</f>
        <v>17.456</v>
      </c>
      <c r="G54" s="56" cm="1">
        <f t="array" ref="G54">INDEX($D$86:$AG$128,$C124,G$70)</f>
        <v>247.209</v>
      </c>
      <c r="H54" s="53"/>
      <c r="I54" s="19" t="str" cm="1">
        <f t="array" ref="I54">HYPERLINK(TEXT("#"&amp;INDEX($D$138:$AG$180,$C176,C$70),),INDEX($D$138:$AG$180,$C176,C$70))</f>
        <v>A125244366X</v>
      </c>
      <c r="J54" s="19" t="str" cm="1">
        <f t="array" ref="J54">HYPERLINK(TEXT("#"&amp;INDEX($D$138:$AG$180,$C176,D$70),),INDEX($D$138:$AG$180,$C176,D$70))</f>
        <v>A125239614C</v>
      </c>
      <c r="K54" s="19" t="str" cm="1">
        <f t="array" ref="K54">HYPERLINK(TEXT("#"&amp;INDEX($D$138:$AG$180,$C176,E$70),),INDEX($D$138:$AG$180,$C176,E$70))</f>
        <v>A125246742C</v>
      </c>
      <c r="L54" s="19" t="str" cm="1">
        <f t="array" ref="L54">HYPERLINK(TEXT("#"&amp;INDEX($D$138:$AG$180,$C176,F$70),),INDEX($D$138:$AG$180,$C176,F$70))</f>
        <v>A125249118C</v>
      </c>
      <c r="M54" s="19" t="str" cm="1">
        <f t="array" ref="M54">HYPERLINK(TEXT("#"&amp;INDEX($D$138:$AG$180,$C176,G$70),),INDEX($D$138:$AG$180,$C176,G$70))</f>
        <v>A125241990X</v>
      </c>
      <c r="N54" s="53"/>
      <c r="O54" s="53"/>
      <c r="P54" s="53"/>
      <c r="Q54" s="53"/>
      <c r="R54" s="53"/>
      <c r="S54" s="53"/>
      <c r="T54" s="53"/>
      <c r="U54" s="53"/>
      <c r="V54" s="53"/>
    </row>
    <row r="55" spans="1:23">
      <c r="A55" s="54"/>
      <c r="B55" s="55" t="s">
        <v>4675</v>
      </c>
      <c r="C55" s="56" cm="1">
        <f t="array" ref="C55">INDEX($D$86:$AG$128,$C125,C$70)</f>
        <v>115.28</v>
      </c>
      <c r="D55" s="56" cm="1">
        <f t="array" ref="D55">INDEX($D$86:$AG$128,$C125,D$70)</f>
        <v>134.48699999999999</v>
      </c>
      <c r="E55" s="56" cm="1">
        <f t="array" ref="E55">INDEX($D$86:$AG$128,$C125,E$70)</f>
        <v>249.767</v>
      </c>
      <c r="F55" s="56" cm="1">
        <f t="array" ref="F55">INDEX($D$86:$AG$128,$C125,F$70)</f>
        <v>13.44</v>
      </c>
      <c r="G55" s="56" cm="1">
        <f t="array" ref="G55">INDEX($D$86:$AG$128,$C125,G$70)</f>
        <v>263.20699999999999</v>
      </c>
      <c r="H55" s="53"/>
      <c r="I55" s="19" t="str" cm="1">
        <f t="array" ref="I55">HYPERLINK(TEXT("#"&amp;INDEX($D$138:$AG$180,$C177,C$70),),INDEX($D$138:$AG$180,$C177,C$70))</f>
        <v>A125244350F</v>
      </c>
      <c r="J55" s="19" t="str" cm="1">
        <f t="array" ref="J55">HYPERLINK(TEXT("#"&amp;INDEX($D$138:$AG$180,$C177,D$70),),INDEX($D$138:$AG$180,$C177,D$70))</f>
        <v>A125239598R</v>
      </c>
      <c r="K55" s="19" t="str" cm="1">
        <f t="array" ref="K55">HYPERLINK(TEXT("#"&amp;INDEX($D$138:$AG$180,$C177,E$70),),INDEX($D$138:$AG$180,$C177,E$70))</f>
        <v>A125246726C</v>
      </c>
      <c r="L55" s="19" t="str" cm="1">
        <f t="array" ref="L55">HYPERLINK(TEXT("#"&amp;INDEX($D$138:$AG$180,$C177,F$70),),INDEX($D$138:$AG$180,$C177,F$70))</f>
        <v>A125249102K</v>
      </c>
      <c r="M55" s="19" t="str" cm="1">
        <f t="array" ref="M55">HYPERLINK(TEXT("#"&amp;INDEX($D$138:$AG$180,$C177,G$70),),INDEX($D$138:$AG$180,$C177,G$70))</f>
        <v>A125241974X</v>
      </c>
      <c r="N55" s="53"/>
      <c r="O55" s="53"/>
      <c r="P55" s="53"/>
      <c r="Q55" s="53"/>
      <c r="R55" s="53"/>
      <c r="S55" s="53"/>
      <c r="T55" s="53"/>
      <c r="U55" s="53"/>
      <c r="V55" s="53"/>
    </row>
    <row r="56" spans="1:23">
      <c r="A56" s="54"/>
      <c r="B56" s="55" t="s">
        <v>4676</v>
      </c>
      <c r="C56" s="56" cm="1">
        <f t="array" ref="C56">INDEX($D$86:$AG$128,$C126,C$70)</f>
        <v>52.822000000000003</v>
      </c>
      <c r="D56" s="56" cm="1">
        <f t="array" ref="D56">INDEX($D$86:$AG$128,$C126,D$70)</f>
        <v>30.382999999999999</v>
      </c>
      <c r="E56" s="56" cm="1">
        <f t="array" ref="E56">INDEX($D$86:$AG$128,$C126,E$70)</f>
        <v>83.204999999999998</v>
      </c>
      <c r="F56" s="56" cm="1">
        <f t="array" ref="F56">INDEX($D$86:$AG$128,$C126,F$70)</f>
        <v>5.1539999999999999</v>
      </c>
      <c r="G56" s="56" cm="1">
        <f t="array" ref="G56">INDEX($D$86:$AG$128,$C126,G$70)</f>
        <v>88.36</v>
      </c>
      <c r="H56" s="53"/>
      <c r="I56" s="19" t="str" cm="1">
        <f t="array" ref="I56">HYPERLINK(TEXT("#"&amp;INDEX($D$138:$AG$180,$C178,C$70),),INDEX($D$138:$AG$180,$C178,C$70))</f>
        <v>A125244386J</v>
      </c>
      <c r="J56" s="19" t="str" cm="1">
        <f t="array" ref="J56">HYPERLINK(TEXT("#"&amp;INDEX($D$138:$AG$180,$C178,D$70),),INDEX($D$138:$AG$180,$C178,D$70))</f>
        <v>A125239634L</v>
      </c>
      <c r="K56" s="19" t="str" cm="1">
        <f t="array" ref="K56">HYPERLINK(TEXT("#"&amp;INDEX($D$138:$AG$180,$C178,E$70),),INDEX($D$138:$AG$180,$C178,E$70))</f>
        <v>A125246762L</v>
      </c>
      <c r="L56" s="19" t="str" cm="1">
        <f t="array" ref="L56">HYPERLINK(TEXT("#"&amp;INDEX($D$138:$AG$180,$C178,F$70),),INDEX($D$138:$AG$180,$C178,F$70))</f>
        <v>A125249138L</v>
      </c>
      <c r="M56" s="19" t="str" cm="1">
        <f t="array" ref="M56">HYPERLINK(TEXT("#"&amp;INDEX($D$138:$AG$180,$C178,G$70),),INDEX($D$138:$AG$180,$C178,G$70))</f>
        <v>A125242010X</v>
      </c>
      <c r="N56" s="53"/>
      <c r="O56" s="53"/>
      <c r="P56" s="53"/>
      <c r="Q56" s="53"/>
      <c r="R56" s="53"/>
      <c r="S56" s="53"/>
      <c r="T56" s="53"/>
      <c r="U56" s="53"/>
      <c r="V56" s="53"/>
    </row>
    <row r="57" spans="1:23">
      <c r="A57" s="54"/>
      <c r="B57" s="55" t="s">
        <v>4677</v>
      </c>
      <c r="C57" s="56" cm="1">
        <f t="array" ref="C57">INDEX($D$86:$AG$128,$C127,C$70)</f>
        <v>17.184000000000001</v>
      </c>
      <c r="D57" s="56" cm="1">
        <f t="array" ref="D57">INDEX($D$86:$AG$128,$C127,D$70)</f>
        <v>8.8889999999999993</v>
      </c>
      <c r="E57" s="56" cm="1">
        <f t="array" ref="E57">INDEX($D$86:$AG$128,$C127,E$70)</f>
        <v>26.073</v>
      </c>
      <c r="F57" s="56" cm="1">
        <f t="array" ref="F57">INDEX($D$86:$AG$128,$C127,F$70)</f>
        <v>3.306</v>
      </c>
      <c r="G57" s="56" cm="1">
        <f t="array" ref="G57">INDEX($D$86:$AG$128,$C127,G$70)</f>
        <v>29.379000000000001</v>
      </c>
      <c r="H57" s="53"/>
      <c r="I57" s="19" t="str" cm="1">
        <f t="array" ref="I57">HYPERLINK(TEXT("#"&amp;INDEX($D$138:$AG$180,$C179,C$70),),INDEX($D$138:$AG$180,$C179,C$70))</f>
        <v>A125244370R</v>
      </c>
      <c r="J57" s="19" t="str" cm="1">
        <f t="array" ref="J57">HYPERLINK(TEXT("#"&amp;INDEX($D$138:$AG$180,$C179,D$70),),INDEX($D$138:$AG$180,$C179,D$70))</f>
        <v>A125239618L</v>
      </c>
      <c r="K57" s="19" t="str" cm="1">
        <f t="array" ref="K57">HYPERLINK(TEXT("#"&amp;INDEX($D$138:$AG$180,$C179,E$70),),INDEX($D$138:$AG$180,$C179,E$70))</f>
        <v>A125246746L</v>
      </c>
      <c r="L57" s="19" t="str" cm="1">
        <f t="array" ref="L57">HYPERLINK(TEXT("#"&amp;INDEX($D$138:$AG$180,$C179,F$70),),INDEX($D$138:$AG$180,$C179,F$70))</f>
        <v>A125249122V</v>
      </c>
      <c r="M57" s="19" t="str" cm="1">
        <f t="array" ref="M57">HYPERLINK(TEXT("#"&amp;INDEX($D$138:$AG$180,$C179,G$70),),INDEX($D$138:$AG$180,$C179,G$70))</f>
        <v>A125241994J</v>
      </c>
      <c r="N57" s="53"/>
      <c r="O57" s="53"/>
      <c r="P57" s="53"/>
      <c r="Q57" s="53"/>
      <c r="R57" s="53"/>
      <c r="S57" s="53"/>
      <c r="T57" s="53"/>
      <c r="U57" s="53"/>
      <c r="V57" s="53"/>
    </row>
    <row r="58" spans="1:23">
      <c r="A58" s="50" t="s">
        <v>4660</v>
      </c>
      <c r="B58" s="59"/>
      <c r="C58" s="58" cm="1">
        <f t="array" ref="C58">INDEX($D$86:$AG$128,$C128,C$70)</f>
        <v>277.26</v>
      </c>
      <c r="D58" s="58" cm="1">
        <f t="array" ref="D58">INDEX($D$86:$AG$128,$C128,D$70)</f>
        <v>311.53899999999999</v>
      </c>
      <c r="E58" s="58" cm="1">
        <f t="array" ref="E58">INDEX($D$86:$AG$128,$C128,E$70)</f>
        <v>588.79899999999998</v>
      </c>
      <c r="F58" s="58" cm="1">
        <f t="array" ref="F58">INDEX($D$86:$AG$128,$C128,F$70)</f>
        <v>39.356000000000002</v>
      </c>
      <c r="G58" s="58" cm="1">
        <f t="array" ref="G58">INDEX($D$86:$AG$128,$C128,G$70)</f>
        <v>628.15499999999997</v>
      </c>
      <c r="H58" s="53"/>
      <c r="I58" s="19" t="str" cm="1">
        <f t="array" ref="I58">HYPERLINK(TEXT("#"&amp;INDEX($D$138:$AG$180,$C180,C$70),),INDEX($D$138:$AG$180,$C180,C$70))</f>
        <v>A125244390X</v>
      </c>
      <c r="J58" s="19" t="str" cm="1">
        <f t="array" ref="J58">HYPERLINK(TEXT("#"&amp;INDEX($D$138:$AG$180,$C180,D$70),),INDEX($D$138:$AG$180,$C180,D$70))</f>
        <v>A125239638W</v>
      </c>
      <c r="K58" s="19" t="str" cm="1">
        <f t="array" ref="K58">HYPERLINK(TEXT("#"&amp;INDEX($D$138:$AG$180,$C180,E$70),),INDEX($D$138:$AG$180,$C180,E$70))</f>
        <v>A125246766W</v>
      </c>
      <c r="L58" s="19" t="str" cm="1">
        <f t="array" ref="L58">HYPERLINK(TEXT("#"&amp;INDEX($D$138:$AG$180,$C180,F$70),),INDEX($D$138:$AG$180,$C180,F$70))</f>
        <v>A125249142C</v>
      </c>
      <c r="M58" s="19" t="str" cm="1">
        <f t="array" ref="M58">HYPERLINK(TEXT("#"&amp;INDEX($D$138:$AG$180,$C180,G$70),),INDEX($D$138:$AG$180,$C180,G$70))</f>
        <v>A125242014J</v>
      </c>
      <c r="N58" s="53"/>
      <c r="O58" s="53"/>
      <c r="P58" s="53"/>
      <c r="Q58" s="53"/>
      <c r="R58" s="53"/>
      <c r="S58" s="53"/>
      <c r="T58" s="53"/>
      <c r="U58" s="53"/>
      <c r="V58" s="53"/>
    </row>
    <row r="59" spans="1:23">
      <c r="A59" s="60"/>
      <c r="B59" s="61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</row>
    <row r="60" spans="1:23">
      <c r="A60" s="60"/>
      <c r="B60" s="61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</row>
    <row r="61" spans="1:23">
      <c r="A61" s="62" t="str">
        <f ca="1">Contents!B27</f>
        <v>© Commonwealth of Australia 2022</v>
      </c>
      <c r="B61" s="6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</row>
    <row r="62" spans="1:23">
      <c r="A62" s="62"/>
      <c r="B62" s="6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</row>
    <row r="63" spans="1:23" hidden="1">
      <c r="A63" s="64"/>
      <c r="B63" s="65" t="s">
        <v>4656</v>
      </c>
      <c r="C63" s="66">
        <v>1</v>
      </c>
      <c r="D63" s="67"/>
      <c r="E63" s="67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</row>
    <row r="64" spans="1:23" hidden="1">
      <c r="A64" s="64"/>
      <c r="B64" s="65" t="s">
        <v>4680</v>
      </c>
      <c r="C64" s="66">
        <v>6</v>
      </c>
      <c r="D64" s="67"/>
      <c r="E64" s="67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</row>
    <row r="65" spans="1:33" hidden="1">
      <c r="A65" s="64"/>
      <c r="B65" s="65" t="s">
        <v>4681</v>
      </c>
      <c r="C65" s="66">
        <v>11</v>
      </c>
      <c r="D65" s="67"/>
      <c r="E65" s="67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</row>
    <row r="66" spans="1:33" hidden="1">
      <c r="A66" s="64"/>
      <c r="B66" s="65" t="s">
        <v>4682</v>
      </c>
      <c r="C66" s="66">
        <v>16</v>
      </c>
      <c r="D66" s="67"/>
      <c r="E66" s="67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</row>
    <row r="67" spans="1:33" hidden="1">
      <c r="A67" s="64"/>
      <c r="B67" s="65" t="s">
        <v>4683</v>
      </c>
      <c r="C67" s="66">
        <v>21</v>
      </c>
      <c r="D67" s="67"/>
      <c r="E67" s="67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</row>
    <row r="68" spans="1:33" hidden="1">
      <c r="A68" s="64"/>
      <c r="B68" s="65" t="s">
        <v>4684</v>
      </c>
      <c r="C68" s="66">
        <v>26</v>
      </c>
      <c r="D68" s="67"/>
      <c r="E68" s="67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</row>
    <row r="69" spans="1:33" hidden="1">
      <c r="A69" s="64"/>
      <c r="B69" s="68"/>
      <c r="C69" s="67"/>
      <c r="D69" s="67"/>
      <c r="E69" s="67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</row>
    <row r="70" spans="1:33" hidden="1">
      <c r="A70" s="64"/>
      <c r="B70" s="69"/>
      <c r="C70" s="66">
        <f>VLOOKUP(C10,B63:C68,2,FALSE)</f>
        <v>1</v>
      </c>
      <c r="D70" s="66">
        <f>C70+1</f>
        <v>2</v>
      </c>
      <c r="E70" s="66">
        <f>D70+1</f>
        <v>3</v>
      </c>
      <c r="F70" s="66">
        <f t="shared" ref="F70:G70" si="0">E70+1</f>
        <v>4</v>
      </c>
      <c r="G70" s="66">
        <f t="shared" si="0"/>
        <v>5</v>
      </c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</row>
    <row r="71" spans="1:33" hidden="1">
      <c r="A71" s="64"/>
      <c r="B71" s="6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</row>
    <row r="72" spans="1:33" hidden="1">
      <c r="A72" s="64"/>
      <c r="B72" s="6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</row>
    <row r="73" spans="1:33" hidden="1">
      <c r="A73" s="64"/>
      <c r="B73" s="6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</row>
    <row r="74" spans="1:33" hidden="1">
      <c r="A74" s="64"/>
      <c r="B74" s="6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</row>
    <row r="75" spans="1:33" hidden="1">
      <c r="A75" s="64"/>
      <c r="B75" s="6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</row>
    <row r="76" spans="1:33" hidden="1">
      <c r="A76" s="64"/>
      <c r="B76" s="6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</row>
    <row r="77" spans="1:33" hidden="1">
      <c r="A77" s="64"/>
      <c r="B77" s="63"/>
      <c r="C77" s="6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</row>
    <row r="78" spans="1:33" hidden="1">
      <c r="A78" s="64"/>
      <c r="B78" s="63"/>
      <c r="C78" s="6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</row>
    <row r="79" spans="1:33" hidden="1">
      <c r="A79" s="64"/>
      <c r="B79" s="63"/>
      <c r="C79" s="63"/>
      <c r="D79" s="66">
        <v>1</v>
      </c>
      <c r="E79" s="66">
        <v>2</v>
      </c>
      <c r="F79" s="66">
        <v>3</v>
      </c>
      <c r="G79" s="66">
        <v>4</v>
      </c>
      <c r="H79" s="66">
        <v>5</v>
      </c>
      <c r="I79" s="66">
        <v>6</v>
      </c>
      <c r="J79" s="66">
        <v>7</v>
      </c>
      <c r="K79" s="66">
        <v>8</v>
      </c>
      <c r="L79" s="66">
        <v>9</v>
      </c>
      <c r="M79" s="66">
        <v>10</v>
      </c>
      <c r="N79" s="66">
        <v>11</v>
      </c>
      <c r="O79" s="66">
        <v>12</v>
      </c>
      <c r="P79" s="66">
        <v>13</v>
      </c>
      <c r="Q79" s="66">
        <v>14</v>
      </c>
      <c r="R79" s="66">
        <v>15</v>
      </c>
      <c r="S79" s="66">
        <v>16</v>
      </c>
      <c r="T79" s="66">
        <v>17</v>
      </c>
      <c r="U79" s="66">
        <v>18</v>
      </c>
      <c r="V79" s="66">
        <v>19</v>
      </c>
      <c r="W79" s="66">
        <v>20</v>
      </c>
      <c r="X79" s="66">
        <v>21</v>
      </c>
      <c r="Y79" s="66">
        <v>22</v>
      </c>
      <c r="Z79" s="66">
        <v>23</v>
      </c>
      <c r="AA79" s="66">
        <v>24</v>
      </c>
      <c r="AB79" s="66">
        <v>25</v>
      </c>
      <c r="AC79" s="66">
        <v>26</v>
      </c>
      <c r="AD79" s="66">
        <v>27</v>
      </c>
      <c r="AE79" s="66">
        <v>28</v>
      </c>
      <c r="AF79" s="66">
        <v>29</v>
      </c>
      <c r="AG79" s="66">
        <v>30</v>
      </c>
    </row>
    <row r="80" spans="1:33" ht="15" hidden="1" customHeight="1">
      <c r="A80" s="37"/>
      <c r="B80" s="37"/>
      <c r="C80" s="37"/>
      <c r="D80" s="84" t="s">
        <v>4656</v>
      </c>
      <c r="E80" s="84"/>
      <c r="F80" s="84"/>
      <c r="G80" s="84"/>
      <c r="H80" s="84"/>
      <c r="I80" s="84" t="s">
        <v>4685</v>
      </c>
      <c r="J80" s="84"/>
      <c r="K80" s="84"/>
      <c r="L80" s="84"/>
      <c r="M80" s="84"/>
      <c r="N80" s="84" t="s">
        <v>4686</v>
      </c>
      <c r="O80" s="84"/>
      <c r="P80" s="84"/>
      <c r="Q80" s="84"/>
      <c r="R80" s="84"/>
      <c r="S80" s="84" t="s">
        <v>4687</v>
      </c>
      <c r="T80" s="84"/>
      <c r="U80" s="84"/>
      <c r="V80" s="84"/>
      <c r="W80" s="84"/>
      <c r="X80" s="84" t="s">
        <v>4688</v>
      </c>
      <c r="Y80" s="84"/>
      <c r="Z80" s="84"/>
      <c r="AA80" s="84"/>
      <c r="AB80" s="84"/>
      <c r="AC80" s="84" t="s">
        <v>4684</v>
      </c>
      <c r="AD80" s="84"/>
      <c r="AE80" s="84"/>
      <c r="AF80" s="84"/>
      <c r="AG80" s="84"/>
    </row>
    <row r="81" spans="1:33" hidden="1">
      <c r="A81" s="37"/>
      <c r="B81" s="37"/>
      <c r="C81" s="37"/>
      <c r="D81" s="85" t="s">
        <v>4658</v>
      </c>
      <c r="E81" s="85"/>
      <c r="F81" s="85"/>
      <c r="G81" s="87" t="s">
        <v>4659</v>
      </c>
      <c r="H81" s="87" t="s">
        <v>4660</v>
      </c>
      <c r="I81" s="85" t="s">
        <v>4658</v>
      </c>
      <c r="J81" s="85"/>
      <c r="K81" s="85"/>
      <c r="L81" s="87" t="s">
        <v>4659</v>
      </c>
      <c r="M81" s="87" t="s">
        <v>4660</v>
      </c>
      <c r="N81" s="85" t="s">
        <v>4658</v>
      </c>
      <c r="O81" s="85"/>
      <c r="P81" s="85"/>
      <c r="Q81" s="87" t="s">
        <v>4659</v>
      </c>
      <c r="R81" s="87" t="s">
        <v>4660</v>
      </c>
      <c r="S81" s="85" t="s">
        <v>4658</v>
      </c>
      <c r="T81" s="85"/>
      <c r="U81" s="85"/>
      <c r="V81" s="87" t="s">
        <v>4659</v>
      </c>
      <c r="W81" s="87" t="s">
        <v>4660</v>
      </c>
      <c r="X81" s="85" t="s">
        <v>4658</v>
      </c>
      <c r="Y81" s="85"/>
      <c r="Z81" s="85"/>
      <c r="AA81" s="87" t="s">
        <v>4659</v>
      </c>
      <c r="AB81" s="87" t="s">
        <v>4660</v>
      </c>
      <c r="AC81" s="85" t="s">
        <v>4658</v>
      </c>
      <c r="AD81" s="85"/>
      <c r="AE81" s="85"/>
      <c r="AF81" s="87" t="s">
        <v>4659</v>
      </c>
      <c r="AG81" s="87" t="s">
        <v>4660</v>
      </c>
    </row>
    <row r="82" spans="1:33" ht="56.25" hidden="1">
      <c r="A82" s="37"/>
      <c r="B82" s="37"/>
      <c r="C82" s="37"/>
      <c r="D82" s="44" t="s">
        <v>4661</v>
      </c>
      <c r="E82" s="44" t="s">
        <v>4662</v>
      </c>
      <c r="F82" s="45" t="s">
        <v>4660</v>
      </c>
      <c r="G82" s="86"/>
      <c r="H82" s="86"/>
      <c r="I82" s="44" t="s">
        <v>4661</v>
      </c>
      <c r="J82" s="44" t="s">
        <v>4662</v>
      </c>
      <c r="K82" s="45" t="s">
        <v>4660</v>
      </c>
      <c r="L82" s="86"/>
      <c r="M82" s="86"/>
      <c r="N82" s="44" t="s">
        <v>4661</v>
      </c>
      <c r="O82" s="44" t="s">
        <v>4662</v>
      </c>
      <c r="P82" s="45" t="s">
        <v>4660</v>
      </c>
      <c r="Q82" s="86"/>
      <c r="R82" s="86"/>
      <c r="S82" s="44" t="s">
        <v>4661</v>
      </c>
      <c r="T82" s="44" t="s">
        <v>4662</v>
      </c>
      <c r="U82" s="45" t="s">
        <v>4660</v>
      </c>
      <c r="V82" s="86"/>
      <c r="W82" s="86"/>
      <c r="X82" s="44" t="s">
        <v>4661</v>
      </c>
      <c r="Y82" s="44" t="s">
        <v>4662</v>
      </c>
      <c r="Z82" s="45" t="s">
        <v>4660</v>
      </c>
      <c r="AA82" s="86"/>
      <c r="AB82" s="86"/>
      <c r="AC82" s="44" t="s">
        <v>4661</v>
      </c>
      <c r="AD82" s="44" t="s">
        <v>4662</v>
      </c>
      <c r="AE82" s="45" t="s">
        <v>4660</v>
      </c>
      <c r="AF82" s="86"/>
      <c r="AG82" s="86"/>
    </row>
    <row r="83" spans="1:33" hidden="1">
      <c r="A83" s="37"/>
      <c r="B83" s="37"/>
      <c r="C83" s="37"/>
      <c r="D83" s="46" t="s">
        <v>4663</v>
      </c>
      <c r="E83" s="46" t="s">
        <v>4663</v>
      </c>
      <c r="F83" s="46" t="s">
        <v>4663</v>
      </c>
      <c r="G83" s="46" t="s">
        <v>4663</v>
      </c>
      <c r="H83" s="46" t="s">
        <v>4663</v>
      </c>
      <c r="I83" s="46" t="s">
        <v>4663</v>
      </c>
      <c r="J83" s="46" t="s">
        <v>4663</v>
      </c>
      <c r="K83" s="46" t="s">
        <v>4663</v>
      </c>
      <c r="L83" s="46" t="s">
        <v>4663</v>
      </c>
      <c r="M83" s="46" t="s">
        <v>4663</v>
      </c>
      <c r="N83" s="46" t="s">
        <v>4663</v>
      </c>
      <c r="O83" s="46" t="s">
        <v>4663</v>
      </c>
      <c r="P83" s="46" t="s">
        <v>4663</v>
      </c>
      <c r="Q83" s="46" t="s">
        <v>4663</v>
      </c>
      <c r="R83" s="46" t="s">
        <v>4663</v>
      </c>
      <c r="S83" s="46" t="s">
        <v>4663</v>
      </c>
      <c r="T83" s="46" t="s">
        <v>4663</v>
      </c>
      <c r="U83" s="46" t="s">
        <v>4663</v>
      </c>
      <c r="V83" s="46" t="s">
        <v>4663</v>
      </c>
      <c r="W83" s="46" t="s">
        <v>4663</v>
      </c>
      <c r="X83" s="46" t="s">
        <v>4663</v>
      </c>
      <c r="Y83" s="46" t="s">
        <v>4663</v>
      </c>
      <c r="Z83" s="46" t="s">
        <v>4663</v>
      </c>
      <c r="AA83" s="46" t="s">
        <v>4663</v>
      </c>
      <c r="AB83" s="46" t="s">
        <v>4663</v>
      </c>
      <c r="AC83" s="46" t="s">
        <v>4663</v>
      </c>
      <c r="AD83" s="46" t="s">
        <v>4663</v>
      </c>
      <c r="AE83" s="46" t="s">
        <v>4663</v>
      </c>
      <c r="AF83" s="46" t="s">
        <v>4663</v>
      </c>
      <c r="AG83" s="46" t="s">
        <v>4663</v>
      </c>
    </row>
    <row r="84" spans="1:33" hidden="1">
      <c r="A84" s="47" t="s">
        <v>4664</v>
      </c>
      <c r="B84" s="47"/>
      <c r="C84" s="37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</row>
    <row r="85" spans="1:33" hidden="1">
      <c r="A85" s="50" t="s">
        <v>4665</v>
      </c>
      <c r="B85" s="51"/>
      <c r="C85" s="37"/>
      <c r="D85" s="46"/>
      <c r="E85" s="46"/>
      <c r="F85" s="46"/>
      <c r="G85" s="49"/>
      <c r="H85" s="70"/>
      <c r="I85" s="46"/>
      <c r="J85" s="46"/>
      <c r="K85" s="46"/>
      <c r="L85" s="49"/>
      <c r="M85" s="70"/>
      <c r="N85" s="46"/>
      <c r="O85" s="46"/>
      <c r="P85" s="46"/>
      <c r="Q85" s="49"/>
      <c r="R85" s="70"/>
      <c r="S85" s="46"/>
      <c r="T85" s="46"/>
      <c r="U85" s="46"/>
      <c r="V85" s="49"/>
      <c r="W85" s="70"/>
      <c r="X85" s="46"/>
      <c r="Y85" s="46"/>
      <c r="Z85" s="46"/>
      <c r="AA85" s="49"/>
      <c r="AB85" s="70"/>
      <c r="AC85" s="46"/>
      <c r="AD85" s="46"/>
      <c r="AE85" s="46"/>
      <c r="AF85" s="49"/>
      <c r="AG85" s="70"/>
    </row>
    <row r="86" spans="1:33" hidden="1">
      <c r="A86" s="54"/>
      <c r="B86" s="55" t="s">
        <v>4666</v>
      </c>
      <c r="C86" s="65">
        <v>1</v>
      </c>
      <c r="D86" s="56">
        <f>A125232494V_Latest</f>
        <v>399.27</v>
      </c>
      <c r="E86" s="56">
        <f>A125227742X_Latest</f>
        <v>426.85199999999998</v>
      </c>
      <c r="F86" s="56">
        <f>A125234870X_Latest</f>
        <v>826.12199999999996</v>
      </c>
      <c r="G86" s="56">
        <f>A125237246X_Latest</f>
        <v>39.186</v>
      </c>
      <c r="H86" s="56">
        <f>A125230118C_Latest</f>
        <v>865.30899999999997</v>
      </c>
      <c r="I86" s="56">
        <f>A125233682W_Latest</f>
        <v>393.32</v>
      </c>
      <c r="J86" s="56">
        <f>A125228930A_Latest</f>
        <v>412.44799999999998</v>
      </c>
      <c r="K86" s="56">
        <f>A125236058W_Latest</f>
        <v>805.76800000000003</v>
      </c>
      <c r="L86" s="56">
        <f>A125238434A_Latest</f>
        <v>38.786999999999999</v>
      </c>
      <c r="M86" s="56">
        <f>A125231306F_Latest</f>
        <v>844.55499999999995</v>
      </c>
      <c r="N86" s="56">
        <f>A125232890W_Latest</f>
        <v>154.34700000000001</v>
      </c>
      <c r="O86" s="56">
        <f>A125228138W_Latest</f>
        <v>175.61600000000001</v>
      </c>
      <c r="P86" s="56">
        <f>A125235266W_Latest</f>
        <v>329.96300000000002</v>
      </c>
      <c r="Q86" s="56">
        <f>A125237642A_Latest</f>
        <v>7.3680000000000003</v>
      </c>
      <c r="R86" s="56">
        <f>A125230514F_Latest</f>
        <v>337.33100000000002</v>
      </c>
      <c r="S86" s="56">
        <f>A125234078V_Latest</f>
        <v>152.77600000000001</v>
      </c>
      <c r="T86" s="56">
        <f>A125229326X_Latest</f>
        <v>140.202</v>
      </c>
      <c r="U86" s="56">
        <f>A125236454X_Latest</f>
        <v>292.97800000000001</v>
      </c>
      <c r="V86" s="56">
        <f>A125238830C_Latest</f>
        <v>23.221</v>
      </c>
      <c r="W86" s="56">
        <f>A125231702J_Latest</f>
        <v>316.19900000000001</v>
      </c>
      <c r="X86" s="56">
        <f>A125234474W_Latest</f>
        <v>86.197000000000003</v>
      </c>
      <c r="Y86" s="56">
        <f>A125229722A_Latest</f>
        <v>96.63</v>
      </c>
      <c r="Z86" s="56">
        <f>A125236850A_Latest</f>
        <v>182.827</v>
      </c>
      <c r="AA86" s="56">
        <f>A125239226A_Latest</f>
        <v>8.1980000000000004</v>
      </c>
      <c r="AB86" s="56">
        <f>A125232098T_Latest</f>
        <v>191.02500000000001</v>
      </c>
      <c r="AC86" s="56">
        <f>A125233286V_Latest</f>
        <v>5.95</v>
      </c>
      <c r="AD86" s="56">
        <f>A125228534X_Latest</f>
        <v>14.404</v>
      </c>
      <c r="AE86" s="56">
        <f>A125235662X_Latest</f>
        <v>20.353999999999999</v>
      </c>
      <c r="AF86" s="56">
        <f>A125238038X_Latest</f>
        <v>0.39900000000000002</v>
      </c>
      <c r="AG86" s="56">
        <f>A125230910J_Latest</f>
        <v>20.754000000000001</v>
      </c>
    </row>
    <row r="87" spans="1:33" hidden="1">
      <c r="A87" s="54"/>
      <c r="B87" s="55" t="s">
        <v>4667</v>
      </c>
      <c r="C87" s="65">
        <v>2</v>
      </c>
      <c r="D87" s="56">
        <f>A125232474K_Latest</f>
        <v>88.843999999999994</v>
      </c>
      <c r="E87" s="56">
        <f>A125227722R_Latest</f>
        <v>95.233999999999995</v>
      </c>
      <c r="F87" s="56">
        <f>A125234850R_Latest</f>
        <v>184.078</v>
      </c>
      <c r="G87" s="56">
        <f>A125237226R_Latest</f>
        <v>14.99</v>
      </c>
      <c r="H87" s="56">
        <f>A125230098F_Latest</f>
        <v>199.06800000000001</v>
      </c>
      <c r="I87" s="56">
        <f>A125233662L_Latest</f>
        <v>85.251999999999995</v>
      </c>
      <c r="J87" s="56">
        <f>A125228910T_Latest</f>
        <v>83.04</v>
      </c>
      <c r="K87" s="56">
        <f>A125236038L_Latest</f>
        <v>168.292</v>
      </c>
      <c r="L87" s="56">
        <f>A125238414T_Latest</f>
        <v>14.009</v>
      </c>
      <c r="M87" s="56">
        <f>A125231286J_Latest</f>
        <v>182.30099999999999</v>
      </c>
      <c r="N87" s="56">
        <f>A125232870L_Latest</f>
        <v>5.4480000000000004</v>
      </c>
      <c r="O87" s="56">
        <f>A125228118L_Latest</f>
        <v>3.548</v>
      </c>
      <c r="P87" s="56">
        <f>A125235246L_Latest</f>
        <v>8.9969999999999999</v>
      </c>
      <c r="Q87" s="56">
        <f>A125237622T_Latest</f>
        <v>1.0049999999999999</v>
      </c>
      <c r="R87" s="56">
        <f>A125230494J_Latest</f>
        <v>10.000999999999999</v>
      </c>
      <c r="S87" s="56">
        <f>A125234058K_Latest</f>
        <v>37.515999999999998</v>
      </c>
      <c r="T87" s="56">
        <f>A125229306R_Latest</f>
        <v>37.155999999999999</v>
      </c>
      <c r="U87" s="56">
        <f>A125236434R_Latest</f>
        <v>74.671999999999997</v>
      </c>
      <c r="V87" s="56">
        <f>A125238810V_Latest</f>
        <v>6.3789999999999996</v>
      </c>
      <c r="W87" s="56">
        <f>A125231682K_Latest</f>
        <v>81.051000000000002</v>
      </c>
      <c r="X87" s="56">
        <f>A125234454L_Latest</f>
        <v>42.287999999999997</v>
      </c>
      <c r="Y87" s="56">
        <f>A125229702T_Latest</f>
        <v>42.335999999999999</v>
      </c>
      <c r="Z87" s="56">
        <f>A125236830T_Latest</f>
        <v>84.623999999999995</v>
      </c>
      <c r="AA87" s="56">
        <f>A125239206T_Latest</f>
        <v>6.625</v>
      </c>
      <c r="AB87" s="56">
        <f>A125232078J_Latest</f>
        <v>91.248999999999995</v>
      </c>
      <c r="AC87" s="56">
        <f>A125233266K_Latest</f>
        <v>3.5920000000000001</v>
      </c>
      <c r="AD87" s="56">
        <f>A125228514R_Latest</f>
        <v>12.194000000000001</v>
      </c>
      <c r="AE87" s="56">
        <f>A125235642R_Latest</f>
        <v>15.786</v>
      </c>
      <c r="AF87" s="56">
        <f>A125238018R_Latest</f>
        <v>0.98199999999999998</v>
      </c>
      <c r="AG87" s="56">
        <f>A125230890K_Latest</f>
        <v>16.766999999999999</v>
      </c>
    </row>
    <row r="88" spans="1:33" hidden="1">
      <c r="A88" s="50" t="s">
        <v>4668</v>
      </c>
      <c r="B88" s="51"/>
      <c r="C88" s="65">
        <v>3</v>
      </c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</row>
    <row r="89" spans="1:33" hidden="1">
      <c r="A89" s="54"/>
      <c r="B89" s="55" t="s">
        <v>4669</v>
      </c>
      <c r="C89" s="65">
        <v>4</v>
      </c>
      <c r="D89" s="56">
        <f>A125232498C_Latest</f>
        <v>145.29300000000001</v>
      </c>
      <c r="E89" s="56">
        <f>A125227746J_Latest</f>
        <v>188.001</v>
      </c>
      <c r="F89" s="56">
        <f>A125234874J_Latest</f>
        <v>333.29399999999998</v>
      </c>
      <c r="G89" s="56">
        <f>A125237250R_Latest</f>
        <v>13.462999999999999</v>
      </c>
      <c r="H89" s="56">
        <f>A125230122V_Latest</f>
        <v>346.75700000000001</v>
      </c>
      <c r="I89" s="56">
        <f>A125233686F_Latest</f>
        <v>140.352</v>
      </c>
      <c r="J89" s="56">
        <f>A125228934K_Latest</f>
        <v>172.59100000000001</v>
      </c>
      <c r="K89" s="56">
        <f>A125236062L_Latest</f>
        <v>312.94400000000002</v>
      </c>
      <c r="L89" s="56">
        <f>A125238438K_Latest</f>
        <v>13.289</v>
      </c>
      <c r="M89" s="56">
        <f>A125231310W_Latest</f>
        <v>326.233</v>
      </c>
      <c r="N89" s="56">
        <f>A125232894F_Latest</f>
        <v>58.695999999999998</v>
      </c>
      <c r="O89" s="56">
        <f>A125228142L_Latest</f>
        <v>86.296999999999997</v>
      </c>
      <c r="P89" s="56">
        <f>A125235270L_Latest</f>
        <v>144.99299999999999</v>
      </c>
      <c r="Q89" s="56">
        <f>A125237646K_Latest</f>
        <v>5.2009999999999996</v>
      </c>
      <c r="R89" s="56">
        <f>A125230518R_Latest</f>
        <v>150.19399999999999</v>
      </c>
      <c r="S89" s="56">
        <f>A125234082K_Latest</f>
        <v>43.348999999999997</v>
      </c>
      <c r="T89" s="56">
        <f>A125229330R_Latest</f>
        <v>44.564999999999998</v>
      </c>
      <c r="U89" s="56">
        <f>A125236458J_Latest</f>
        <v>87.912999999999997</v>
      </c>
      <c r="V89" s="56">
        <f>A125238834L_Latest</f>
        <v>4.7039999999999997</v>
      </c>
      <c r="W89" s="56">
        <f>A125231706T_Latest</f>
        <v>92.617000000000004</v>
      </c>
      <c r="X89" s="56">
        <f>A125234478F_Latest</f>
        <v>38.308</v>
      </c>
      <c r="Y89" s="56">
        <f>A125229726K_Latest</f>
        <v>41.73</v>
      </c>
      <c r="Z89" s="56">
        <f>A125236854K_Latest</f>
        <v>80.037000000000006</v>
      </c>
      <c r="AA89" s="56">
        <f>A125239230T_Latest</f>
        <v>3.3839999999999999</v>
      </c>
      <c r="AB89" s="56">
        <f>A125232102W_Latest</f>
        <v>83.421999999999997</v>
      </c>
      <c r="AC89" s="56">
        <f>A125233290K_Latest</f>
        <v>4.9409999999999998</v>
      </c>
      <c r="AD89" s="56">
        <f>A125228538J_Latest</f>
        <v>15.41</v>
      </c>
      <c r="AE89" s="56">
        <f>A125235666J_Latest</f>
        <v>20.350000000000001</v>
      </c>
      <c r="AF89" s="56">
        <f>A125238042R_Latest</f>
        <v>0.17399999999999999</v>
      </c>
      <c r="AG89" s="56">
        <f>A125230914T_Latest</f>
        <v>20.524999999999999</v>
      </c>
    </row>
    <row r="90" spans="1:33" hidden="1">
      <c r="A90" s="54"/>
      <c r="B90" s="55" t="s">
        <v>4670</v>
      </c>
      <c r="C90" s="65">
        <v>5</v>
      </c>
      <c r="D90" s="56">
        <f>A125232502J_Latest</f>
        <v>66.111000000000004</v>
      </c>
      <c r="E90" s="56">
        <f>A125227750X_Latest</f>
        <v>69.650000000000006</v>
      </c>
      <c r="F90" s="56">
        <f>A125234878T_Latest</f>
        <v>135.761</v>
      </c>
      <c r="G90" s="56">
        <f>A125237254X_Latest</f>
        <v>8.6739999999999995</v>
      </c>
      <c r="H90" s="56">
        <f>A125230126C_Latest</f>
        <v>144.43600000000001</v>
      </c>
      <c r="I90" s="56">
        <f>A125233690W_Latest</f>
        <v>65.686999999999998</v>
      </c>
      <c r="J90" s="56">
        <f>A125228938V_Latest</f>
        <v>65.784999999999997</v>
      </c>
      <c r="K90" s="56">
        <f>A125236066W_Latest</f>
        <v>131.471</v>
      </c>
      <c r="L90" s="56">
        <f>A125238442A_Latest</f>
        <v>8.6739999999999995</v>
      </c>
      <c r="M90" s="56">
        <f>A125231314F_Latest</f>
        <v>140.14599999999999</v>
      </c>
      <c r="N90" s="56">
        <f>A125232898R_Latest</f>
        <v>26.303000000000001</v>
      </c>
      <c r="O90" s="56">
        <f>A125228146W_Latest</f>
        <v>18.135000000000002</v>
      </c>
      <c r="P90" s="56">
        <f>A125235274W_Latest</f>
        <v>44.438000000000002</v>
      </c>
      <c r="Q90" s="56">
        <f>A125237650A_Latest</f>
        <v>7.6999999999999999E-2</v>
      </c>
      <c r="R90" s="56">
        <f>A125230522F_Latest</f>
        <v>44.515000000000001</v>
      </c>
      <c r="S90" s="56">
        <f>A125234086V_Latest</f>
        <v>22.343</v>
      </c>
      <c r="T90" s="56">
        <f>A125229334X_Latest</f>
        <v>25.963000000000001</v>
      </c>
      <c r="U90" s="56">
        <f>A125236462X_Latest</f>
        <v>48.305999999999997</v>
      </c>
      <c r="V90" s="56">
        <f>A125238838W_Latest</f>
        <v>4.7770000000000001</v>
      </c>
      <c r="W90" s="56">
        <f>A125231710J_Latest</f>
        <v>53.082999999999998</v>
      </c>
      <c r="X90" s="56">
        <f>A125234482W_Latest</f>
        <v>17.04</v>
      </c>
      <c r="Y90" s="56">
        <f>A125229730A_Latest</f>
        <v>21.687000000000001</v>
      </c>
      <c r="Z90" s="56">
        <f>A125236858V_Latest</f>
        <v>38.726999999999997</v>
      </c>
      <c r="AA90" s="56">
        <f>A125239234A_Latest</f>
        <v>3.8210000000000002</v>
      </c>
      <c r="AB90" s="56">
        <f>A125232106F_Latest</f>
        <v>42.548000000000002</v>
      </c>
      <c r="AC90" s="56">
        <f>A125233294V_Latest</f>
        <v>0.42499999999999999</v>
      </c>
      <c r="AD90" s="56">
        <f>A125228542X_Latest</f>
        <v>3.8660000000000001</v>
      </c>
      <c r="AE90" s="56">
        <f>A125235670X_Latest</f>
        <v>4.29</v>
      </c>
      <c r="AF90" s="56">
        <f>A125238046X_Latest</f>
        <v>0</v>
      </c>
      <c r="AG90" s="56">
        <f>A125230918A_Latest</f>
        <v>4.29</v>
      </c>
    </row>
    <row r="91" spans="1:33" hidden="1">
      <c r="A91" s="54"/>
      <c r="B91" s="55" t="s">
        <v>4671</v>
      </c>
      <c r="C91" s="65">
        <v>6</v>
      </c>
      <c r="D91" s="56">
        <f>A125232478V_Latest</f>
        <v>146.24799999999999</v>
      </c>
      <c r="E91" s="56">
        <f>A125227726X_Latest</f>
        <v>133.92699999999999</v>
      </c>
      <c r="F91" s="56">
        <f>A125234854X_Latest</f>
        <v>280.17500000000001</v>
      </c>
      <c r="G91" s="56">
        <f>A125237230F_Latest</f>
        <v>15.201000000000001</v>
      </c>
      <c r="H91" s="56">
        <f>A125230102K_Latest</f>
        <v>295.37599999999998</v>
      </c>
      <c r="I91" s="56">
        <f>A125233666W_Latest</f>
        <v>145.21199999999999</v>
      </c>
      <c r="J91" s="56">
        <f>A125228914A_Latest</f>
        <v>131.00299999999999</v>
      </c>
      <c r="K91" s="56">
        <f>A125236042C_Latest</f>
        <v>276.21499999999997</v>
      </c>
      <c r="L91" s="56">
        <f>A125238418A_Latest</f>
        <v>14.802</v>
      </c>
      <c r="M91" s="56">
        <f>A125231290X_Latest</f>
        <v>291.01600000000002</v>
      </c>
      <c r="N91" s="56">
        <f>A125232874W_Latest</f>
        <v>39.280999999999999</v>
      </c>
      <c r="O91" s="56">
        <f>A125228122C_Latest</f>
        <v>45.338999999999999</v>
      </c>
      <c r="P91" s="56">
        <f>A125235250C_Latest</f>
        <v>84.62</v>
      </c>
      <c r="Q91" s="56">
        <f>A125237626A_Latest</f>
        <v>2.0049999999999999</v>
      </c>
      <c r="R91" s="56">
        <f>A125230498T_Latest</f>
        <v>86.625</v>
      </c>
      <c r="S91" s="56">
        <f>A125234062A_Latest</f>
        <v>70.850999999999999</v>
      </c>
      <c r="T91" s="56">
        <f>A125229310F_Latest</f>
        <v>48.165999999999997</v>
      </c>
      <c r="U91" s="56">
        <f>A125236438X_Latest</f>
        <v>119.017</v>
      </c>
      <c r="V91" s="56">
        <f>A125238814C_Latest</f>
        <v>9.4629999999999992</v>
      </c>
      <c r="W91" s="56">
        <f>A125231686V_Latest</f>
        <v>128.47999999999999</v>
      </c>
      <c r="X91" s="56">
        <f>A125234458W_Latest</f>
        <v>35.08</v>
      </c>
      <c r="Y91" s="56">
        <f>A125229706A_Latest</f>
        <v>37.497999999999998</v>
      </c>
      <c r="Z91" s="56">
        <f>A125236834A_Latest</f>
        <v>72.576999999999998</v>
      </c>
      <c r="AA91" s="56">
        <f>A125239210J_Latest</f>
        <v>3.3340000000000001</v>
      </c>
      <c r="AB91" s="56">
        <f>A125232082X_Latest</f>
        <v>75.911000000000001</v>
      </c>
      <c r="AC91" s="56">
        <f>A125233270A_Latest</f>
        <v>1.036</v>
      </c>
      <c r="AD91" s="56">
        <f>A125228518X_Latest</f>
        <v>2.9239999999999999</v>
      </c>
      <c r="AE91" s="56">
        <f>A125235646X_Latest</f>
        <v>3.96</v>
      </c>
      <c r="AF91" s="56">
        <f>A125238022F_Latest</f>
        <v>0.39900000000000002</v>
      </c>
      <c r="AG91" s="56">
        <f>A125230894V_Latest</f>
        <v>4.3600000000000003</v>
      </c>
    </row>
    <row r="92" spans="1:33" hidden="1">
      <c r="A92" s="54"/>
      <c r="B92" s="55" t="s">
        <v>4672</v>
      </c>
      <c r="C92" s="65">
        <v>7</v>
      </c>
      <c r="D92" s="56">
        <f>A125232482K_Latest</f>
        <v>130.46199999999999</v>
      </c>
      <c r="E92" s="56">
        <f>A125227730R_Latest</f>
        <v>130.50700000000001</v>
      </c>
      <c r="F92" s="56">
        <f>A125234858J_Latest</f>
        <v>260.97000000000003</v>
      </c>
      <c r="G92" s="56">
        <f>A125237234R_Latest</f>
        <v>16.838000000000001</v>
      </c>
      <c r="H92" s="56">
        <f>A125230106V_Latest</f>
        <v>277.80799999999999</v>
      </c>
      <c r="I92" s="56">
        <f>A125233670L_Latest</f>
        <v>127.321</v>
      </c>
      <c r="J92" s="56">
        <f>A125228918K_Latest</f>
        <v>126.10899999999999</v>
      </c>
      <c r="K92" s="56">
        <f>A125236046L_Latest</f>
        <v>253.43100000000001</v>
      </c>
      <c r="L92" s="56">
        <f>A125238422T_Latest</f>
        <v>16.030999999999999</v>
      </c>
      <c r="M92" s="56">
        <f>A125231294J_Latest</f>
        <v>269.46199999999999</v>
      </c>
      <c r="N92" s="56">
        <f>A125232878F_Latest</f>
        <v>35.515000000000001</v>
      </c>
      <c r="O92" s="56">
        <f>A125228126L_Latest</f>
        <v>29.393999999999998</v>
      </c>
      <c r="P92" s="56">
        <f>A125235254L_Latest</f>
        <v>64.909000000000006</v>
      </c>
      <c r="Q92" s="56">
        <f>A125237630T_Latest</f>
        <v>1.0900000000000001</v>
      </c>
      <c r="R92" s="56">
        <f>A125230502W_Latest</f>
        <v>65.998999999999995</v>
      </c>
      <c r="S92" s="56">
        <f>A125234066K_Latest</f>
        <v>53.749000000000002</v>
      </c>
      <c r="T92" s="56">
        <f>A125229314R_Latest</f>
        <v>58.664000000000001</v>
      </c>
      <c r="U92" s="56">
        <f>A125236442R_Latest</f>
        <v>112.413</v>
      </c>
      <c r="V92" s="56">
        <f>A125238818L_Latest</f>
        <v>10.657</v>
      </c>
      <c r="W92" s="56">
        <f>A125231690K_Latest</f>
        <v>123.07</v>
      </c>
      <c r="X92" s="56">
        <f>A125234462L_Latest</f>
        <v>38.057000000000002</v>
      </c>
      <c r="Y92" s="56">
        <f>A125229710T_Latest</f>
        <v>38.051000000000002</v>
      </c>
      <c r="Z92" s="56">
        <f>A125236838K_Latest</f>
        <v>76.108999999999995</v>
      </c>
      <c r="AA92" s="56">
        <f>A125239214T_Latest</f>
        <v>4.2839999999999998</v>
      </c>
      <c r="AB92" s="56">
        <f>A125232086J_Latest</f>
        <v>80.393000000000001</v>
      </c>
      <c r="AC92" s="56">
        <f>A125233274K_Latest</f>
        <v>3.141</v>
      </c>
      <c r="AD92" s="56">
        <f>A125228522R_Latest</f>
        <v>4.3979999999999997</v>
      </c>
      <c r="AE92" s="56">
        <f>A125235650R_Latest</f>
        <v>7.5389999999999997</v>
      </c>
      <c r="AF92" s="56">
        <f>A125238026R_Latest</f>
        <v>0.80700000000000005</v>
      </c>
      <c r="AG92" s="56">
        <f>A125230898C_Latest</f>
        <v>8.3460000000000001</v>
      </c>
    </row>
    <row r="93" spans="1:33" hidden="1">
      <c r="A93" s="50" t="s">
        <v>4673</v>
      </c>
      <c r="B93" s="51"/>
      <c r="C93" s="65">
        <v>8</v>
      </c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</row>
    <row r="94" spans="1:33" hidden="1">
      <c r="A94" s="54"/>
      <c r="B94" s="55" t="s">
        <v>4674</v>
      </c>
      <c r="C94" s="65">
        <v>9</v>
      </c>
      <c r="D94" s="56">
        <f>A125232486V_Latest</f>
        <v>142.75800000000001</v>
      </c>
      <c r="E94" s="56">
        <f>A125227734X_Latest</f>
        <v>217.03700000000001</v>
      </c>
      <c r="F94" s="56">
        <f>A125234862X_Latest</f>
        <v>359.79500000000002</v>
      </c>
      <c r="G94" s="56">
        <f>A125237238X_Latest</f>
        <v>22.99</v>
      </c>
      <c r="H94" s="56">
        <f>A125230110K_Latest</f>
        <v>382.78399999999999</v>
      </c>
      <c r="I94" s="56">
        <f>A125233674W_Latest</f>
        <v>138.85900000000001</v>
      </c>
      <c r="J94" s="56">
        <f>A125228922A_Latest</f>
        <v>202.572</v>
      </c>
      <c r="K94" s="56">
        <f>A125236050C_Latest</f>
        <v>341.43099999999998</v>
      </c>
      <c r="L94" s="56">
        <f>A125238426A_Latest</f>
        <v>22.416</v>
      </c>
      <c r="M94" s="56">
        <f>A125231298T_Latest</f>
        <v>363.84699999999998</v>
      </c>
      <c r="N94" s="56">
        <f>A125232882W_Latest</f>
        <v>51.003999999999998</v>
      </c>
      <c r="O94" s="56">
        <f>A125228130C_Latest</f>
        <v>78.938999999999993</v>
      </c>
      <c r="P94" s="56">
        <f>A125235258W_Latest</f>
        <v>129.94399999999999</v>
      </c>
      <c r="Q94" s="56">
        <f>A125237634A_Latest</f>
        <v>5.43</v>
      </c>
      <c r="R94" s="56">
        <f>A125230506F_Latest</f>
        <v>135.374</v>
      </c>
      <c r="S94" s="56">
        <f>A125234070A_Latest</f>
        <v>49.421999999999997</v>
      </c>
      <c r="T94" s="56">
        <f>A125229318X_Latest</f>
        <v>65.251999999999995</v>
      </c>
      <c r="U94" s="56">
        <f>A125236446X_Latest</f>
        <v>114.67400000000001</v>
      </c>
      <c r="V94" s="56">
        <f>A125238822C_Latest</f>
        <v>12.803000000000001</v>
      </c>
      <c r="W94" s="56">
        <f>A125231694V_Latest</f>
        <v>127.47799999999999</v>
      </c>
      <c r="X94" s="56">
        <f>A125234466W_Latest</f>
        <v>38.433</v>
      </c>
      <c r="Y94" s="56">
        <f>A125229714A_Latest</f>
        <v>58.38</v>
      </c>
      <c r="Z94" s="56">
        <f>A125236842A_Latest</f>
        <v>96.813000000000002</v>
      </c>
      <c r="AA94" s="56">
        <f>A125239218A_Latest</f>
        <v>4.1820000000000004</v>
      </c>
      <c r="AB94" s="56">
        <f>A125232090X_Latest</f>
        <v>100.995</v>
      </c>
      <c r="AC94" s="56">
        <f>A125233278V_Latest</f>
        <v>3.899</v>
      </c>
      <c r="AD94" s="56">
        <f>A125228526X_Latest</f>
        <v>14.465</v>
      </c>
      <c r="AE94" s="56">
        <f>A125235654X_Latest</f>
        <v>18.364000000000001</v>
      </c>
      <c r="AF94" s="56">
        <f>A125238030F_Latest</f>
        <v>0.57399999999999995</v>
      </c>
      <c r="AG94" s="56">
        <f>A125230902J_Latest</f>
        <v>18.937999999999999</v>
      </c>
    </row>
    <row r="95" spans="1:33" hidden="1">
      <c r="A95" s="54"/>
      <c r="B95" s="55" t="s">
        <v>4675</v>
      </c>
      <c r="C95" s="65">
        <v>10</v>
      </c>
      <c r="D95" s="56">
        <f>A125232470A_Latest</f>
        <v>202.40899999999999</v>
      </c>
      <c r="E95" s="56">
        <f>A125227718X_Latest</f>
        <v>213.53200000000001</v>
      </c>
      <c r="F95" s="56">
        <f>A125234846X_Latest</f>
        <v>415.94200000000001</v>
      </c>
      <c r="G95" s="56">
        <f>A125237222F_Latest</f>
        <v>17.751999999999999</v>
      </c>
      <c r="H95" s="56">
        <f>A125230094W_Latest</f>
        <v>433.69400000000002</v>
      </c>
      <c r="I95" s="56">
        <f>A125233658W_Latest</f>
        <v>198.83</v>
      </c>
      <c r="J95" s="56">
        <f>A125228906A_Latest</f>
        <v>205.98</v>
      </c>
      <c r="K95" s="56">
        <f>A125236034C_Latest</f>
        <v>404.81</v>
      </c>
      <c r="L95" s="56">
        <f>A125238410J_Latest</f>
        <v>17.588000000000001</v>
      </c>
      <c r="M95" s="56">
        <f>A125231282X_Latest</f>
        <v>422.39699999999999</v>
      </c>
      <c r="N95" s="56">
        <f>A125232866W_Latest</f>
        <v>63.712000000000003</v>
      </c>
      <c r="O95" s="56">
        <f>A125228114C_Latest</f>
        <v>76.037000000000006</v>
      </c>
      <c r="P95" s="56">
        <f>A125235242C_Latest</f>
        <v>139.749</v>
      </c>
      <c r="Q95" s="56">
        <f>A125237618A_Latest</f>
        <v>0.442</v>
      </c>
      <c r="R95" s="56">
        <f>A125230490X_Latest</f>
        <v>140.191</v>
      </c>
      <c r="S95" s="56">
        <f>A125234054A_Latest</f>
        <v>86.203000000000003</v>
      </c>
      <c r="T95" s="56">
        <f>A125229302F_Latest</f>
        <v>75.064999999999998</v>
      </c>
      <c r="U95" s="56">
        <f>A125236430F_Latest</f>
        <v>161.268</v>
      </c>
      <c r="V95" s="56">
        <f>A125238806C_Latest</f>
        <v>11.08</v>
      </c>
      <c r="W95" s="56">
        <f>A125231678V_Latest</f>
        <v>172.34800000000001</v>
      </c>
      <c r="X95" s="56">
        <f>A125234450C_Latest</f>
        <v>48.914999999999999</v>
      </c>
      <c r="Y95" s="56">
        <f>A125229698L_Latest</f>
        <v>54.878</v>
      </c>
      <c r="Z95" s="56">
        <f>A125236826A_Latest</f>
        <v>103.79300000000001</v>
      </c>
      <c r="AA95" s="56">
        <f>A125239202J_Latest</f>
        <v>6.0659999999999998</v>
      </c>
      <c r="AB95" s="56">
        <f>A125232074X_Latest</f>
        <v>109.858</v>
      </c>
      <c r="AC95" s="56">
        <f>A125233262A_Latest</f>
        <v>3.5790000000000002</v>
      </c>
      <c r="AD95" s="56">
        <f>A125228510F_Latest</f>
        <v>7.5529999999999999</v>
      </c>
      <c r="AE95" s="56">
        <f>A125235638X_Latest</f>
        <v>11.132</v>
      </c>
      <c r="AF95" s="56">
        <f>A125238014F_Latest</f>
        <v>0.16400000000000001</v>
      </c>
      <c r="AG95" s="56">
        <f>A125230886V_Latest</f>
        <v>11.295999999999999</v>
      </c>
    </row>
    <row r="96" spans="1:33" hidden="1">
      <c r="A96" s="54"/>
      <c r="B96" s="55" t="s">
        <v>4676</v>
      </c>
      <c r="C96" s="65">
        <v>11</v>
      </c>
      <c r="D96" s="56">
        <f>A125232506T_Latest</f>
        <v>102.84099999999999</v>
      </c>
      <c r="E96" s="56">
        <f>A125227754J_Latest</f>
        <v>68.421999999999997</v>
      </c>
      <c r="F96" s="56">
        <f>A125234882J_Latest</f>
        <v>171.26300000000001</v>
      </c>
      <c r="G96" s="56">
        <f>A125237258J_Latest</f>
        <v>8.7929999999999993</v>
      </c>
      <c r="H96" s="56">
        <f>A125230130V_Latest</f>
        <v>180.05699999999999</v>
      </c>
      <c r="I96" s="56">
        <f>A125233694F_Latest</f>
        <v>101.727</v>
      </c>
      <c r="J96" s="56">
        <f>A125228942K_Latest</f>
        <v>64.430999999999997</v>
      </c>
      <c r="K96" s="56">
        <f>A125236070L_Latest</f>
        <v>166.15799999999999</v>
      </c>
      <c r="L96" s="56">
        <f>A125238446K_Latest</f>
        <v>8.15</v>
      </c>
      <c r="M96" s="56">
        <f>A125231318R_Latest</f>
        <v>174.30799999999999</v>
      </c>
      <c r="N96" s="56">
        <f>A125232902V_Latest</f>
        <v>30.274999999999999</v>
      </c>
      <c r="O96" s="56">
        <f>A125228150L_Latest</f>
        <v>17.553000000000001</v>
      </c>
      <c r="P96" s="56">
        <f>A125235278F_Latest</f>
        <v>47.828000000000003</v>
      </c>
      <c r="Q96" s="56">
        <f>A125237654K_Latest</f>
        <v>1.7390000000000001</v>
      </c>
      <c r="R96" s="56">
        <f>A125230526R_Latest</f>
        <v>49.567999999999998</v>
      </c>
      <c r="S96" s="56">
        <f>A125234090K_Latest</f>
        <v>40.24</v>
      </c>
      <c r="T96" s="56">
        <f>A125229338J_Latest</f>
        <v>29.718</v>
      </c>
      <c r="U96" s="56">
        <f>A125236466J_Latest</f>
        <v>69.957999999999998</v>
      </c>
      <c r="V96" s="56">
        <f>A125238842L_Latest</f>
        <v>3.839</v>
      </c>
      <c r="W96" s="56">
        <f>A125231714T_Latest</f>
        <v>73.796999999999997</v>
      </c>
      <c r="X96" s="56">
        <f>A125234486F_Latest</f>
        <v>31.210999999999999</v>
      </c>
      <c r="Y96" s="56">
        <f>A125229734K_Latest</f>
        <v>17.16</v>
      </c>
      <c r="Z96" s="56">
        <f>A125236862K_Latest</f>
        <v>48.371000000000002</v>
      </c>
      <c r="AA96" s="56">
        <f>A125239238K_Latest</f>
        <v>2.5720000000000001</v>
      </c>
      <c r="AB96" s="56">
        <f>A125232110W_Latest</f>
        <v>50.942999999999998</v>
      </c>
      <c r="AC96" s="56">
        <f>A125233298C_Latest</f>
        <v>1.1140000000000001</v>
      </c>
      <c r="AD96" s="56">
        <f>A125228546J_Latest</f>
        <v>3.9910000000000001</v>
      </c>
      <c r="AE96" s="56">
        <f>A125235674J_Latest</f>
        <v>5.1059999999999999</v>
      </c>
      <c r="AF96" s="56">
        <f>A125238050R_Latest</f>
        <v>0.64300000000000002</v>
      </c>
      <c r="AG96" s="56">
        <f>A125230922T_Latest</f>
        <v>5.7489999999999997</v>
      </c>
    </row>
    <row r="97" spans="1:33" hidden="1">
      <c r="A97" s="54"/>
      <c r="B97" s="55" t="s">
        <v>4677</v>
      </c>
      <c r="C97" s="65">
        <v>12</v>
      </c>
      <c r="D97" s="56">
        <f>A125232490K_Latest</f>
        <v>40.106999999999999</v>
      </c>
      <c r="E97" s="56">
        <f>A125227738J_Latest</f>
        <v>23.094000000000001</v>
      </c>
      <c r="F97" s="56">
        <f>A125234866J_Latest</f>
        <v>63.201000000000001</v>
      </c>
      <c r="G97" s="56">
        <f>A125237242R_Latest</f>
        <v>4.6420000000000003</v>
      </c>
      <c r="H97" s="56">
        <f>A125230114V_Latest</f>
        <v>67.841999999999999</v>
      </c>
      <c r="I97" s="56">
        <f>A125233678F_Latest</f>
        <v>39.156999999999996</v>
      </c>
      <c r="J97" s="56">
        <f>A125228926K_Latest</f>
        <v>22.504999999999999</v>
      </c>
      <c r="K97" s="56">
        <f>A125236054L_Latest</f>
        <v>61.662999999999997</v>
      </c>
      <c r="L97" s="56">
        <f>A125238430T_Latest</f>
        <v>4.6420000000000003</v>
      </c>
      <c r="M97" s="56">
        <f>A125231302W_Latest</f>
        <v>66.305000000000007</v>
      </c>
      <c r="N97" s="56">
        <f>A125232886F_Latest</f>
        <v>14.804</v>
      </c>
      <c r="O97" s="56">
        <f>A125228134L_Latest</f>
        <v>6.6349999999999998</v>
      </c>
      <c r="P97" s="56">
        <f>A125235262L_Latest</f>
        <v>21.439</v>
      </c>
      <c r="Q97" s="56">
        <f>A125237638K_Latest</f>
        <v>0.76200000000000001</v>
      </c>
      <c r="R97" s="56">
        <f>A125230510W_Latest</f>
        <v>22.2</v>
      </c>
      <c r="S97" s="56">
        <f>A125234074K_Latest</f>
        <v>14.427</v>
      </c>
      <c r="T97" s="56">
        <f>A125229322R_Latest</f>
        <v>7.3230000000000004</v>
      </c>
      <c r="U97" s="56">
        <f>A125236450R_Latest</f>
        <v>21.75</v>
      </c>
      <c r="V97" s="56">
        <f>A125238826L_Latest</f>
        <v>1.877</v>
      </c>
      <c r="W97" s="56">
        <f>A125231698C_Latest</f>
        <v>23.626999999999999</v>
      </c>
      <c r="X97" s="56">
        <f>A125234470L_Latest</f>
        <v>9.9269999999999996</v>
      </c>
      <c r="Y97" s="56">
        <f>A125229718K_Latest</f>
        <v>8.5470000000000006</v>
      </c>
      <c r="Z97" s="56">
        <f>A125236846K_Latest</f>
        <v>18.474</v>
      </c>
      <c r="AA97" s="56">
        <f>A125239222T_Latest</f>
        <v>2.0030000000000001</v>
      </c>
      <c r="AB97" s="56">
        <f>A125232094J_Latest</f>
        <v>20.477</v>
      </c>
      <c r="AC97" s="56">
        <f>A125233282K_Latest</f>
        <v>0.94899999999999995</v>
      </c>
      <c r="AD97" s="56">
        <f>A125228530R_Latest</f>
        <v>0.58899999999999997</v>
      </c>
      <c r="AE97" s="56">
        <f>A125235658J_Latest</f>
        <v>1.538</v>
      </c>
      <c r="AF97" s="56">
        <f>A125238034R_Latest</f>
        <v>0</v>
      </c>
      <c r="AG97" s="56">
        <f>A125230906T_Latest</f>
        <v>1.538</v>
      </c>
    </row>
    <row r="98" spans="1:33" hidden="1">
      <c r="A98" s="50" t="s">
        <v>4660</v>
      </c>
      <c r="B98" s="57"/>
      <c r="C98" s="65">
        <v>13</v>
      </c>
      <c r="D98" s="56">
        <f>A125232510J_Latest</f>
        <v>488.11399999999998</v>
      </c>
      <c r="E98" s="56">
        <f>A125227758T_Latest</f>
        <v>522.08600000000001</v>
      </c>
      <c r="F98" s="56">
        <f>A125234886T_Latest</f>
        <v>1010.2</v>
      </c>
      <c r="G98" s="56">
        <f>A125237262X_Latest</f>
        <v>54.177</v>
      </c>
      <c r="H98" s="56">
        <f>A125230134C_Latest</f>
        <v>1064.377</v>
      </c>
      <c r="I98" s="56">
        <f>A125233698R_Latest</f>
        <v>478.57299999999998</v>
      </c>
      <c r="J98" s="56">
        <f>A125228946V_Latest</f>
        <v>495.488</v>
      </c>
      <c r="K98" s="56">
        <f>A125236074W_Latest</f>
        <v>974.06100000000004</v>
      </c>
      <c r="L98" s="56">
        <f>A125238450A_Latest</f>
        <v>52.795999999999999</v>
      </c>
      <c r="M98" s="56">
        <f>A125231322F_Latest</f>
        <v>1026.856</v>
      </c>
      <c r="N98" s="56">
        <f>A125232906C_Latest</f>
        <v>159.79599999999999</v>
      </c>
      <c r="O98" s="56">
        <f>A125228154W_Latest</f>
        <v>179.16399999999999</v>
      </c>
      <c r="P98" s="56">
        <f>A125235282W_Latest</f>
        <v>338.96</v>
      </c>
      <c r="Q98" s="56">
        <f>A125237658V_Latest</f>
        <v>8.3729999999999993</v>
      </c>
      <c r="R98" s="56">
        <f>A125230530F_Latest</f>
        <v>347.33300000000003</v>
      </c>
      <c r="S98" s="56">
        <f>A125234094V_Latest</f>
        <v>190.292</v>
      </c>
      <c r="T98" s="56">
        <f>A125229342X_Latest</f>
        <v>177.358</v>
      </c>
      <c r="U98" s="56">
        <f>A125236470X_Latest</f>
        <v>367.65</v>
      </c>
      <c r="V98" s="56">
        <f>A125238846W_Latest</f>
        <v>29.6</v>
      </c>
      <c r="W98" s="56">
        <f>A125231718A_Latest</f>
        <v>397.25</v>
      </c>
      <c r="X98" s="56">
        <f>A125234490W_Latest</f>
        <v>128.48500000000001</v>
      </c>
      <c r="Y98" s="56">
        <f>A125229738V_Latest</f>
        <v>138.965</v>
      </c>
      <c r="Z98" s="56">
        <f>A125236866V_Latest</f>
        <v>267.45100000000002</v>
      </c>
      <c r="AA98" s="56">
        <f>A125239242A_Latest</f>
        <v>14.823</v>
      </c>
      <c r="AB98" s="56">
        <f>A125232114F_Latest</f>
        <v>282.274</v>
      </c>
      <c r="AC98" s="56">
        <f>A125233302J_Latest</f>
        <v>9.5419999999999998</v>
      </c>
      <c r="AD98" s="56">
        <f>A125228550X_Latest</f>
        <v>26.597999999999999</v>
      </c>
      <c r="AE98" s="56">
        <f>A125235678T_Latest</f>
        <v>36.14</v>
      </c>
      <c r="AF98" s="56">
        <f>A125238054X_Latest</f>
        <v>1.381</v>
      </c>
      <c r="AG98" s="56">
        <f>A125230926A_Latest</f>
        <v>37.521000000000001</v>
      </c>
    </row>
    <row r="99" spans="1:33" hidden="1">
      <c r="A99" s="47" t="s">
        <v>4678</v>
      </c>
      <c r="B99" s="48"/>
      <c r="C99" s="65">
        <v>14</v>
      </c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</row>
    <row r="100" spans="1:33" hidden="1">
      <c r="A100" s="50" t="s">
        <v>4665</v>
      </c>
      <c r="B100" s="51"/>
      <c r="C100" s="65">
        <v>15</v>
      </c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</row>
    <row r="101" spans="1:33" hidden="1">
      <c r="A101" s="54"/>
      <c r="B101" s="55" t="s">
        <v>4666</v>
      </c>
      <c r="C101" s="65">
        <v>16</v>
      </c>
      <c r="D101" s="56">
        <f>A125256254C_Latest</f>
        <v>163.61699999999999</v>
      </c>
      <c r="E101" s="56">
        <f>A125251502L_Latest</f>
        <v>156.93</v>
      </c>
      <c r="F101" s="56">
        <f>A125258630J_Latest</f>
        <v>320.548</v>
      </c>
      <c r="G101" s="56">
        <f>A125261006L_Latest</f>
        <v>11.117000000000001</v>
      </c>
      <c r="H101" s="56">
        <f>A125253878W_Latest</f>
        <v>331.66500000000002</v>
      </c>
      <c r="I101" s="56">
        <f>A125257442F_Latest</f>
        <v>161.53899999999999</v>
      </c>
      <c r="J101" s="56">
        <f>A125252690A_Latest</f>
        <v>151.37</v>
      </c>
      <c r="K101" s="56">
        <f>A125259818C_Latest</f>
        <v>312.91000000000003</v>
      </c>
      <c r="L101" s="56">
        <f>A125262194A_Latest</f>
        <v>10.718</v>
      </c>
      <c r="M101" s="56">
        <f>A125255066A_Latest</f>
        <v>323.62799999999999</v>
      </c>
      <c r="N101" s="56">
        <f>A125256650F_Latest</f>
        <v>74.733999999999995</v>
      </c>
      <c r="O101" s="56">
        <f>A125251898V_Latest</f>
        <v>76.381</v>
      </c>
      <c r="P101" s="56">
        <f>A125259026F_Latest</f>
        <v>151.11500000000001</v>
      </c>
      <c r="Q101" s="56">
        <f>A125261402R_Latest</f>
        <v>3.5139999999999998</v>
      </c>
      <c r="R101" s="56">
        <f>A125254274A_Latest</f>
        <v>154.62899999999999</v>
      </c>
      <c r="S101" s="56">
        <f>A125257838A_Latest</f>
        <v>58.250999999999998</v>
      </c>
      <c r="T101" s="56">
        <f>A125253086X_Latest</f>
        <v>48.253</v>
      </c>
      <c r="U101" s="56">
        <f>A125260214L_Latest</f>
        <v>106.503</v>
      </c>
      <c r="V101" s="56">
        <f>A125262590C_Latest</f>
        <v>4.34</v>
      </c>
      <c r="W101" s="56">
        <f>A125255462C_Latest</f>
        <v>110.843</v>
      </c>
      <c r="X101" s="56">
        <f>A125258234F_Latest</f>
        <v>28.555</v>
      </c>
      <c r="Y101" s="56">
        <f>A125253482A_Latest</f>
        <v>26.736000000000001</v>
      </c>
      <c r="Z101" s="56">
        <f>A125260610R_Latest</f>
        <v>55.290999999999997</v>
      </c>
      <c r="AA101" s="56">
        <f>A125262986X_Latest</f>
        <v>2.8650000000000002</v>
      </c>
      <c r="AB101" s="56">
        <f>A125255858X_Latest</f>
        <v>58.155999999999999</v>
      </c>
      <c r="AC101" s="56">
        <f>A125257046C_Latest</f>
        <v>2.0779999999999998</v>
      </c>
      <c r="AD101" s="56">
        <f>A125252294X_Latest</f>
        <v>5.56</v>
      </c>
      <c r="AE101" s="56">
        <f>A125259422J_Latest</f>
        <v>7.6379999999999999</v>
      </c>
      <c r="AF101" s="56">
        <f>A125261798W_Latest</f>
        <v>0.39900000000000002</v>
      </c>
      <c r="AG101" s="56">
        <f>A125254670C_Latest</f>
        <v>8.0370000000000008</v>
      </c>
    </row>
    <row r="102" spans="1:33" hidden="1">
      <c r="A102" s="54"/>
      <c r="B102" s="55" t="s">
        <v>4667</v>
      </c>
      <c r="C102" s="65">
        <v>17</v>
      </c>
      <c r="D102" s="56">
        <f>A125256234V_Latest</f>
        <v>47.237000000000002</v>
      </c>
      <c r="E102" s="56">
        <f>A125251482R_Latest</f>
        <v>53.616</v>
      </c>
      <c r="F102" s="56">
        <f>A125258610X_Latest</f>
        <v>100.854</v>
      </c>
      <c r="G102" s="56">
        <f>A125260986L_Latest</f>
        <v>3.7040000000000002</v>
      </c>
      <c r="H102" s="56">
        <f>A125253858L_Latest</f>
        <v>104.557</v>
      </c>
      <c r="I102" s="56">
        <f>A125257422W_Latest</f>
        <v>44.728000000000002</v>
      </c>
      <c r="J102" s="56">
        <f>A125252670T_Latest</f>
        <v>45.343000000000004</v>
      </c>
      <c r="K102" s="56">
        <f>A125259798F_Latest</f>
        <v>90.072000000000003</v>
      </c>
      <c r="L102" s="56">
        <f>A125262174T_Latest</f>
        <v>2.722</v>
      </c>
      <c r="M102" s="56">
        <f>A125255046T_Latest</f>
        <v>92.793999999999997</v>
      </c>
      <c r="N102" s="56">
        <f>A125256630W_Latest</f>
        <v>4.16</v>
      </c>
      <c r="O102" s="56">
        <f>A125251878K_Latest</f>
        <v>2.8679999999999999</v>
      </c>
      <c r="P102" s="56">
        <f>A125259006W_Latest</f>
        <v>7.0279999999999996</v>
      </c>
      <c r="Q102" s="56">
        <f>A125261382T_Latest</f>
        <v>0.28399999999999997</v>
      </c>
      <c r="R102" s="56">
        <f>A125254254T_Latest</f>
        <v>7.3120000000000003</v>
      </c>
      <c r="S102" s="56">
        <f>A125257818T_Latest</f>
        <v>17.684999999999999</v>
      </c>
      <c r="T102" s="56">
        <f>A125253066R_Latest</f>
        <v>16.117000000000001</v>
      </c>
      <c r="U102" s="56">
        <f>A125260194R_Latest</f>
        <v>33.802</v>
      </c>
      <c r="V102" s="56">
        <f>A125262570V_Latest</f>
        <v>0.42399999999999999</v>
      </c>
      <c r="W102" s="56">
        <f>A125255442V_Latest</f>
        <v>34.225999999999999</v>
      </c>
      <c r="X102" s="56">
        <f>A125258214W_Latest</f>
        <v>22.884</v>
      </c>
      <c r="Y102" s="56">
        <f>A125253462T_Latest</f>
        <v>26.358000000000001</v>
      </c>
      <c r="Z102" s="56">
        <f>A125260590T_Latest</f>
        <v>49.241999999999997</v>
      </c>
      <c r="AA102" s="56">
        <f>A125262966R_Latest</f>
        <v>2.0139999999999998</v>
      </c>
      <c r="AB102" s="56">
        <f>A125255838R_Latest</f>
        <v>51.255000000000003</v>
      </c>
      <c r="AC102" s="56">
        <f>A125257026V_Latest</f>
        <v>2.5089999999999999</v>
      </c>
      <c r="AD102" s="56">
        <f>A125252274R_Latest</f>
        <v>8.2729999999999997</v>
      </c>
      <c r="AE102" s="56">
        <f>A125259402X_Latest</f>
        <v>10.782</v>
      </c>
      <c r="AF102" s="56">
        <f>A125261778L_Latest</f>
        <v>0.98199999999999998</v>
      </c>
      <c r="AG102" s="56">
        <f>A125254650V_Latest</f>
        <v>11.763</v>
      </c>
    </row>
    <row r="103" spans="1:33" hidden="1">
      <c r="A103" s="50" t="s">
        <v>4668</v>
      </c>
      <c r="B103" s="51"/>
      <c r="C103" s="65">
        <v>18</v>
      </c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</row>
    <row r="104" spans="1:33" hidden="1">
      <c r="A104" s="54"/>
      <c r="B104" s="55" t="s">
        <v>4669</v>
      </c>
      <c r="C104" s="65">
        <v>19</v>
      </c>
      <c r="D104" s="56">
        <f>A125256258L_Latest</f>
        <v>41.351999999999997</v>
      </c>
      <c r="E104" s="56">
        <f>A125251506W_Latest</f>
        <v>59.326000000000001</v>
      </c>
      <c r="F104" s="56">
        <f>A125258634T_Latest</f>
        <v>100.67700000000001</v>
      </c>
      <c r="G104" s="56">
        <f>A125261010C_Latest</f>
        <v>2.556</v>
      </c>
      <c r="H104" s="56">
        <f>A125253882L_Latest</f>
        <v>103.23399999999999</v>
      </c>
      <c r="I104" s="56">
        <f>A125257446R_Latest</f>
        <v>40.134</v>
      </c>
      <c r="J104" s="56">
        <f>A125252694K_Latest</f>
        <v>51.246000000000002</v>
      </c>
      <c r="K104" s="56">
        <f>A125259822V_Latest</f>
        <v>91.38</v>
      </c>
      <c r="L104" s="56">
        <f>A125262198K_Latest</f>
        <v>2.3820000000000001</v>
      </c>
      <c r="M104" s="56">
        <f>A125255070T_Latest</f>
        <v>93.762</v>
      </c>
      <c r="N104" s="56">
        <f>A125256654R_Latest</f>
        <v>25.702999999999999</v>
      </c>
      <c r="O104" s="56">
        <f>A125251902X_Latest</f>
        <v>33.183</v>
      </c>
      <c r="P104" s="56">
        <f>A125259030W_Latest</f>
        <v>58.884999999999998</v>
      </c>
      <c r="Q104" s="56">
        <f>A125261406X_Latest</f>
        <v>1.49</v>
      </c>
      <c r="R104" s="56">
        <f>A125254278K_Latest</f>
        <v>60.375</v>
      </c>
      <c r="S104" s="56">
        <f>A125257842T_Latest</f>
        <v>6.9690000000000003</v>
      </c>
      <c r="T104" s="56">
        <f>A125253090R_Latest</f>
        <v>8.0280000000000005</v>
      </c>
      <c r="U104" s="56">
        <f>A125260218W_Latest</f>
        <v>14.997</v>
      </c>
      <c r="V104" s="56">
        <f>A125262594L_Latest</f>
        <v>0</v>
      </c>
      <c r="W104" s="56">
        <f>A125255466L_Latest</f>
        <v>14.997</v>
      </c>
      <c r="X104" s="56">
        <f>A125258238R_Latest</f>
        <v>7.4619999999999997</v>
      </c>
      <c r="Y104" s="56">
        <f>A125253486K_Latest</f>
        <v>10.035</v>
      </c>
      <c r="Z104" s="56">
        <f>A125260614X_Latest</f>
        <v>17.497</v>
      </c>
      <c r="AA104" s="56">
        <f>A125262990R_Latest</f>
        <v>0.89200000000000002</v>
      </c>
      <c r="AB104" s="56">
        <f>A125255862R_Latest</f>
        <v>18.388999999999999</v>
      </c>
      <c r="AC104" s="56">
        <f>A125257050V_Latest</f>
        <v>1.2170000000000001</v>
      </c>
      <c r="AD104" s="56">
        <f>A125252298J_Latest</f>
        <v>8.08</v>
      </c>
      <c r="AE104" s="56">
        <f>A125259426T_Latest</f>
        <v>9.2970000000000006</v>
      </c>
      <c r="AF104" s="56">
        <f>A125261802A_Latest</f>
        <v>0.17399999999999999</v>
      </c>
      <c r="AG104" s="56">
        <f>A125254674L_Latest</f>
        <v>9.4710000000000001</v>
      </c>
    </row>
    <row r="105" spans="1:33" hidden="1">
      <c r="A105" s="54"/>
      <c r="B105" s="55" t="s">
        <v>4670</v>
      </c>
      <c r="C105" s="65">
        <v>20</v>
      </c>
      <c r="D105" s="56">
        <f>A125256262C_Latest</f>
        <v>24.972000000000001</v>
      </c>
      <c r="E105" s="56">
        <f>A125251510L_Latest</f>
        <v>20.355</v>
      </c>
      <c r="F105" s="56">
        <f>A125258638A_Latest</f>
        <v>45.326999999999998</v>
      </c>
      <c r="G105" s="56">
        <f>A125261014L_Latest</f>
        <v>0.97599999999999998</v>
      </c>
      <c r="H105" s="56">
        <f>A125253886W_Latest</f>
        <v>46.302999999999997</v>
      </c>
      <c r="I105" s="56">
        <f>A125257450F_Latest</f>
        <v>24.547000000000001</v>
      </c>
      <c r="J105" s="56">
        <f>A125252698V_Latest</f>
        <v>19.082000000000001</v>
      </c>
      <c r="K105" s="56">
        <f>A125259826C_Latest</f>
        <v>43.63</v>
      </c>
      <c r="L105" s="56">
        <f>A125262202R_Latest</f>
        <v>0.97599999999999998</v>
      </c>
      <c r="M105" s="56">
        <f>A125255074A_Latest</f>
        <v>44.606000000000002</v>
      </c>
      <c r="N105" s="56">
        <f>A125256658X_Latest</f>
        <v>12.599</v>
      </c>
      <c r="O105" s="56">
        <f>A125251906J_Latest</f>
        <v>8.3179999999999996</v>
      </c>
      <c r="P105" s="56">
        <f>A125259034F_Latest</f>
        <v>20.917000000000002</v>
      </c>
      <c r="Q105" s="56">
        <f>A125261410R_Latest</f>
        <v>0</v>
      </c>
      <c r="R105" s="56">
        <f>A125254282A_Latest</f>
        <v>20.917000000000002</v>
      </c>
      <c r="S105" s="56">
        <f>A125257846A_Latest</f>
        <v>5.9969999999999999</v>
      </c>
      <c r="T105" s="56">
        <f>A125253094X_Latest</f>
        <v>4.6619999999999999</v>
      </c>
      <c r="U105" s="56">
        <f>A125260222L_Latest</f>
        <v>10.657999999999999</v>
      </c>
      <c r="V105" s="56">
        <f>A125262598W_Latest</f>
        <v>0.55300000000000005</v>
      </c>
      <c r="W105" s="56">
        <f>A125255470C_Latest</f>
        <v>11.212</v>
      </c>
      <c r="X105" s="56">
        <f>A125258242F_Latest</f>
        <v>5.952</v>
      </c>
      <c r="Y105" s="56">
        <f>A125253490A_Latest</f>
        <v>6.1029999999999998</v>
      </c>
      <c r="Z105" s="56">
        <f>A125260618J_Latest</f>
        <v>12.054</v>
      </c>
      <c r="AA105" s="56">
        <f>A125262994X_Latest</f>
        <v>0.42299999999999999</v>
      </c>
      <c r="AB105" s="56">
        <f>A125255866X_Latest</f>
        <v>12.477</v>
      </c>
      <c r="AC105" s="56">
        <f>A125257054C_Latest</f>
        <v>0.42499999999999999</v>
      </c>
      <c r="AD105" s="56">
        <f>A125252302L_Latest</f>
        <v>1.272</v>
      </c>
      <c r="AE105" s="56">
        <f>A125259430J_Latest</f>
        <v>1.6970000000000001</v>
      </c>
      <c r="AF105" s="56">
        <f>A125261806K_Latest</f>
        <v>0</v>
      </c>
      <c r="AG105" s="56">
        <f>A125254678W_Latest</f>
        <v>1.6970000000000001</v>
      </c>
    </row>
    <row r="106" spans="1:33" hidden="1">
      <c r="A106" s="54"/>
      <c r="B106" s="55" t="s">
        <v>4671</v>
      </c>
      <c r="C106" s="65">
        <v>21</v>
      </c>
      <c r="D106" s="56">
        <f>A125256238C_Latest</f>
        <v>65.856999999999999</v>
      </c>
      <c r="E106" s="56">
        <f>A125251486X_Latest</f>
        <v>56.594999999999999</v>
      </c>
      <c r="F106" s="56">
        <f>A125258614J_Latest</f>
        <v>122.452</v>
      </c>
      <c r="G106" s="56">
        <f>A125260990C_Latest</f>
        <v>5.5659999999999998</v>
      </c>
      <c r="H106" s="56">
        <f>A125253862C_Latest</f>
        <v>128.018</v>
      </c>
      <c r="I106" s="56">
        <f>A125257426F_Latest</f>
        <v>65.400999999999996</v>
      </c>
      <c r="J106" s="56">
        <f>A125252674A_Latest</f>
        <v>54.956000000000003</v>
      </c>
      <c r="K106" s="56">
        <f>A125259802K_Latest</f>
        <v>120.357</v>
      </c>
      <c r="L106" s="56">
        <f>A125262178A_Latest</f>
        <v>5.1660000000000004</v>
      </c>
      <c r="M106" s="56">
        <f>A125255050J_Latest</f>
        <v>125.523</v>
      </c>
      <c r="N106" s="56">
        <f>A125256634F_Latest</f>
        <v>21.4</v>
      </c>
      <c r="O106" s="56">
        <f>A125251882A_Latest</f>
        <v>20.783000000000001</v>
      </c>
      <c r="P106" s="56">
        <f>A125259010L_Latest</f>
        <v>42.183</v>
      </c>
      <c r="Q106" s="56">
        <f>A125261386A_Latest</f>
        <v>1.218</v>
      </c>
      <c r="R106" s="56">
        <f>A125254258A_Latest</f>
        <v>43.401000000000003</v>
      </c>
      <c r="S106" s="56">
        <f>A125257822J_Latest</f>
        <v>29.550999999999998</v>
      </c>
      <c r="T106" s="56">
        <f>A125253070F_Latest</f>
        <v>20.300999999999998</v>
      </c>
      <c r="U106" s="56">
        <f>A125260198X_Latest</f>
        <v>49.851999999999997</v>
      </c>
      <c r="V106" s="56">
        <f>A125262574C_Latest</f>
        <v>2.665</v>
      </c>
      <c r="W106" s="56">
        <f>A125255446C_Latest</f>
        <v>52.518000000000001</v>
      </c>
      <c r="X106" s="56">
        <f>A125258218F_Latest</f>
        <v>14.45</v>
      </c>
      <c r="Y106" s="56">
        <f>A125253466A_Latest</f>
        <v>13.871</v>
      </c>
      <c r="Z106" s="56">
        <f>A125260594A_Latest</f>
        <v>28.321000000000002</v>
      </c>
      <c r="AA106" s="56">
        <f>A125262970F_Latest</f>
        <v>1.2829999999999999</v>
      </c>
      <c r="AB106" s="56">
        <f>A125255842F_Latest</f>
        <v>29.603999999999999</v>
      </c>
      <c r="AC106" s="56">
        <f>A125257030K_Latest</f>
        <v>0.45500000000000002</v>
      </c>
      <c r="AD106" s="56">
        <f>A125252278X_Latest</f>
        <v>1.64</v>
      </c>
      <c r="AE106" s="56">
        <f>A125259406J_Latest</f>
        <v>2.0950000000000002</v>
      </c>
      <c r="AF106" s="56">
        <f>A125261782C_Latest</f>
        <v>0.39900000000000002</v>
      </c>
      <c r="AG106" s="56">
        <f>A125254654C_Latest</f>
        <v>2.4940000000000002</v>
      </c>
    </row>
    <row r="107" spans="1:33" hidden="1">
      <c r="A107" s="54"/>
      <c r="B107" s="55" t="s">
        <v>4672</v>
      </c>
      <c r="C107" s="65">
        <v>22</v>
      </c>
      <c r="D107" s="56">
        <f>A125256242V_Latest</f>
        <v>78.674000000000007</v>
      </c>
      <c r="E107" s="56">
        <f>A125251490R_Latest</f>
        <v>74.271000000000001</v>
      </c>
      <c r="F107" s="56">
        <f>A125258618T_Latest</f>
        <v>152.94499999999999</v>
      </c>
      <c r="G107" s="56">
        <f>A125260994L_Latest</f>
        <v>5.7229999999999999</v>
      </c>
      <c r="H107" s="56">
        <f>A125253866L_Latest</f>
        <v>158.66800000000001</v>
      </c>
      <c r="I107" s="56">
        <f>A125257430W_Latest</f>
        <v>76.185000000000002</v>
      </c>
      <c r="J107" s="56">
        <f>A125252678K_Latest</f>
        <v>71.430000000000007</v>
      </c>
      <c r="K107" s="56">
        <f>A125259806V_Latest</f>
        <v>147.61500000000001</v>
      </c>
      <c r="L107" s="56">
        <f>A125262182T_Latest</f>
        <v>4.9160000000000004</v>
      </c>
      <c r="M107" s="56">
        <f>A125255054T_Latest</f>
        <v>152.53</v>
      </c>
      <c r="N107" s="56">
        <f>A125256638R_Latest</f>
        <v>19.192</v>
      </c>
      <c r="O107" s="56">
        <f>A125251886K_Latest</f>
        <v>16.966000000000001</v>
      </c>
      <c r="P107" s="56">
        <f>A125259014W_Latest</f>
        <v>36.156999999999996</v>
      </c>
      <c r="Q107" s="56">
        <f>A125261390T_Latest</f>
        <v>1.0900000000000001</v>
      </c>
      <c r="R107" s="56">
        <f>A125254262T_Latest</f>
        <v>37.247</v>
      </c>
      <c r="S107" s="56">
        <f>A125257826T_Latest</f>
        <v>33.417999999999999</v>
      </c>
      <c r="T107" s="56">
        <f>A125253074R_Latest</f>
        <v>31.379000000000001</v>
      </c>
      <c r="U107" s="56">
        <f>A125260202C_Latest</f>
        <v>64.796999999999997</v>
      </c>
      <c r="V107" s="56">
        <f>A125262578L_Latest</f>
        <v>1.5449999999999999</v>
      </c>
      <c r="W107" s="56">
        <f>A125255450V_Latest</f>
        <v>66.341999999999999</v>
      </c>
      <c r="X107" s="56">
        <f>A125258222W_Latest</f>
        <v>23.574999999999999</v>
      </c>
      <c r="Y107" s="56">
        <f>A125253470T_Latest</f>
        <v>23.085999999999999</v>
      </c>
      <c r="Z107" s="56">
        <f>A125260598K_Latest</f>
        <v>46.661000000000001</v>
      </c>
      <c r="AA107" s="56">
        <f>A125262974R_Latest</f>
        <v>2.2799999999999998</v>
      </c>
      <c r="AB107" s="56">
        <f>A125255846R_Latest</f>
        <v>48.941000000000003</v>
      </c>
      <c r="AC107" s="56">
        <f>A125257034V_Latest</f>
        <v>2.4889999999999999</v>
      </c>
      <c r="AD107" s="56">
        <f>A125252282R_Latest</f>
        <v>2.8410000000000002</v>
      </c>
      <c r="AE107" s="56">
        <f>A125259410X_Latest</f>
        <v>5.33</v>
      </c>
      <c r="AF107" s="56">
        <f>A125261786L_Latest</f>
        <v>0.80700000000000005</v>
      </c>
      <c r="AG107" s="56">
        <f>A125254658L_Latest</f>
        <v>6.1379999999999999</v>
      </c>
    </row>
    <row r="108" spans="1:33" hidden="1">
      <c r="A108" s="50" t="s">
        <v>4673</v>
      </c>
      <c r="B108" s="51"/>
      <c r="C108" s="65">
        <v>23</v>
      </c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E108" s="56"/>
      <c r="AF108" s="56"/>
      <c r="AG108" s="56"/>
    </row>
    <row r="109" spans="1:33" hidden="1">
      <c r="A109" s="54"/>
      <c r="B109" s="55" t="s">
        <v>4674</v>
      </c>
      <c r="C109" s="65">
        <v>24</v>
      </c>
      <c r="D109" s="56">
        <f>A125256246C_Latest</f>
        <v>50.783000000000001</v>
      </c>
      <c r="E109" s="56">
        <f>A125251494X_Latest</f>
        <v>79.257999999999996</v>
      </c>
      <c r="F109" s="56">
        <f>A125258622J_Latest</f>
        <v>130.041</v>
      </c>
      <c r="G109" s="56">
        <f>A125260998W_Latest</f>
        <v>5.5339999999999998</v>
      </c>
      <c r="H109" s="56">
        <f>A125253870C_Latest</f>
        <v>135.57499999999999</v>
      </c>
      <c r="I109" s="56">
        <f>A125257434F_Latest</f>
        <v>49.204000000000001</v>
      </c>
      <c r="J109" s="56">
        <f>A125252682A_Latest</f>
        <v>72.103999999999999</v>
      </c>
      <c r="K109" s="56">
        <f>A125259810K_Latest</f>
        <v>121.30800000000001</v>
      </c>
      <c r="L109" s="56">
        <f>A125262186A_Latest</f>
        <v>4.96</v>
      </c>
      <c r="M109" s="56">
        <f>A125255058A_Latest</f>
        <v>126.268</v>
      </c>
      <c r="N109" s="56">
        <f>A125256642F_Latest</f>
        <v>23.416</v>
      </c>
      <c r="O109" s="56">
        <f>A125251890A_Latest</f>
        <v>32.481000000000002</v>
      </c>
      <c r="P109" s="56">
        <f>A125259018F_Latest</f>
        <v>55.896999999999998</v>
      </c>
      <c r="Q109" s="56">
        <f>A125261394A_Latest</f>
        <v>1.843</v>
      </c>
      <c r="R109" s="56">
        <f>A125254266A_Latest</f>
        <v>57.74</v>
      </c>
      <c r="S109" s="56">
        <f>A125257830J_Latest</f>
        <v>17.155999999999999</v>
      </c>
      <c r="T109" s="56">
        <f>A125253078X_Latest</f>
        <v>20.568000000000001</v>
      </c>
      <c r="U109" s="56">
        <f>A125260206L_Latest</f>
        <v>37.723999999999997</v>
      </c>
      <c r="V109" s="56">
        <f>A125262582C_Latest</f>
        <v>1.546</v>
      </c>
      <c r="W109" s="56">
        <f>A125255454C_Latest</f>
        <v>39.270000000000003</v>
      </c>
      <c r="X109" s="56">
        <f>A125258226F_Latest</f>
        <v>8.6319999999999997</v>
      </c>
      <c r="Y109" s="56">
        <f>A125253474A_Latest</f>
        <v>19.056000000000001</v>
      </c>
      <c r="Z109" s="56">
        <f>A125260602R_Latest</f>
        <v>27.687000000000001</v>
      </c>
      <c r="AA109" s="56">
        <f>A125262978X_Latest</f>
        <v>1.571</v>
      </c>
      <c r="AB109" s="56">
        <f>A125255850F_Latest</f>
        <v>29.257999999999999</v>
      </c>
      <c r="AC109" s="56">
        <f>A125257038C_Latest</f>
        <v>1.58</v>
      </c>
      <c r="AD109" s="56">
        <f>A125252286X_Latest</f>
        <v>7.1529999999999996</v>
      </c>
      <c r="AE109" s="56">
        <f>A125259414J_Latest</f>
        <v>8.7330000000000005</v>
      </c>
      <c r="AF109" s="56">
        <f>A125261790C_Latest</f>
        <v>0.57399999999999995</v>
      </c>
      <c r="AG109" s="56">
        <f>A125254662C_Latest</f>
        <v>9.3070000000000004</v>
      </c>
    </row>
    <row r="110" spans="1:33" hidden="1">
      <c r="A110" s="54"/>
      <c r="B110" s="55" t="s">
        <v>4675</v>
      </c>
      <c r="C110" s="65">
        <v>25</v>
      </c>
      <c r="D110" s="56">
        <f>A125256230K_Latest</f>
        <v>87.129000000000005</v>
      </c>
      <c r="E110" s="56">
        <f>A125251478X_Latest</f>
        <v>79.045000000000002</v>
      </c>
      <c r="F110" s="56">
        <f>A125258606J_Latest</f>
        <v>166.17500000000001</v>
      </c>
      <c r="G110" s="56">
        <f>A125260982C_Latest</f>
        <v>4.3120000000000003</v>
      </c>
      <c r="H110" s="56">
        <f>A125253854C_Latest</f>
        <v>170.48699999999999</v>
      </c>
      <c r="I110" s="56">
        <f>A125257418F_Latest</f>
        <v>85.534999999999997</v>
      </c>
      <c r="J110" s="56">
        <f>A125252666A_Latest</f>
        <v>76.356999999999999</v>
      </c>
      <c r="K110" s="56">
        <f>A125259794W_Latest</f>
        <v>161.892</v>
      </c>
      <c r="L110" s="56">
        <f>A125262170J_Latest</f>
        <v>4.1479999999999997</v>
      </c>
      <c r="M110" s="56">
        <f>A125255042J_Latest</f>
        <v>166.04</v>
      </c>
      <c r="N110" s="56">
        <f>A125256626F_Latest</f>
        <v>32.017000000000003</v>
      </c>
      <c r="O110" s="56">
        <f>A125251874A_Latest</f>
        <v>35.783000000000001</v>
      </c>
      <c r="P110" s="56">
        <f>A125259002L_Latest</f>
        <v>67.8</v>
      </c>
      <c r="Q110" s="56">
        <f>A125261378A_Latest</f>
        <v>0.24099999999999999</v>
      </c>
      <c r="R110" s="56">
        <f>A125254250J_Latest</f>
        <v>68.040999999999997</v>
      </c>
      <c r="S110" s="56">
        <f>A125257814J_Latest</f>
        <v>32.682000000000002</v>
      </c>
      <c r="T110" s="56">
        <f>A125253062F_Latest</f>
        <v>24.692</v>
      </c>
      <c r="U110" s="56">
        <f>A125260190F_Latest</f>
        <v>57.374000000000002</v>
      </c>
      <c r="V110" s="56">
        <f>A125262566C_Latest</f>
        <v>2.181</v>
      </c>
      <c r="W110" s="56">
        <f>A125255438C_Latest</f>
        <v>59.555999999999997</v>
      </c>
      <c r="X110" s="56">
        <f>A125258210L_Latest</f>
        <v>20.835999999999999</v>
      </c>
      <c r="Y110" s="56">
        <f>A125253458A_Latest</f>
        <v>15.882</v>
      </c>
      <c r="Z110" s="56">
        <f>A125260586A_Latest</f>
        <v>36.718000000000004</v>
      </c>
      <c r="AA110" s="56">
        <f>A125262962F_Latest</f>
        <v>1.7250000000000001</v>
      </c>
      <c r="AB110" s="56">
        <f>A125255834F_Latest</f>
        <v>38.442999999999998</v>
      </c>
      <c r="AC110" s="56">
        <f>A125257022K_Latest</f>
        <v>1.595</v>
      </c>
      <c r="AD110" s="56">
        <f>A125252270F_Latest</f>
        <v>2.6880000000000002</v>
      </c>
      <c r="AE110" s="56">
        <f>A125259398V_Latest</f>
        <v>4.2830000000000004</v>
      </c>
      <c r="AF110" s="56">
        <f>A125261774C_Latest</f>
        <v>0.16400000000000001</v>
      </c>
      <c r="AG110" s="56">
        <f>A125254646C_Latest</f>
        <v>4.4470000000000001</v>
      </c>
    </row>
    <row r="111" spans="1:33" hidden="1">
      <c r="A111" s="54"/>
      <c r="B111" s="55" t="s">
        <v>4676</v>
      </c>
      <c r="C111" s="65">
        <v>26</v>
      </c>
      <c r="D111" s="56">
        <f>A125256266L_Latest</f>
        <v>50.018999999999998</v>
      </c>
      <c r="E111" s="56">
        <f>A125251514W_Latest</f>
        <v>38.039000000000001</v>
      </c>
      <c r="F111" s="56">
        <f>A125258642T_Latest</f>
        <v>88.058000000000007</v>
      </c>
      <c r="G111" s="56">
        <f>A125261018W_Latest</f>
        <v>3.6389999999999998</v>
      </c>
      <c r="H111" s="56">
        <f>A125253890L_Latest</f>
        <v>91.697000000000003</v>
      </c>
      <c r="I111" s="56">
        <f>A125257454R_Latest</f>
        <v>49.555999999999997</v>
      </c>
      <c r="J111" s="56">
        <f>A125252702X_Latest</f>
        <v>34.048000000000002</v>
      </c>
      <c r="K111" s="56">
        <f>A125259830V_Latest</f>
        <v>83.602999999999994</v>
      </c>
      <c r="L111" s="56">
        <f>A125262206X_Latest</f>
        <v>2.996</v>
      </c>
      <c r="M111" s="56">
        <f>A125255078K_Latest</f>
        <v>86.599000000000004</v>
      </c>
      <c r="N111" s="56">
        <f>A125256662R_Latest</f>
        <v>16.064</v>
      </c>
      <c r="O111" s="56">
        <f>A125251910X_Latest</f>
        <v>8.202</v>
      </c>
      <c r="P111" s="56">
        <f>A125259038R_Latest</f>
        <v>24.265000000000001</v>
      </c>
      <c r="Q111" s="56">
        <f>A125261414X_Latest</f>
        <v>0.95199999999999996</v>
      </c>
      <c r="R111" s="56">
        <f>A125254286K_Latest</f>
        <v>25.218</v>
      </c>
      <c r="S111" s="56">
        <f>A125257850T_Latest</f>
        <v>17.992999999999999</v>
      </c>
      <c r="T111" s="56">
        <f>A125253098J_Latest</f>
        <v>13.387</v>
      </c>
      <c r="U111" s="56">
        <f>A125260226W_Latest</f>
        <v>31.38</v>
      </c>
      <c r="V111" s="56">
        <f>A125262602A_Latest</f>
        <v>1.036</v>
      </c>
      <c r="W111" s="56">
        <f>A125255474L_Latest</f>
        <v>32.417000000000002</v>
      </c>
      <c r="X111" s="56">
        <f>A125258246R_Latest</f>
        <v>15.499000000000001</v>
      </c>
      <c r="Y111" s="56">
        <f>A125253494K_Latest</f>
        <v>12.458</v>
      </c>
      <c r="Z111" s="56">
        <f>A125260622X_Latest</f>
        <v>27.957999999999998</v>
      </c>
      <c r="AA111" s="56">
        <f>A125262998J_Latest</f>
        <v>1.008</v>
      </c>
      <c r="AB111" s="56">
        <f>A125255870R_Latest</f>
        <v>28.965</v>
      </c>
      <c r="AC111" s="56">
        <f>A125257058L_Latest</f>
        <v>0.46300000000000002</v>
      </c>
      <c r="AD111" s="56">
        <f>A125252306W_Latest</f>
        <v>3.9910000000000001</v>
      </c>
      <c r="AE111" s="56">
        <f>A125259434T_Latest</f>
        <v>4.4550000000000001</v>
      </c>
      <c r="AF111" s="56">
        <f>A125261810A_Latest</f>
        <v>0.64300000000000002</v>
      </c>
      <c r="AG111" s="56">
        <f>A125254682L_Latest</f>
        <v>5.0979999999999999</v>
      </c>
    </row>
    <row r="112" spans="1:33" hidden="1">
      <c r="A112" s="54"/>
      <c r="B112" s="55" t="s">
        <v>4677</v>
      </c>
      <c r="C112" s="65">
        <v>27</v>
      </c>
      <c r="D112" s="56">
        <f>A125256250V_Latest</f>
        <v>22.922000000000001</v>
      </c>
      <c r="E112" s="56">
        <f>A125251498J_Latest</f>
        <v>14.205</v>
      </c>
      <c r="F112" s="56">
        <f>A125258626T_Latest</f>
        <v>37.128</v>
      </c>
      <c r="G112" s="56">
        <f>A125261002C_Latest</f>
        <v>1.3360000000000001</v>
      </c>
      <c r="H112" s="56">
        <f>A125253874L_Latest</f>
        <v>38.463000000000001</v>
      </c>
      <c r="I112" s="56">
        <f>A125257438R_Latest</f>
        <v>21.972999999999999</v>
      </c>
      <c r="J112" s="56">
        <f>A125252686K_Latest</f>
        <v>14.205</v>
      </c>
      <c r="K112" s="56">
        <f>A125259814V_Latest</f>
        <v>36.177999999999997</v>
      </c>
      <c r="L112" s="56">
        <f>A125262190T_Latest</f>
        <v>1.3360000000000001</v>
      </c>
      <c r="M112" s="56">
        <f>A125255062T_Latest</f>
        <v>37.514000000000003</v>
      </c>
      <c r="N112" s="56">
        <f>A125256646R_Latest</f>
        <v>7.3970000000000002</v>
      </c>
      <c r="O112" s="56">
        <f>A125251894K_Latest</f>
        <v>2.7839999999999998</v>
      </c>
      <c r="P112" s="56">
        <f>A125259022W_Latest</f>
        <v>10.180999999999999</v>
      </c>
      <c r="Q112" s="56">
        <f>A125261398K_Latest</f>
        <v>0.76200000000000001</v>
      </c>
      <c r="R112" s="56">
        <f>A125254270T_Latest</f>
        <v>10.943</v>
      </c>
      <c r="S112" s="56">
        <f>A125257834T_Latest</f>
        <v>8.1039999999999992</v>
      </c>
      <c r="T112" s="56">
        <f>A125253082R_Latest</f>
        <v>5.7229999999999999</v>
      </c>
      <c r="U112" s="56">
        <f>A125260210C_Latest</f>
        <v>13.827</v>
      </c>
      <c r="V112" s="56">
        <f>A125262586L_Latest</f>
        <v>0</v>
      </c>
      <c r="W112" s="56">
        <f>A125255458L_Latest</f>
        <v>13.827</v>
      </c>
      <c r="X112" s="56">
        <f>A125258230W_Latest</f>
        <v>6.4720000000000004</v>
      </c>
      <c r="Y112" s="56">
        <f>A125253478K_Latest</f>
        <v>5.6980000000000004</v>
      </c>
      <c r="Z112" s="56">
        <f>A125260606X_Latest</f>
        <v>12.17</v>
      </c>
      <c r="AA112" s="56">
        <f>A125262982R_Latest</f>
        <v>0.57399999999999995</v>
      </c>
      <c r="AB112" s="56">
        <f>A125255854R_Latest</f>
        <v>12.744999999999999</v>
      </c>
      <c r="AC112" s="56">
        <f>A125257042V_Latest</f>
        <v>0.94899999999999995</v>
      </c>
      <c r="AD112" s="56">
        <f>A125252290R_Latest</f>
        <v>0</v>
      </c>
      <c r="AE112" s="56">
        <f>A125259418T_Latest</f>
        <v>0.94899999999999995</v>
      </c>
      <c r="AF112" s="56">
        <f>A125261794L_Latest</f>
        <v>0</v>
      </c>
      <c r="AG112" s="56">
        <f>A125254666L_Latest</f>
        <v>0.94899999999999995</v>
      </c>
    </row>
    <row r="113" spans="1:33" hidden="1">
      <c r="A113" s="50" t="s">
        <v>4660</v>
      </c>
      <c r="B113" s="59"/>
      <c r="C113" s="65">
        <v>28</v>
      </c>
      <c r="D113" s="56">
        <f>A125256270C_Latest</f>
        <v>210.85499999999999</v>
      </c>
      <c r="E113" s="56">
        <f>A125251518F_Latest</f>
        <v>210.547</v>
      </c>
      <c r="F113" s="56">
        <f>A125258646A_Latest</f>
        <v>421.40100000000001</v>
      </c>
      <c r="G113" s="56">
        <f>A125261022L_Latest</f>
        <v>14.821</v>
      </c>
      <c r="H113" s="56">
        <f>A125253894W_Latest</f>
        <v>436.22199999999998</v>
      </c>
      <c r="I113" s="56">
        <f>A125257458X_Latest</f>
        <v>206.268</v>
      </c>
      <c r="J113" s="56">
        <f>A125252706J_Latest</f>
        <v>196.714</v>
      </c>
      <c r="K113" s="56">
        <f>A125259834C_Latest</f>
        <v>402.98200000000003</v>
      </c>
      <c r="L113" s="56">
        <f>A125262210R_Latest</f>
        <v>13.44</v>
      </c>
      <c r="M113" s="56">
        <f>A125255082A_Latest</f>
        <v>416.42200000000003</v>
      </c>
      <c r="N113" s="56">
        <f>A125256666X_Latest</f>
        <v>78.894000000000005</v>
      </c>
      <c r="O113" s="56">
        <f>A125251914J_Latest</f>
        <v>79.248999999999995</v>
      </c>
      <c r="P113" s="56">
        <f>A125259042F_Latest</f>
        <v>158.143</v>
      </c>
      <c r="Q113" s="56">
        <f>A125261418J_Latest</f>
        <v>3.798</v>
      </c>
      <c r="R113" s="56">
        <f>A125254290A_Latest</f>
        <v>161.94200000000001</v>
      </c>
      <c r="S113" s="56">
        <f>A125257854A_Latest</f>
        <v>75.935000000000002</v>
      </c>
      <c r="T113" s="56">
        <f>A125253102L_Latest</f>
        <v>64.37</v>
      </c>
      <c r="U113" s="56">
        <f>A125260230L_Latest</f>
        <v>140.30500000000001</v>
      </c>
      <c r="V113" s="56">
        <f>A125262606K_Latest</f>
        <v>4.7640000000000002</v>
      </c>
      <c r="W113" s="56">
        <f>A125255478W_Latest</f>
        <v>145.06899999999999</v>
      </c>
      <c r="X113" s="56">
        <f>A125258250F_Latest</f>
        <v>51.439</v>
      </c>
      <c r="Y113" s="56">
        <f>A125253498V_Latest</f>
        <v>53.094000000000001</v>
      </c>
      <c r="Z113" s="56">
        <f>A125260626J_Latest</f>
        <v>104.533</v>
      </c>
      <c r="AA113" s="56">
        <f>A125263002R_Latest</f>
        <v>4.8780000000000001</v>
      </c>
      <c r="AB113" s="56">
        <f>A125255874X_Latest</f>
        <v>109.411</v>
      </c>
      <c r="AC113" s="56">
        <f>A125257062C_Latest</f>
        <v>4.5869999999999997</v>
      </c>
      <c r="AD113" s="56">
        <f>A125252310L_Latest</f>
        <v>13.833</v>
      </c>
      <c r="AE113" s="56">
        <f>A125259438A_Latest</f>
        <v>18.420000000000002</v>
      </c>
      <c r="AF113" s="56">
        <f>A125261814K_Latest</f>
        <v>1.381</v>
      </c>
      <c r="AG113" s="56">
        <f>A125254686W_Latest</f>
        <v>19.8</v>
      </c>
    </row>
    <row r="114" spans="1:33" hidden="1">
      <c r="A114" s="47" t="s">
        <v>4679</v>
      </c>
      <c r="B114" s="48"/>
      <c r="C114" s="65">
        <v>29</v>
      </c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  <c r="AB114" s="56"/>
      <c r="AC114" s="56"/>
      <c r="AD114" s="56"/>
      <c r="AE114" s="56"/>
      <c r="AF114" s="56"/>
      <c r="AG114" s="56"/>
    </row>
    <row r="115" spans="1:33" hidden="1">
      <c r="A115" s="50" t="s">
        <v>4665</v>
      </c>
      <c r="B115" s="51"/>
      <c r="C115" s="65">
        <v>30</v>
      </c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  <c r="AB115" s="56"/>
      <c r="AC115" s="56"/>
      <c r="AD115" s="56"/>
      <c r="AE115" s="56"/>
      <c r="AF115" s="56"/>
      <c r="AG115" s="56"/>
    </row>
    <row r="116" spans="1:33" hidden="1">
      <c r="A116" s="54"/>
      <c r="B116" s="55" t="s">
        <v>4666</v>
      </c>
      <c r="C116" s="65">
        <v>31</v>
      </c>
      <c r="D116" s="56">
        <f>A125244374X_Latest</f>
        <v>235.65299999999999</v>
      </c>
      <c r="E116" s="56">
        <f>A125239622C_Latest</f>
        <v>269.92200000000003</v>
      </c>
      <c r="F116" s="56">
        <f>A125246750C_Latest</f>
        <v>505.57499999999999</v>
      </c>
      <c r="G116" s="56">
        <f>A125249126C_Latest</f>
        <v>28.068999999999999</v>
      </c>
      <c r="H116" s="56">
        <f>A125241998T_Latest</f>
        <v>533.64400000000001</v>
      </c>
      <c r="I116" s="56">
        <f>A125245562A_Latest</f>
        <v>231.78100000000001</v>
      </c>
      <c r="J116" s="56">
        <f>A125240810K_Latest</f>
        <v>261.07799999999997</v>
      </c>
      <c r="K116" s="56">
        <f>A125247938X_Latest</f>
        <v>492.858</v>
      </c>
      <c r="L116" s="56">
        <f>A125250314K_Latest</f>
        <v>28.068999999999999</v>
      </c>
      <c r="M116" s="56">
        <f>A125243186W_Latest</f>
        <v>520.92700000000002</v>
      </c>
      <c r="N116" s="56">
        <f>A125244770A_Latest</f>
        <v>79.613</v>
      </c>
      <c r="O116" s="56">
        <f>A125240018F_Latest</f>
        <v>99.234999999999999</v>
      </c>
      <c r="P116" s="56">
        <f>A125247146A_Latest</f>
        <v>178.84800000000001</v>
      </c>
      <c r="Q116" s="56">
        <f>A125249522F_Latest</f>
        <v>3.8540000000000001</v>
      </c>
      <c r="R116" s="56">
        <f>A125242394W_Latest</f>
        <v>182.702</v>
      </c>
      <c r="S116" s="56">
        <f>A125245958W_Latest</f>
        <v>94.525999999999996</v>
      </c>
      <c r="T116" s="56">
        <f>A125241206J_Latest</f>
        <v>91.948999999999998</v>
      </c>
      <c r="U116" s="56">
        <f>A125248334C_Latest</f>
        <v>186.47499999999999</v>
      </c>
      <c r="V116" s="56">
        <f>A125250710L_Latest</f>
        <v>18.881</v>
      </c>
      <c r="W116" s="56">
        <f>A125243582X_Latest</f>
        <v>205.35599999999999</v>
      </c>
      <c r="X116" s="56">
        <f>A125246354A_Latest</f>
        <v>57.642000000000003</v>
      </c>
      <c r="Y116" s="56">
        <f>A125241602K_Latest</f>
        <v>69.893000000000001</v>
      </c>
      <c r="Z116" s="56">
        <f>A125248730F_Latest</f>
        <v>127.535</v>
      </c>
      <c r="AA116" s="56">
        <f>A125251106K_Latest</f>
        <v>5.3339999999999996</v>
      </c>
      <c r="AB116" s="56">
        <f>A125243978V_Latest</f>
        <v>132.869</v>
      </c>
      <c r="AC116" s="56">
        <f>A125245166X_Latest</f>
        <v>3.8719999999999999</v>
      </c>
      <c r="AD116" s="56">
        <f>A125240414J_Latest</f>
        <v>8.8439999999999994</v>
      </c>
      <c r="AE116" s="56">
        <f>A125247542C_Latest</f>
        <v>12.717000000000001</v>
      </c>
      <c r="AF116" s="56">
        <f>A125249918A_Latest</f>
        <v>0</v>
      </c>
      <c r="AG116" s="56">
        <f>A125242790X_Latest</f>
        <v>12.717000000000001</v>
      </c>
    </row>
    <row r="117" spans="1:33" hidden="1">
      <c r="A117" s="54"/>
      <c r="B117" s="55" t="s">
        <v>4667</v>
      </c>
      <c r="C117" s="65">
        <v>32</v>
      </c>
      <c r="D117" s="56">
        <f>A125244354R_Latest</f>
        <v>41.606999999999999</v>
      </c>
      <c r="E117" s="56">
        <f>A125239602V_Latest</f>
        <v>41.616999999999997</v>
      </c>
      <c r="F117" s="56">
        <f>A125246730V_Latest</f>
        <v>83.224000000000004</v>
      </c>
      <c r="G117" s="56">
        <f>A125249106V_Latest</f>
        <v>11.287000000000001</v>
      </c>
      <c r="H117" s="56">
        <f>A125241978J_Latest</f>
        <v>94.510999999999996</v>
      </c>
      <c r="I117" s="56">
        <f>A125245542T_Latest</f>
        <v>40.524000000000001</v>
      </c>
      <c r="J117" s="56">
        <f>A125240790L_Latest</f>
        <v>37.697000000000003</v>
      </c>
      <c r="K117" s="56">
        <f>A125247918R_Latest</f>
        <v>78.221000000000004</v>
      </c>
      <c r="L117" s="56">
        <f>A125250294L_Latest</f>
        <v>11.287000000000001</v>
      </c>
      <c r="M117" s="56">
        <f>A125243166L_Latest</f>
        <v>89.507000000000005</v>
      </c>
      <c r="N117" s="56">
        <f>A125244750T_Latest</f>
        <v>1.288</v>
      </c>
      <c r="O117" s="56">
        <f>A125239998A_Latest</f>
        <v>0.68</v>
      </c>
      <c r="P117" s="56">
        <f>A125247126T_Latest</f>
        <v>1.9690000000000001</v>
      </c>
      <c r="Q117" s="56">
        <f>A125249502W_Latest</f>
        <v>0.72099999999999997</v>
      </c>
      <c r="R117" s="56">
        <f>A125242374L_Latest</f>
        <v>2.6890000000000001</v>
      </c>
      <c r="S117" s="56">
        <f>A125245938L_Latest</f>
        <v>19.831</v>
      </c>
      <c r="T117" s="56">
        <f>A125241186K_Latest</f>
        <v>21.039000000000001</v>
      </c>
      <c r="U117" s="56">
        <f>A125248314V_Latest</f>
        <v>40.869999999999997</v>
      </c>
      <c r="V117" s="56">
        <f>A125250690R_Latest</f>
        <v>5.9550000000000001</v>
      </c>
      <c r="W117" s="56">
        <f>A125243562R_Latest</f>
        <v>46.823999999999998</v>
      </c>
      <c r="X117" s="56">
        <f>A125246334T_Latest</f>
        <v>19.404</v>
      </c>
      <c r="Y117" s="56">
        <f>A125241582L_Latest</f>
        <v>15.978</v>
      </c>
      <c r="Z117" s="56">
        <f>A125248710W_Latest</f>
        <v>35.381999999999998</v>
      </c>
      <c r="AA117" s="56">
        <f>A125251086L_Latest</f>
        <v>4.6109999999999998</v>
      </c>
      <c r="AB117" s="56">
        <f>A125243958K_Latest</f>
        <v>39.994</v>
      </c>
      <c r="AC117" s="56">
        <f>A125245146R_Latest</f>
        <v>1.083</v>
      </c>
      <c r="AD117" s="56">
        <f>A125240394K_Latest</f>
        <v>3.9209999999999998</v>
      </c>
      <c r="AE117" s="56">
        <f>A125247522V_Latest</f>
        <v>5.0039999999999996</v>
      </c>
      <c r="AF117" s="56">
        <f>A125249898C_Latest</f>
        <v>0</v>
      </c>
      <c r="AG117" s="56">
        <f>A125242770R_Latest</f>
        <v>5.0039999999999996</v>
      </c>
    </row>
    <row r="118" spans="1:33" hidden="1">
      <c r="A118" s="50" t="s">
        <v>4668</v>
      </c>
      <c r="B118" s="51"/>
      <c r="C118" s="65">
        <v>33</v>
      </c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</row>
    <row r="119" spans="1:33" hidden="1">
      <c r="A119" s="54"/>
      <c r="B119" s="55" t="s">
        <v>4669</v>
      </c>
      <c r="C119" s="65">
        <v>34</v>
      </c>
      <c r="D119" s="56">
        <f>A125244378J_Latest</f>
        <v>103.941</v>
      </c>
      <c r="E119" s="56">
        <f>A125239626L_Latest</f>
        <v>128.67599999999999</v>
      </c>
      <c r="F119" s="56">
        <f>A125246754L_Latest</f>
        <v>232.61699999999999</v>
      </c>
      <c r="G119" s="56">
        <f>A125249130V_Latest</f>
        <v>10.907</v>
      </c>
      <c r="H119" s="56">
        <f>A125242002X_Latest</f>
        <v>243.524</v>
      </c>
      <c r="I119" s="56">
        <f>A125245566K_Latest</f>
        <v>100.218</v>
      </c>
      <c r="J119" s="56">
        <f>A125240814V_Latest</f>
        <v>121.346</v>
      </c>
      <c r="K119" s="56">
        <f>A125247942R_Latest</f>
        <v>221.56399999999999</v>
      </c>
      <c r="L119" s="56">
        <f>A125250318V_Latest</f>
        <v>10.907</v>
      </c>
      <c r="M119" s="56">
        <f>A125243190L_Latest</f>
        <v>232.471</v>
      </c>
      <c r="N119" s="56">
        <f>A125244774K_Latest</f>
        <v>32.993000000000002</v>
      </c>
      <c r="O119" s="56">
        <f>A125240022W_Latest</f>
        <v>53.115000000000002</v>
      </c>
      <c r="P119" s="56">
        <f>A125247150T_Latest</f>
        <v>86.106999999999999</v>
      </c>
      <c r="Q119" s="56">
        <f>A125249526R_Latest</f>
        <v>3.7109999999999999</v>
      </c>
      <c r="R119" s="56">
        <f>A125242398F_Latest</f>
        <v>89.817999999999998</v>
      </c>
      <c r="S119" s="56">
        <f>A125245962L_Latest</f>
        <v>36.380000000000003</v>
      </c>
      <c r="T119" s="56">
        <f>A125241210X_Latest</f>
        <v>36.536000000000001</v>
      </c>
      <c r="U119" s="56">
        <f>A125248338L_Latest</f>
        <v>72.915999999999997</v>
      </c>
      <c r="V119" s="56">
        <f>A125250714W_Latest</f>
        <v>4.7039999999999997</v>
      </c>
      <c r="W119" s="56">
        <f>A125243586J_Latest</f>
        <v>77.62</v>
      </c>
      <c r="X119" s="56">
        <f>A125246358K_Latest</f>
        <v>30.846</v>
      </c>
      <c r="Y119" s="56">
        <f>A125241606V_Latest</f>
        <v>31.695</v>
      </c>
      <c r="Z119" s="56">
        <f>A125248734R_Latest</f>
        <v>62.54</v>
      </c>
      <c r="AA119" s="56">
        <f>A125251110A_Latest</f>
        <v>2.492</v>
      </c>
      <c r="AB119" s="56">
        <f>A125243982K_Latest</f>
        <v>65.033000000000001</v>
      </c>
      <c r="AC119" s="56">
        <f>A125245170R_Latest</f>
        <v>3.7229999999999999</v>
      </c>
      <c r="AD119" s="56">
        <f>A125240418T_Latest</f>
        <v>7.33</v>
      </c>
      <c r="AE119" s="56">
        <f>A125247546L_Latest</f>
        <v>11.053000000000001</v>
      </c>
      <c r="AF119" s="56">
        <f>A125249922T_Latest</f>
        <v>0</v>
      </c>
      <c r="AG119" s="56">
        <f>A125242794J_Latest</f>
        <v>11.053000000000001</v>
      </c>
    </row>
    <row r="120" spans="1:33" hidden="1">
      <c r="A120" s="54"/>
      <c r="B120" s="55" t="s">
        <v>4670</v>
      </c>
      <c r="C120" s="65">
        <v>35</v>
      </c>
      <c r="D120" s="56">
        <f>A125244382X_Latest</f>
        <v>41.139000000000003</v>
      </c>
      <c r="E120" s="56">
        <f>A125239630C_Latest</f>
        <v>49.295000000000002</v>
      </c>
      <c r="F120" s="56">
        <f>A125246758W_Latest</f>
        <v>90.435000000000002</v>
      </c>
      <c r="G120" s="56">
        <f>A125249134C_Latest</f>
        <v>7.6980000000000004</v>
      </c>
      <c r="H120" s="56">
        <f>A125242006J_Latest</f>
        <v>98.132999999999996</v>
      </c>
      <c r="I120" s="56">
        <f>A125245570A_Latest</f>
        <v>41.139000000000003</v>
      </c>
      <c r="J120" s="56">
        <f>A125240818C_Latest</f>
        <v>46.701999999999998</v>
      </c>
      <c r="K120" s="56">
        <f>A125247946X_Latest</f>
        <v>87.840999999999994</v>
      </c>
      <c r="L120" s="56">
        <f>A125250322K_Latest</f>
        <v>7.6980000000000004</v>
      </c>
      <c r="M120" s="56">
        <f>A125243194W_Latest</f>
        <v>95.54</v>
      </c>
      <c r="N120" s="56">
        <f>A125244778V_Latest</f>
        <v>13.704000000000001</v>
      </c>
      <c r="O120" s="56">
        <f>A125240026F_Latest</f>
        <v>9.8160000000000007</v>
      </c>
      <c r="P120" s="56">
        <f>A125247154A_Latest</f>
        <v>23.521000000000001</v>
      </c>
      <c r="Q120" s="56">
        <f>A125249530F_Latest</f>
        <v>7.6999999999999999E-2</v>
      </c>
      <c r="R120" s="56">
        <f>A125242402K_Latest</f>
        <v>23.597000000000001</v>
      </c>
      <c r="S120" s="56">
        <f>A125245966W_Latest</f>
        <v>16.346</v>
      </c>
      <c r="T120" s="56">
        <f>A125241214J_Latest</f>
        <v>21.302</v>
      </c>
      <c r="U120" s="56">
        <f>A125248342C_Latest</f>
        <v>37.648000000000003</v>
      </c>
      <c r="V120" s="56">
        <f>A125250718F_Latest</f>
        <v>4.2229999999999999</v>
      </c>
      <c r="W120" s="56">
        <f>A125243590X_Latest</f>
        <v>41.871000000000002</v>
      </c>
      <c r="X120" s="56">
        <f>A125246362A_Latest</f>
        <v>11.089</v>
      </c>
      <c r="Y120" s="56">
        <f>A125241610K_Latest</f>
        <v>15.584</v>
      </c>
      <c r="Z120" s="56">
        <f>A125248738X_Latest</f>
        <v>26.672999999999998</v>
      </c>
      <c r="AA120" s="56">
        <f>A125251114K_Latest</f>
        <v>3.3980000000000001</v>
      </c>
      <c r="AB120" s="56">
        <f>A125243986V_Latest</f>
        <v>30.071000000000002</v>
      </c>
      <c r="AC120" s="56">
        <f>A125245174X_Latest</f>
        <v>0</v>
      </c>
      <c r="AD120" s="56">
        <f>A125240422J_Latest</f>
        <v>2.593</v>
      </c>
      <c r="AE120" s="56">
        <f>A125247550C_Latest</f>
        <v>2.593</v>
      </c>
      <c r="AF120" s="56">
        <f>A125249926A_Latest</f>
        <v>0</v>
      </c>
      <c r="AG120" s="56">
        <f>A125242798T_Latest</f>
        <v>2.593</v>
      </c>
    </row>
    <row r="121" spans="1:33" hidden="1">
      <c r="A121" s="54"/>
      <c r="B121" s="55" t="s">
        <v>4671</v>
      </c>
      <c r="C121" s="65">
        <v>36</v>
      </c>
      <c r="D121" s="56">
        <f>A125244358X_Latest</f>
        <v>80.391999999999996</v>
      </c>
      <c r="E121" s="56">
        <f>A125239606C_Latest</f>
        <v>77.331999999999994</v>
      </c>
      <c r="F121" s="56">
        <f>A125246734C_Latest</f>
        <v>157.72300000000001</v>
      </c>
      <c r="G121" s="56">
        <f>A125249110K_Latest</f>
        <v>9.6349999999999998</v>
      </c>
      <c r="H121" s="56">
        <f>A125241982X_Latest</f>
        <v>167.358</v>
      </c>
      <c r="I121" s="56">
        <f>A125245546A_Latest</f>
        <v>79.811000000000007</v>
      </c>
      <c r="J121" s="56">
        <f>A125240794W_Latest</f>
        <v>76.046999999999997</v>
      </c>
      <c r="K121" s="56">
        <f>A125247922F_Latest</f>
        <v>155.858</v>
      </c>
      <c r="L121" s="56">
        <f>A125250298W_Latest</f>
        <v>9.6349999999999998</v>
      </c>
      <c r="M121" s="56">
        <f>A125243170C_Latest</f>
        <v>165.49299999999999</v>
      </c>
      <c r="N121" s="56">
        <f>A125244754A_Latest</f>
        <v>17.881</v>
      </c>
      <c r="O121" s="56">
        <f>A125240002L_Latest</f>
        <v>24.556000000000001</v>
      </c>
      <c r="P121" s="56">
        <f>A125247130J_Latest</f>
        <v>42.436999999999998</v>
      </c>
      <c r="Q121" s="56">
        <f>A125249506F_Latest</f>
        <v>0.78700000000000003</v>
      </c>
      <c r="R121" s="56">
        <f>A125242378W_Latest</f>
        <v>43.223999999999997</v>
      </c>
      <c r="S121" s="56">
        <f>A125245942C_Latest</f>
        <v>41.3</v>
      </c>
      <c r="T121" s="56">
        <f>A125241190A_Latest</f>
        <v>27.864999999999998</v>
      </c>
      <c r="U121" s="56">
        <f>A125248318C_Latest</f>
        <v>69.165000000000006</v>
      </c>
      <c r="V121" s="56">
        <f>A125250694X_Latest</f>
        <v>6.7969999999999997</v>
      </c>
      <c r="W121" s="56">
        <f>A125243566X_Latest</f>
        <v>75.962000000000003</v>
      </c>
      <c r="X121" s="56">
        <f>A125246338A_Latest</f>
        <v>20.63</v>
      </c>
      <c r="Y121" s="56">
        <f>A125241586W_Latest</f>
        <v>23.626000000000001</v>
      </c>
      <c r="Z121" s="56">
        <f>A125248714F_Latest</f>
        <v>44.256</v>
      </c>
      <c r="AA121" s="56">
        <f>A125251090C_Latest</f>
        <v>2.0510000000000002</v>
      </c>
      <c r="AB121" s="56">
        <f>A125243962A_Latest</f>
        <v>46.307000000000002</v>
      </c>
      <c r="AC121" s="56">
        <f>A125245150F_Latest</f>
        <v>0.58099999999999996</v>
      </c>
      <c r="AD121" s="56">
        <f>A125240398V_Latest</f>
        <v>1.2849999999999999</v>
      </c>
      <c r="AE121" s="56">
        <f>A125247526C_Latest</f>
        <v>1.865</v>
      </c>
      <c r="AF121" s="56">
        <f>A125249902J_Latest</f>
        <v>0</v>
      </c>
      <c r="AG121" s="56">
        <f>A125242774X_Latest</f>
        <v>1.865</v>
      </c>
    </row>
    <row r="122" spans="1:33" hidden="1">
      <c r="A122" s="54"/>
      <c r="B122" s="55" t="s">
        <v>4672</v>
      </c>
      <c r="C122" s="65">
        <v>37</v>
      </c>
      <c r="D122" s="56">
        <f>A125244362R_Latest</f>
        <v>51.787999999999997</v>
      </c>
      <c r="E122" s="56">
        <f>A125239610V_Latest</f>
        <v>56.237000000000002</v>
      </c>
      <c r="F122" s="56">
        <f>A125246738L_Latest</f>
        <v>108.02500000000001</v>
      </c>
      <c r="G122" s="56">
        <f>A125249114V_Latest</f>
        <v>11.115</v>
      </c>
      <c r="H122" s="56">
        <f>A125241986J_Latest</f>
        <v>119.14</v>
      </c>
      <c r="I122" s="56">
        <f>A125245550T_Latest</f>
        <v>51.137</v>
      </c>
      <c r="J122" s="56">
        <f>A125240798F_Latest</f>
        <v>54.68</v>
      </c>
      <c r="K122" s="56">
        <f>A125247926R_Latest</f>
        <v>105.816</v>
      </c>
      <c r="L122" s="56">
        <f>A125250302A_Latest</f>
        <v>11.115</v>
      </c>
      <c r="M122" s="56">
        <f>A125243174L_Latest</f>
        <v>116.931</v>
      </c>
      <c r="N122" s="56">
        <f>A125244758K_Latest</f>
        <v>16.324000000000002</v>
      </c>
      <c r="O122" s="56">
        <f>A125240006W_Latest</f>
        <v>12.428000000000001</v>
      </c>
      <c r="P122" s="56">
        <f>A125247134T_Latest</f>
        <v>28.751999999999999</v>
      </c>
      <c r="Q122" s="56">
        <f>A125249510W_Latest</f>
        <v>0</v>
      </c>
      <c r="R122" s="56">
        <f>A125242382L_Latest</f>
        <v>28.751999999999999</v>
      </c>
      <c r="S122" s="56">
        <f>A125245946L_Latest</f>
        <v>20.331</v>
      </c>
      <c r="T122" s="56">
        <f>A125241194K_Latest</f>
        <v>27.286000000000001</v>
      </c>
      <c r="U122" s="56">
        <f>A125248322V_Latest</f>
        <v>47.616</v>
      </c>
      <c r="V122" s="56">
        <f>A125250698J_Latest</f>
        <v>9.1110000000000007</v>
      </c>
      <c r="W122" s="56">
        <f>A125243570R_Latest</f>
        <v>56.728000000000002</v>
      </c>
      <c r="X122" s="56">
        <f>A125246342T_Latest</f>
        <v>14.481999999999999</v>
      </c>
      <c r="Y122" s="56">
        <f>A125241590L_Latest</f>
        <v>14.965999999999999</v>
      </c>
      <c r="Z122" s="56">
        <f>A125248718R_Latest</f>
        <v>29.448</v>
      </c>
      <c r="AA122" s="56">
        <f>A125251094L_Latest</f>
        <v>2.004</v>
      </c>
      <c r="AB122" s="56">
        <f>A125243966K_Latest</f>
        <v>31.452000000000002</v>
      </c>
      <c r="AC122" s="56">
        <f>A125245154R_Latest</f>
        <v>0.65100000000000002</v>
      </c>
      <c r="AD122" s="56">
        <f>A125240402X_Latest</f>
        <v>1.5569999999999999</v>
      </c>
      <c r="AE122" s="56">
        <f>A125247530V_Latest</f>
        <v>2.2080000000000002</v>
      </c>
      <c r="AF122" s="56">
        <f>A125249906T_Latest</f>
        <v>0</v>
      </c>
      <c r="AG122" s="56">
        <f>A125242778J_Latest</f>
        <v>2.2080000000000002</v>
      </c>
    </row>
    <row r="123" spans="1:33" hidden="1">
      <c r="A123" s="50" t="s">
        <v>4673</v>
      </c>
      <c r="B123" s="51"/>
      <c r="C123" s="65">
        <v>38</v>
      </c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</row>
    <row r="124" spans="1:33" hidden="1">
      <c r="A124" s="54"/>
      <c r="B124" s="55" t="s">
        <v>4674</v>
      </c>
      <c r="C124" s="65">
        <v>39</v>
      </c>
      <c r="D124" s="56">
        <f>A125244366X_Latest</f>
        <v>91.974000000000004</v>
      </c>
      <c r="E124" s="56">
        <f>A125239614C_Latest</f>
        <v>137.779</v>
      </c>
      <c r="F124" s="56">
        <f>A125246742C_Latest</f>
        <v>229.75399999999999</v>
      </c>
      <c r="G124" s="56">
        <f>A125249118C_Latest</f>
        <v>17.456</v>
      </c>
      <c r="H124" s="56">
        <f>A125241990X_Latest</f>
        <v>247.209</v>
      </c>
      <c r="I124" s="56">
        <f>A125245554A_Latest</f>
        <v>89.655000000000001</v>
      </c>
      <c r="J124" s="56">
        <f>A125240802K_Latest</f>
        <v>130.46700000000001</v>
      </c>
      <c r="K124" s="56">
        <f>A125247930F_Latest</f>
        <v>220.12299999999999</v>
      </c>
      <c r="L124" s="56">
        <f>A125250306K_Latest</f>
        <v>17.456</v>
      </c>
      <c r="M124" s="56">
        <f>A125243178W_Latest</f>
        <v>237.578</v>
      </c>
      <c r="N124" s="56">
        <f>A125244762A_Latest</f>
        <v>27.588000000000001</v>
      </c>
      <c r="O124" s="56">
        <f>A125240010L_Latest</f>
        <v>46.459000000000003</v>
      </c>
      <c r="P124" s="56">
        <f>A125247138A_Latest</f>
        <v>74.046000000000006</v>
      </c>
      <c r="Q124" s="56">
        <f>A125249514F_Latest</f>
        <v>3.5870000000000002</v>
      </c>
      <c r="R124" s="56">
        <f>A125242386W_Latest</f>
        <v>77.632999999999996</v>
      </c>
      <c r="S124" s="56">
        <f>A125245950C_Latest</f>
        <v>32.265999999999998</v>
      </c>
      <c r="T124" s="56">
        <f>A125241198V_Latest</f>
        <v>44.683999999999997</v>
      </c>
      <c r="U124" s="56">
        <f>A125248326C_Latest</f>
        <v>76.950999999999993</v>
      </c>
      <c r="V124" s="56">
        <f>A125250702L_Latest</f>
        <v>11.257</v>
      </c>
      <c r="W124" s="56">
        <f>A125243574X_Latest</f>
        <v>88.207999999999998</v>
      </c>
      <c r="X124" s="56">
        <f>A125246346A_Latest</f>
        <v>29.800999999999998</v>
      </c>
      <c r="Y124" s="56">
        <f>A125241594W_Latest</f>
        <v>39.323999999999998</v>
      </c>
      <c r="Z124" s="56">
        <f>A125248722F_Latest</f>
        <v>69.125</v>
      </c>
      <c r="AA124" s="56">
        <f>A125251098W_Latest</f>
        <v>2.6120000000000001</v>
      </c>
      <c r="AB124" s="56">
        <f>A125243970A_Latest</f>
        <v>71.736999999999995</v>
      </c>
      <c r="AC124" s="56">
        <f>A125245158X_Latest</f>
        <v>2.319</v>
      </c>
      <c r="AD124" s="56">
        <f>A125240406J_Latest</f>
        <v>7.3120000000000003</v>
      </c>
      <c r="AE124" s="56">
        <f>A125247534C_Latest</f>
        <v>9.6310000000000002</v>
      </c>
      <c r="AF124" s="56">
        <f>A125249910J_Latest</f>
        <v>0</v>
      </c>
      <c r="AG124" s="56">
        <f>A125242782X_Latest</f>
        <v>9.6310000000000002</v>
      </c>
    </row>
    <row r="125" spans="1:33" hidden="1">
      <c r="A125" s="54"/>
      <c r="B125" s="55" t="s">
        <v>4675</v>
      </c>
      <c r="C125" s="65">
        <v>40</v>
      </c>
      <c r="D125" s="56">
        <f>A125244350F_Latest</f>
        <v>115.28</v>
      </c>
      <c r="E125" s="56">
        <f>A125239598R_Latest</f>
        <v>134.48699999999999</v>
      </c>
      <c r="F125" s="56">
        <f>A125246726C_Latest</f>
        <v>249.767</v>
      </c>
      <c r="G125" s="56">
        <f>A125249102K_Latest</f>
        <v>13.44</v>
      </c>
      <c r="H125" s="56">
        <f>A125241974X_Latest</f>
        <v>263.20699999999999</v>
      </c>
      <c r="I125" s="56">
        <f>A125245538A_Latest</f>
        <v>113.295</v>
      </c>
      <c r="J125" s="56">
        <f>A125240786W_Latest</f>
        <v>129.62299999999999</v>
      </c>
      <c r="K125" s="56">
        <f>A125247914F_Latest</f>
        <v>242.91800000000001</v>
      </c>
      <c r="L125" s="56">
        <f>A125250290C_Latest</f>
        <v>13.44</v>
      </c>
      <c r="M125" s="56">
        <f>A125243162C_Latest</f>
        <v>256.358</v>
      </c>
      <c r="N125" s="56">
        <f>A125244746A_Latest</f>
        <v>31.695</v>
      </c>
      <c r="O125" s="56">
        <f>A125239994T_Latest</f>
        <v>40.253999999999998</v>
      </c>
      <c r="P125" s="56">
        <f>A125247122J_Latest</f>
        <v>71.948999999999998</v>
      </c>
      <c r="Q125" s="56">
        <f>A125249498T_Latest</f>
        <v>0.2</v>
      </c>
      <c r="R125" s="56">
        <f>A125242370C_Latest</f>
        <v>72.150000000000006</v>
      </c>
      <c r="S125" s="56">
        <f>A125245934C_Latest</f>
        <v>53.52</v>
      </c>
      <c r="T125" s="56">
        <f>A125241182A_Latest</f>
        <v>50.372999999999998</v>
      </c>
      <c r="U125" s="56">
        <f>A125248310K_Latest</f>
        <v>103.893</v>
      </c>
      <c r="V125" s="56">
        <f>A125250686X_Latest</f>
        <v>8.8989999999999991</v>
      </c>
      <c r="W125" s="56">
        <f>A125243558X_Latest</f>
        <v>112.792</v>
      </c>
      <c r="X125" s="56">
        <f>A125246330J_Latest</f>
        <v>28.079000000000001</v>
      </c>
      <c r="Y125" s="56">
        <f>A125241578W_Latest</f>
        <v>38.996000000000002</v>
      </c>
      <c r="Z125" s="56">
        <f>A125248706F_Latest</f>
        <v>67.075000000000003</v>
      </c>
      <c r="AA125" s="56">
        <f>A125251082C_Latest</f>
        <v>4.3410000000000002</v>
      </c>
      <c r="AB125" s="56">
        <f>A125243954A_Latest</f>
        <v>71.415999999999997</v>
      </c>
      <c r="AC125" s="56">
        <f>A125245142F_Latest</f>
        <v>1.9850000000000001</v>
      </c>
      <c r="AD125" s="56">
        <f>A125240390A_Latest</f>
        <v>4.8639999999999999</v>
      </c>
      <c r="AE125" s="56">
        <f>A125247518C_Latest</f>
        <v>6.8490000000000002</v>
      </c>
      <c r="AF125" s="56">
        <f>A125249894V_Latest</f>
        <v>0</v>
      </c>
      <c r="AG125" s="56">
        <f>A125242766X_Latest</f>
        <v>6.8490000000000002</v>
      </c>
    </row>
    <row r="126" spans="1:33" hidden="1">
      <c r="A126" s="54"/>
      <c r="B126" s="55" t="s">
        <v>4676</v>
      </c>
      <c r="C126" s="65">
        <v>41</v>
      </c>
      <c r="D126" s="56">
        <f>A125244386J_Latest</f>
        <v>52.822000000000003</v>
      </c>
      <c r="E126" s="56">
        <f>A125239634L_Latest</f>
        <v>30.382999999999999</v>
      </c>
      <c r="F126" s="56">
        <f>A125246762L_Latest</f>
        <v>83.204999999999998</v>
      </c>
      <c r="G126" s="56">
        <f>A125249138L_Latest</f>
        <v>5.1539999999999999</v>
      </c>
      <c r="H126" s="56">
        <f>A125242010X_Latest</f>
        <v>88.36</v>
      </c>
      <c r="I126" s="56">
        <f>A125245574K_Latest</f>
        <v>52.170999999999999</v>
      </c>
      <c r="J126" s="56">
        <f>A125240822V_Latest</f>
        <v>30.382999999999999</v>
      </c>
      <c r="K126" s="56">
        <f>A125247950R_Latest</f>
        <v>82.554000000000002</v>
      </c>
      <c r="L126" s="56">
        <f>A125250326V_Latest</f>
        <v>5.1539999999999999</v>
      </c>
      <c r="M126" s="56">
        <f>A125243198F_Latest</f>
        <v>87.709000000000003</v>
      </c>
      <c r="N126" s="56">
        <f>A125244782K_Latest</f>
        <v>14.212</v>
      </c>
      <c r="O126" s="56">
        <f>A125240030W_Latest</f>
        <v>9.3510000000000009</v>
      </c>
      <c r="P126" s="56">
        <f>A125247158K_Latest</f>
        <v>23.562999999999999</v>
      </c>
      <c r="Q126" s="56">
        <f>A125249534R_Latest</f>
        <v>0.78700000000000003</v>
      </c>
      <c r="R126" s="56">
        <f>A125242406V_Latest</f>
        <v>24.35</v>
      </c>
      <c r="S126" s="56">
        <f>A125245970L_Latest</f>
        <v>22.247</v>
      </c>
      <c r="T126" s="56">
        <f>A125241218T_Latest</f>
        <v>16.329999999999998</v>
      </c>
      <c r="U126" s="56">
        <f>A125248346L_Latest</f>
        <v>38.578000000000003</v>
      </c>
      <c r="V126" s="56">
        <f>A125250722W_Latest</f>
        <v>2.8029999999999999</v>
      </c>
      <c r="W126" s="56">
        <f>A125243594J_Latest</f>
        <v>41.381</v>
      </c>
      <c r="X126" s="56">
        <f>A125246366K_Latest</f>
        <v>15.712</v>
      </c>
      <c r="Y126" s="56">
        <f>A125241614V_Latest</f>
        <v>4.702</v>
      </c>
      <c r="Z126" s="56">
        <f>A125248742R_Latest</f>
        <v>20.413</v>
      </c>
      <c r="AA126" s="56">
        <f>A125251118V_Latest</f>
        <v>1.5640000000000001</v>
      </c>
      <c r="AB126" s="56">
        <f>A125243990K_Latest</f>
        <v>21.978000000000002</v>
      </c>
      <c r="AC126" s="56">
        <f>A125245178J_Latest</f>
        <v>0.65100000000000002</v>
      </c>
      <c r="AD126" s="56">
        <f>A125240426T_Latest</f>
        <v>0</v>
      </c>
      <c r="AE126" s="56">
        <f>A125247554L_Latest</f>
        <v>0.65100000000000002</v>
      </c>
      <c r="AF126" s="56">
        <f>A125249930T_Latest</f>
        <v>0</v>
      </c>
      <c r="AG126" s="56">
        <f>A125242802W_Latest</f>
        <v>0.65100000000000002</v>
      </c>
    </row>
    <row r="127" spans="1:33" hidden="1">
      <c r="A127" s="54"/>
      <c r="B127" s="55" t="s">
        <v>4677</v>
      </c>
      <c r="C127" s="65">
        <v>42</v>
      </c>
      <c r="D127" s="56">
        <f>A125244370R_Latest</f>
        <v>17.184000000000001</v>
      </c>
      <c r="E127" s="56">
        <f>A125239618L_Latest</f>
        <v>8.8889999999999993</v>
      </c>
      <c r="F127" s="56">
        <f>A125246746L_Latest</f>
        <v>26.073</v>
      </c>
      <c r="G127" s="56">
        <f>A125249122V_Latest</f>
        <v>3.306</v>
      </c>
      <c r="H127" s="56">
        <f>A125241994J_Latest</f>
        <v>29.379000000000001</v>
      </c>
      <c r="I127" s="56">
        <f>A125245558K_Latest</f>
        <v>17.184000000000001</v>
      </c>
      <c r="J127" s="56">
        <f>A125240806V_Latest</f>
        <v>8.3000000000000007</v>
      </c>
      <c r="K127" s="56">
        <f>A125247934R_Latest</f>
        <v>25.484000000000002</v>
      </c>
      <c r="L127" s="56">
        <f>A125250310A_Latest</f>
        <v>3.306</v>
      </c>
      <c r="M127" s="56">
        <f>A125243182L_Latest</f>
        <v>28.79</v>
      </c>
      <c r="N127" s="56">
        <f>A125244766K_Latest</f>
        <v>7.407</v>
      </c>
      <c r="O127" s="56">
        <f>A125240014W_Latest</f>
        <v>3.851</v>
      </c>
      <c r="P127" s="56">
        <f>A125247142T_Latest</f>
        <v>11.257999999999999</v>
      </c>
      <c r="Q127" s="56">
        <f>A125249518R_Latest</f>
        <v>0</v>
      </c>
      <c r="R127" s="56">
        <f>A125242390L_Latest</f>
        <v>11.257999999999999</v>
      </c>
      <c r="S127" s="56">
        <f>A125245954L_Latest</f>
        <v>6.3230000000000004</v>
      </c>
      <c r="T127" s="56">
        <f>A125241202X_Latest</f>
        <v>1.6</v>
      </c>
      <c r="U127" s="56">
        <f>A125248330V_Latest</f>
        <v>7.923</v>
      </c>
      <c r="V127" s="56">
        <f>A125250706W_Latest</f>
        <v>1.877</v>
      </c>
      <c r="W127" s="56">
        <f>A125243578J_Latest</f>
        <v>9.8000000000000007</v>
      </c>
      <c r="X127" s="56">
        <f>A125246350T_Latest</f>
        <v>3.4540000000000002</v>
      </c>
      <c r="Y127" s="56">
        <f>A125241598F_Latest</f>
        <v>2.8490000000000002</v>
      </c>
      <c r="Z127" s="56">
        <f>A125248726R_Latest</f>
        <v>6.3040000000000003</v>
      </c>
      <c r="AA127" s="56">
        <f>A125251102A_Latest</f>
        <v>1.4279999999999999</v>
      </c>
      <c r="AB127" s="56">
        <f>A125243974K_Latest</f>
        <v>7.7320000000000002</v>
      </c>
      <c r="AC127" s="56">
        <f>A125245162R_Latest</f>
        <v>0</v>
      </c>
      <c r="AD127" s="56">
        <f>A125240410X_Latest</f>
        <v>0.58899999999999997</v>
      </c>
      <c r="AE127" s="56">
        <f>A125247538L_Latest</f>
        <v>0.58899999999999997</v>
      </c>
      <c r="AF127" s="56">
        <f>A125249914T_Latest</f>
        <v>0</v>
      </c>
      <c r="AG127" s="56">
        <f>A125242786J_Latest</f>
        <v>0.58899999999999997</v>
      </c>
    </row>
    <row r="128" spans="1:33" hidden="1">
      <c r="A128" s="50" t="s">
        <v>4660</v>
      </c>
      <c r="B128" s="59"/>
      <c r="C128" s="65">
        <v>43</v>
      </c>
      <c r="D128" s="56">
        <f>A125244390X_Latest</f>
        <v>277.26</v>
      </c>
      <c r="E128" s="56">
        <f>A125239638W_Latest</f>
        <v>311.53899999999999</v>
      </c>
      <c r="F128" s="56">
        <f>A125246766W_Latest</f>
        <v>588.79899999999998</v>
      </c>
      <c r="G128" s="56">
        <f>A125249142C_Latest</f>
        <v>39.356000000000002</v>
      </c>
      <c r="H128" s="56">
        <f>A125242014J_Latest</f>
        <v>628.15499999999997</v>
      </c>
      <c r="I128" s="56">
        <f>A125245578V_Latest</f>
        <v>272.30500000000001</v>
      </c>
      <c r="J128" s="56">
        <f>A125240826C_Latest</f>
        <v>298.774</v>
      </c>
      <c r="K128" s="56">
        <f>A125247954X_Latest</f>
        <v>571.07899999999995</v>
      </c>
      <c r="L128" s="56">
        <f>A125250330K_Latest</f>
        <v>39.356000000000002</v>
      </c>
      <c r="M128" s="56">
        <f>A125243202K_Latest</f>
        <v>610.43399999999997</v>
      </c>
      <c r="N128" s="56">
        <f>A125244786V_Latest</f>
        <v>80.902000000000001</v>
      </c>
      <c r="O128" s="56">
        <f>A125240034F_Latest</f>
        <v>99.915000000000006</v>
      </c>
      <c r="P128" s="56">
        <f>A125247162A_Latest</f>
        <v>180.816</v>
      </c>
      <c r="Q128" s="56">
        <f>A125249538X_Latest</f>
        <v>4.5750000000000002</v>
      </c>
      <c r="R128" s="56">
        <f>A125242410K_Latest</f>
        <v>185.39099999999999</v>
      </c>
      <c r="S128" s="56">
        <f>A125245974W_Latest</f>
        <v>114.357</v>
      </c>
      <c r="T128" s="56">
        <f>A125241222J_Latest</f>
        <v>112.988</v>
      </c>
      <c r="U128" s="56">
        <f>A125248350C_Latest</f>
        <v>227.345</v>
      </c>
      <c r="V128" s="56">
        <f>A125250726F_Latest</f>
        <v>24.835999999999999</v>
      </c>
      <c r="W128" s="56">
        <f>A125243598T_Latest</f>
        <v>252.18100000000001</v>
      </c>
      <c r="X128" s="56">
        <f>A125246370A_Latest</f>
        <v>77.046000000000006</v>
      </c>
      <c r="Y128" s="56">
        <f>A125241618C_Latest</f>
        <v>85.870999999999995</v>
      </c>
      <c r="Z128" s="56">
        <f>A125248746X_Latest</f>
        <v>162.91800000000001</v>
      </c>
      <c r="AA128" s="56">
        <f>A125251122K_Latest</f>
        <v>9.9450000000000003</v>
      </c>
      <c r="AB128" s="56">
        <f>A125243994V_Latest</f>
        <v>172.863</v>
      </c>
      <c r="AC128" s="56">
        <f>A125245182X_Latest</f>
        <v>4.9550000000000001</v>
      </c>
      <c r="AD128" s="56">
        <f>A125240430J_Latest</f>
        <v>12.765000000000001</v>
      </c>
      <c r="AE128" s="56">
        <f>A125247558W_Latest</f>
        <v>17.72</v>
      </c>
      <c r="AF128" s="56">
        <f>A125249934A_Latest</f>
        <v>0</v>
      </c>
      <c r="AG128" s="56">
        <f>A125242806F_Latest</f>
        <v>17.72</v>
      </c>
    </row>
    <row r="129" spans="1:33" hidden="1">
      <c r="A129" s="60"/>
      <c r="B129" s="61"/>
      <c r="C129" s="61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</row>
    <row r="130" spans="1:33" hidden="1">
      <c r="A130" s="60"/>
      <c r="B130" s="61"/>
      <c r="C130" s="61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</row>
    <row r="131" spans="1:33" hidden="1">
      <c r="A131" s="64"/>
      <c r="B131" s="63"/>
      <c r="C131" s="63"/>
      <c r="D131" s="66">
        <v>1</v>
      </c>
      <c r="E131" s="66">
        <v>2</v>
      </c>
      <c r="F131" s="66">
        <v>3</v>
      </c>
      <c r="G131" s="66">
        <v>4</v>
      </c>
      <c r="H131" s="66">
        <v>5</v>
      </c>
      <c r="I131" s="66">
        <v>6</v>
      </c>
      <c r="J131" s="66">
        <v>7</v>
      </c>
      <c r="K131" s="66">
        <v>8</v>
      </c>
      <c r="L131" s="66">
        <v>9</v>
      </c>
      <c r="M131" s="66">
        <v>10</v>
      </c>
      <c r="N131" s="66">
        <v>11</v>
      </c>
      <c r="O131" s="66">
        <v>12</v>
      </c>
      <c r="P131" s="66">
        <v>13</v>
      </c>
      <c r="Q131" s="66">
        <v>14</v>
      </c>
      <c r="R131" s="66">
        <v>15</v>
      </c>
      <c r="S131" s="66">
        <v>16</v>
      </c>
      <c r="T131" s="66">
        <v>17</v>
      </c>
      <c r="U131" s="66">
        <v>18</v>
      </c>
      <c r="V131" s="66">
        <v>19</v>
      </c>
      <c r="W131" s="66">
        <v>20</v>
      </c>
      <c r="X131" s="66">
        <v>21</v>
      </c>
      <c r="Y131" s="66">
        <v>22</v>
      </c>
      <c r="Z131" s="66">
        <v>23</v>
      </c>
      <c r="AA131" s="66">
        <v>24</v>
      </c>
      <c r="AB131" s="66">
        <v>25</v>
      </c>
      <c r="AC131" s="66">
        <v>26</v>
      </c>
      <c r="AD131" s="66">
        <v>27</v>
      </c>
      <c r="AE131" s="66">
        <v>28</v>
      </c>
      <c r="AF131" s="66">
        <v>29</v>
      </c>
      <c r="AG131" s="66">
        <v>30</v>
      </c>
    </row>
    <row r="132" spans="1:33" hidden="1">
      <c r="A132" s="37"/>
      <c r="B132" s="37"/>
      <c r="C132" s="37"/>
      <c r="D132" s="84" t="s">
        <v>4656</v>
      </c>
      <c r="E132" s="84"/>
      <c r="F132" s="84"/>
      <c r="G132" s="84"/>
      <c r="H132" s="84"/>
      <c r="I132" s="84" t="s">
        <v>4685</v>
      </c>
      <c r="J132" s="84"/>
      <c r="K132" s="84"/>
      <c r="L132" s="84"/>
      <c r="M132" s="84"/>
      <c r="N132" s="84" t="s">
        <v>4686</v>
      </c>
      <c r="O132" s="84"/>
      <c r="P132" s="84"/>
      <c r="Q132" s="84"/>
      <c r="R132" s="84"/>
      <c r="S132" s="84" t="s">
        <v>4687</v>
      </c>
      <c r="T132" s="84"/>
      <c r="U132" s="84"/>
      <c r="V132" s="84"/>
      <c r="W132" s="84"/>
      <c r="X132" s="84" t="s">
        <v>4688</v>
      </c>
      <c r="Y132" s="84"/>
      <c r="Z132" s="84"/>
      <c r="AA132" s="84"/>
      <c r="AB132" s="84"/>
      <c r="AC132" s="84" t="s">
        <v>4684</v>
      </c>
      <c r="AD132" s="84"/>
      <c r="AE132" s="84"/>
      <c r="AF132" s="84"/>
      <c r="AG132" s="84"/>
    </row>
    <row r="133" spans="1:33" hidden="1">
      <c r="A133" s="37"/>
      <c r="B133" s="37"/>
      <c r="C133" s="37"/>
      <c r="D133" s="85" t="s">
        <v>4658</v>
      </c>
      <c r="E133" s="85"/>
      <c r="F133" s="85"/>
      <c r="G133" s="87" t="s">
        <v>4659</v>
      </c>
      <c r="H133" s="87" t="s">
        <v>4660</v>
      </c>
      <c r="I133" s="85" t="s">
        <v>4658</v>
      </c>
      <c r="J133" s="85"/>
      <c r="K133" s="85"/>
      <c r="L133" s="87" t="s">
        <v>4659</v>
      </c>
      <c r="M133" s="87" t="s">
        <v>4660</v>
      </c>
      <c r="N133" s="85" t="s">
        <v>4658</v>
      </c>
      <c r="O133" s="85"/>
      <c r="P133" s="85"/>
      <c r="Q133" s="87" t="s">
        <v>4659</v>
      </c>
      <c r="R133" s="87" t="s">
        <v>4660</v>
      </c>
      <c r="S133" s="85" t="s">
        <v>4658</v>
      </c>
      <c r="T133" s="85"/>
      <c r="U133" s="85"/>
      <c r="V133" s="87" t="s">
        <v>4659</v>
      </c>
      <c r="W133" s="87" t="s">
        <v>4660</v>
      </c>
      <c r="X133" s="85" t="s">
        <v>4658</v>
      </c>
      <c r="Y133" s="85"/>
      <c r="Z133" s="85"/>
      <c r="AA133" s="87" t="s">
        <v>4659</v>
      </c>
      <c r="AB133" s="87" t="s">
        <v>4660</v>
      </c>
      <c r="AC133" s="85" t="s">
        <v>4658</v>
      </c>
      <c r="AD133" s="85"/>
      <c r="AE133" s="85"/>
      <c r="AF133" s="87" t="s">
        <v>4659</v>
      </c>
      <c r="AG133" s="87" t="s">
        <v>4660</v>
      </c>
    </row>
    <row r="134" spans="1:33" ht="56.25" hidden="1">
      <c r="A134" s="37"/>
      <c r="B134" s="37"/>
      <c r="C134" s="37"/>
      <c r="D134" s="44" t="s">
        <v>4661</v>
      </c>
      <c r="E134" s="44" t="s">
        <v>4662</v>
      </c>
      <c r="F134" s="45" t="s">
        <v>4660</v>
      </c>
      <c r="G134" s="86"/>
      <c r="H134" s="86"/>
      <c r="I134" s="44" t="s">
        <v>4661</v>
      </c>
      <c r="J134" s="44" t="s">
        <v>4662</v>
      </c>
      <c r="K134" s="45" t="s">
        <v>4660</v>
      </c>
      <c r="L134" s="86"/>
      <c r="M134" s="86"/>
      <c r="N134" s="44" t="s">
        <v>4661</v>
      </c>
      <c r="O134" s="44" t="s">
        <v>4662</v>
      </c>
      <c r="P134" s="45" t="s">
        <v>4660</v>
      </c>
      <c r="Q134" s="86"/>
      <c r="R134" s="86"/>
      <c r="S134" s="44" t="s">
        <v>4661</v>
      </c>
      <c r="T134" s="44" t="s">
        <v>4662</v>
      </c>
      <c r="U134" s="45" t="s">
        <v>4660</v>
      </c>
      <c r="V134" s="86"/>
      <c r="W134" s="86"/>
      <c r="X134" s="44" t="s">
        <v>4661</v>
      </c>
      <c r="Y134" s="44" t="s">
        <v>4662</v>
      </c>
      <c r="Z134" s="45" t="s">
        <v>4660</v>
      </c>
      <c r="AA134" s="86"/>
      <c r="AB134" s="86"/>
      <c r="AC134" s="44" t="s">
        <v>4661</v>
      </c>
      <c r="AD134" s="44" t="s">
        <v>4662</v>
      </c>
      <c r="AE134" s="45" t="s">
        <v>4660</v>
      </c>
      <c r="AF134" s="86"/>
      <c r="AG134" s="86"/>
    </row>
    <row r="135" spans="1:33" hidden="1">
      <c r="A135" s="37"/>
      <c r="B135" s="37"/>
      <c r="C135" s="37"/>
      <c r="D135" s="46" t="s">
        <v>4663</v>
      </c>
      <c r="E135" s="46" t="s">
        <v>4663</v>
      </c>
      <c r="F135" s="46" t="s">
        <v>4663</v>
      </c>
      <c r="G135" s="46" t="s">
        <v>4663</v>
      </c>
      <c r="H135" s="46" t="s">
        <v>4663</v>
      </c>
      <c r="I135" s="46" t="s">
        <v>4663</v>
      </c>
      <c r="J135" s="46" t="s">
        <v>4663</v>
      </c>
      <c r="K135" s="46" t="s">
        <v>4663</v>
      </c>
      <c r="L135" s="46" t="s">
        <v>4663</v>
      </c>
      <c r="M135" s="46" t="s">
        <v>4663</v>
      </c>
      <c r="N135" s="46" t="s">
        <v>4663</v>
      </c>
      <c r="O135" s="46" t="s">
        <v>4663</v>
      </c>
      <c r="P135" s="46" t="s">
        <v>4663</v>
      </c>
      <c r="Q135" s="46" t="s">
        <v>4663</v>
      </c>
      <c r="R135" s="46" t="s">
        <v>4663</v>
      </c>
      <c r="S135" s="46" t="s">
        <v>4663</v>
      </c>
      <c r="T135" s="46" t="s">
        <v>4663</v>
      </c>
      <c r="U135" s="46" t="s">
        <v>4663</v>
      </c>
      <c r="V135" s="46" t="s">
        <v>4663</v>
      </c>
      <c r="W135" s="46" t="s">
        <v>4663</v>
      </c>
      <c r="X135" s="46" t="s">
        <v>4663</v>
      </c>
      <c r="Y135" s="46" t="s">
        <v>4663</v>
      </c>
      <c r="Z135" s="46" t="s">
        <v>4663</v>
      </c>
      <c r="AA135" s="46" t="s">
        <v>4663</v>
      </c>
      <c r="AB135" s="46" t="s">
        <v>4663</v>
      </c>
      <c r="AC135" s="46" t="s">
        <v>4663</v>
      </c>
      <c r="AD135" s="46" t="s">
        <v>4663</v>
      </c>
      <c r="AE135" s="46" t="s">
        <v>4663</v>
      </c>
      <c r="AF135" s="46" t="s">
        <v>4663</v>
      </c>
      <c r="AG135" s="46" t="s">
        <v>4663</v>
      </c>
    </row>
    <row r="136" spans="1:33" hidden="1">
      <c r="A136" s="47" t="s">
        <v>4664</v>
      </c>
      <c r="B136" s="47"/>
      <c r="C136" s="37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</row>
    <row r="137" spans="1:33" hidden="1">
      <c r="A137" s="50" t="s">
        <v>4665</v>
      </c>
      <c r="B137" s="51"/>
      <c r="C137" s="37"/>
      <c r="D137" s="46"/>
      <c r="E137" s="46"/>
      <c r="F137" s="46"/>
      <c r="G137" s="49"/>
      <c r="H137" s="70"/>
      <c r="I137" s="46"/>
      <c r="J137" s="46"/>
      <c r="K137" s="46"/>
      <c r="L137" s="49"/>
      <c r="M137" s="70"/>
      <c r="N137" s="46"/>
      <c r="O137" s="46"/>
      <c r="P137" s="46"/>
      <c r="Q137" s="49"/>
      <c r="R137" s="70"/>
      <c r="S137" s="46"/>
      <c r="T137" s="46"/>
      <c r="U137" s="46"/>
      <c r="V137" s="49"/>
      <c r="W137" s="70"/>
      <c r="X137" s="46"/>
      <c r="Y137" s="46"/>
      <c r="Z137" s="46"/>
      <c r="AA137" s="49"/>
      <c r="AB137" s="70"/>
      <c r="AC137" s="46"/>
      <c r="AD137" s="46"/>
      <c r="AE137" s="46"/>
      <c r="AF137" s="49"/>
      <c r="AG137" s="70"/>
    </row>
    <row r="138" spans="1:33" hidden="1">
      <c r="A138" s="54"/>
      <c r="B138" s="55" t="s">
        <v>4666</v>
      </c>
      <c r="C138" s="65">
        <v>1</v>
      </c>
      <c r="D138" s="19" t="s">
        <v>283</v>
      </c>
      <c r="E138" s="19" t="s">
        <v>286</v>
      </c>
      <c r="F138" s="19" t="s">
        <v>280</v>
      </c>
      <c r="G138" s="19" t="s">
        <v>289</v>
      </c>
      <c r="H138" s="19" t="s">
        <v>277</v>
      </c>
      <c r="I138" s="19" t="s">
        <v>448</v>
      </c>
      <c r="J138" s="19" t="s">
        <v>451</v>
      </c>
      <c r="K138" s="19" t="s">
        <v>445</v>
      </c>
      <c r="L138" s="19" t="s">
        <v>454</v>
      </c>
      <c r="M138" s="19" t="s">
        <v>442</v>
      </c>
      <c r="N138" s="19" t="s">
        <v>863</v>
      </c>
      <c r="O138" s="19" t="s">
        <v>866</v>
      </c>
      <c r="P138" s="19" t="s">
        <v>860</v>
      </c>
      <c r="Q138" s="19" t="s">
        <v>869</v>
      </c>
      <c r="R138" s="19" t="s">
        <v>857</v>
      </c>
      <c r="S138" s="19" t="s">
        <v>1278</v>
      </c>
      <c r="T138" s="19" t="s">
        <v>1281</v>
      </c>
      <c r="U138" s="19" t="s">
        <v>1275</v>
      </c>
      <c r="V138" s="19" t="s">
        <v>1284</v>
      </c>
      <c r="W138" s="19" t="s">
        <v>1272</v>
      </c>
      <c r="X138" s="19" t="s">
        <v>1443</v>
      </c>
      <c r="Y138" s="19" t="s">
        <v>1446</v>
      </c>
      <c r="Z138" s="19" t="s">
        <v>1440</v>
      </c>
      <c r="AA138" s="19" t="s">
        <v>1449</v>
      </c>
      <c r="AB138" s="19" t="s">
        <v>1437</v>
      </c>
      <c r="AC138" s="19" t="s">
        <v>1858</v>
      </c>
      <c r="AD138" s="19" t="s">
        <v>1861</v>
      </c>
      <c r="AE138" s="19" t="s">
        <v>1855</v>
      </c>
      <c r="AF138" s="19" t="s">
        <v>1864</v>
      </c>
      <c r="AG138" s="19" t="s">
        <v>1852</v>
      </c>
    </row>
    <row r="139" spans="1:33" hidden="1">
      <c r="A139" s="54"/>
      <c r="B139" s="55" t="s">
        <v>4667</v>
      </c>
      <c r="C139" s="65">
        <v>2</v>
      </c>
      <c r="D139" s="19" t="s">
        <v>298</v>
      </c>
      <c r="E139" s="19" t="s">
        <v>301</v>
      </c>
      <c r="F139" s="19" t="s">
        <v>295</v>
      </c>
      <c r="G139" s="19" t="s">
        <v>304</v>
      </c>
      <c r="H139" s="19" t="s">
        <v>292</v>
      </c>
      <c r="I139" s="19" t="s">
        <v>463</v>
      </c>
      <c r="J139" s="19" t="s">
        <v>466</v>
      </c>
      <c r="K139" s="19" t="s">
        <v>460</v>
      </c>
      <c r="L139" s="19" t="s">
        <v>469</v>
      </c>
      <c r="M139" s="19" t="s">
        <v>457</v>
      </c>
      <c r="N139" s="19" t="s">
        <v>878</v>
      </c>
      <c r="O139" s="19" t="s">
        <v>881</v>
      </c>
      <c r="P139" s="19" t="s">
        <v>875</v>
      </c>
      <c r="Q139" s="19" t="s">
        <v>884</v>
      </c>
      <c r="R139" s="19" t="s">
        <v>872</v>
      </c>
      <c r="S139" s="19" t="s">
        <v>1293</v>
      </c>
      <c r="T139" s="19" t="s">
        <v>1296</v>
      </c>
      <c r="U139" s="19" t="s">
        <v>1290</v>
      </c>
      <c r="V139" s="19" t="s">
        <v>1299</v>
      </c>
      <c r="W139" s="19" t="s">
        <v>1287</v>
      </c>
      <c r="X139" s="19" t="s">
        <v>1458</v>
      </c>
      <c r="Y139" s="19" t="s">
        <v>1461</v>
      </c>
      <c r="Z139" s="19" t="s">
        <v>1455</v>
      </c>
      <c r="AA139" s="19" t="s">
        <v>1464</v>
      </c>
      <c r="AB139" s="19" t="s">
        <v>1452</v>
      </c>
      <c r="AC139" s="19" t="s">
        <v>1873</v>
      </c>
      <c r="AD139" s="19" t="s">
        <v>1876</v>
      </c>
      <c r="AE139" s="19" t="s">
        <v>1870</v>
      </c>
      <c r="AF139" s="19" t="s">
        <v>1879</v>
      </c>
      <c r="AG139" s="19" t="s">
        <v>1867</v>
      </c>
    </row>
    <row r="140" spans="1:33" hidden="1">
      <c r="A140" s="50" t="s">
        <v>4668</v>
      </c>
      <c r="B140" s="51"/>
      <c r="C140" s="65">
        <v>3</v>
      </c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</row>
    <row r="141" spans="1:33" hidden="1">
      <c r="A141" s="54"/>
      <c r="B141" s="55" t="s">
        <v>4669</v>
      </c>
      <c r="C141" s="65">
        <v>4</v>
      </c>
      <c r="D141" s="19" t="s">
        <v>313</v>
      </c>
      <c r="E141" s="19" t="s">
        <v>316</v>
      </c>
      <c r="F141" s="19" t="s">
        <v>310</v>
      </c>
      <c r="G141" s="19" t="s">
        <v>319</v>
      </c>
      <c r="H141" s="19" t="s">
        <v>307</v>
      </c>
      <c r="I141" s="19" t="s">
        <v>478</v>
      </c>
      <c r="J141" s="19" t="s">
        <v>481</v>
      </c>
      <c r="K141" s="19" t="s">
        <v>475</v>
      </c>
      <c r="L141" s="19" t="s">
        <v>484</v>
      </c>
      <c r="M141" s="19" t="s">
        <v>472</v>
      </c>
      <c r="N141" s="19" t="s">
        <v>893</v>
      </c>
      <c r="O141" s="19" t="s">
        <v>896</v>
      </c>
      <c r="P141" s="19" t="s">
        <v>890</v>
      </c>
      <c r="Q141" s="19" t="s">
        <v>899</v>
      </c>
      <c r="R141" s="19" t="s">
        <v>887</v>
      </c>
      <c r="S141" s="19" t="s">
        <v>1308</v>
      </c>
      <c r="T141" s="19" t="s">
        <v>1311</v>
      </c>
      <c r="U141" s="19" t="s">
        <v>1305</v>
      </c>
      <c r="V141" s="19" t="s">
        <v>1314</v>
      </c>
      <c r="W141" s="19" t="s">
        <v>1302</v>
      </c>
      <c r="X141" s="19" t="s">
        <v>1473</v>
      </c>
      <c r="Y141" s="19" t="s">
        <v>1476</v>
      </c>
      <c r="Z141" s="19" t="s">
        <v>1470</v>
      </c>
      <c r="AA141" s="19" t="s">
        <v>1479</v>
      </c>
      <c r="AB141" s="19" t="s">
        <v>1467</v>
      </c>
      <c r="AC141" s="19" t="s">
        <v>1888</v>
      </c>
      <c r="AD141" s="19" t="s">
        <v>1891</v>
      </c>
      <c r="AE141" s="19" t="s">
        <v>1885</v>
      </c>
      <c r="AF141" s="19" t="s">
        <v>1894</v>
      </c>
      <c r="AG141" s="19" t="s">
        <v>1882</v>
      </c>
    </row>
    <row r="142" spans="1:33" hidden="1">
      <c r="A142" s="54"/>
      <c r="B142" s="55" t="s">
        <v>4670</v>
      </c>
      <c r="C142" s="65">
        <v>5</v>
      </c>
      <c r="D142" s="19" t="s">
        <v>328</v>
      </c>
      <c r="E142" s="19" t="s">
        <v>331</v>
      </c>
      <c r="F142" s="19" t="s">
        <v>325</v>
      </c>
      <c r="G142" s="19" t="s">
        <v>334</v>
      </c>
      <c r="H142" s="19" t="s">
        <v>322</v>
      </c>
      <c r="I142" s="19" t="s">
        <v>493</v>
      </c>
      <c r="J142" s="19" t="s">
        <v>496</v>
      </c>
      <c r="K142" s="19" t="s">
        <v>490</v>
      </c>
      <c r="L142" s="19" t="s">
        <v>499</v>
      </c>
      <c r="M142" s="19" t="s">
        <v>487</v>
      </c>
      <c r="N142" s="19" t="s">
        <v>908</v>
      </c>
      <c r="O142" s="19" t="s">
        <v>911</v>
      </c>
      <c r="P142" s="19" t="s">
        <v>905</v>
      </c>
      <c r="Q142" s="19" t="s">
        <v>914</v>
      </c>
      <c r="R142" s="19" t="s">
        <v>902</v>
      </c>
      <c r="S142" s="19" t="s">
        <v>1323</v>
      </c>
      <c r="T142" s="19" t="s">
        <v>1326</v>
      </c>
      <c r="U142" s="19" t="s">
        <v>1320</v>
      </c>
      <c r="V142" s="19" t="s">
        <v>1329</v>
      </c>
      <c r="W142" s="19" t="s">
        <v>1317</v>
      </c>
      <c r="X142" s="19" t="s">
        <v>1488</v>
      </c>
      <c r="Y142" s="19" t="s">
        <v>1491</v>
      </c>
      <c r="Z142" s="19" t="s">
        <v>1485</v>
      </c>
      <c r="AA142" s="19" t="s">
        <v>1494</v>
      </c>
      <c r="AB142" s="19" t="s">
        <v>1482</v>
      </c>
      <c r="AC142" s="19" t="s">
        <v>1903</v>
      </c>
      <c r="AD142" s="19" t="s">
        <v>1906</v>
      </c>
      <c r="AE142" s="19" t="s">
        <v>1900</v>
      </c>
      <c r="AF142" s="19" t="s">
        <v>1909</v>
      </c>
      <c r="AG142" s="19" t="s">
        <v>1897</v>
      </c>
    </row>
    <row r="143" spans="1:33" hidden="1">
      <c r="A143" s="54"/>
      <c r="B143" s="55" t="s">
        <v>4671</v>
      </c>
      <c r="C143" s="65">
        <v>6</v>
      </c>
      <c r="D143" s="19" t="s">
        <v>343</v>
      </c>
      <c r="E143" s="19" t="s">
        <v>346</v>
      </c>
      <c r="F143" s="19" t="s">
        <v>340</v>
      </c>
      <c r="G143" s="19" t="s">
        <v>349</v>
      </c>
      <c r="H143" s="19" t="s">
        <v>337</v>
      </c>
      <c r="I143" s="19" t="s">
        <v>508</v>
      </c>
      <c r="J143" s="19" t="s">
        <v>511</v>
      </c>
      <c r="K143" s="19" t="s">
        <v>505</v>
      </c>
      <c r="L143" s="19" t="s">
        <v>764</v>
      </c>
      <c r="M143" s="19" t="s">
        <v>502</v>
      </c>
      <c r="N143" s="19" t="s">
        <v>923</v>
      </c>
      <c r="O143" s="19" t="s">
        <v>926</v>
      </c>
      <c r="P143" s="19" t="s">
        <v>920</v>
      </c>
      <c r="Q143" s="19" t="s">
        <v>929</v>
      </c>
      <c r="R143" s="19" t="s">
        <v>917</v>
      </c>
      <c r="S143" s="19" t="s">
        <v>1338</v>
      </c>
      <c r="T143" s="19" t="s">
        <v>1341</v>
      </c>
      <c r="U143" s="19" t="s">
        <v>1335</v>
      </c>
      <c r="V143" s="19" t="s">
        <v>1344</v>
      </c>
      <c r="W143" s="19" t="s">
        <v>1332</v>
      </c>
      <c r="X143" s="19" t="s">
        <v>1503</v>
      </c>
      <c r="Y143" s="19" t="s">
        <v>1506</v>
      </c>
      <c r="Z143" s="19" t="s">
        <v>1500</v>
      </c>
      <c r="AA143" s="19" t="s">
        <v>1509</v>
      </c>
      <c r="AB143" s="19" t="s">
        <v>1497</v>
      </c>
      <c r="AC143" s="19" t="s">
        <v>1918</v>
      </c>
      <c r="AD143" s="19" t="s">
        <v>1921</v>
      </c>
      <c r="AE143" s="19" t="s">
        <v>1915</v>
      </c>
      <c r="AF143" s="19" t="s">
        <v>1924</v>
      </c>
      <c r="AG143" s="19" t="s">
        <v>1912</v>
      </c>
    </row>
    <row r="144" spans="1:33" hidden="1">
      <c r="A144" s="54"/>
      <c r="B144" s="55" t="s">
        <v>4672</v>
      </c>
      <c r="C144" s="65">
        <v>7</v>
      </c>
      <c r="D144" s="19" t="s">
        <v>358</v>
      </c>
      <c r="E144" s="19" t="s">
        <v>361</v>
      </c>
      <c r="F144" s="19" t="s">
        <v>355</v>
      </c>
      <c r="G144" s="19" t="s">
        <v>364</v>
      </c>
      <c r="H144" s="19" t="s">
        <v>352</v>
      </c>
      <c r="I144" s="19" t="s">
        <v>773</v>
      </c>
      <c r="J144" s="19" t="s">
        <v>776</v>
      </c>
      <c r="K144" s="19" t="s">
        <v>770</v>
      </c>
      <c r="L144" s="19" t="s">
        <v>779</v>
      </c>
      <c r="M144" s="19" t="s">
        <v>767</v>
      </c>
      <c r="N144" s="19" t="s">
        <v>938</v>
      </c>
      <c r="O144" s="19" t="s">
        <v>941</v>
      </c>
      <c r="P144" s="19" t="s">
        <v>935</v>
      </c>
      <c r="Q144" s="19" t="s">
        <v>944</v>
      </c>
      <c r="R144" s="19" t="s">
        <v>932</v>
      </c>
      <c r="S144" s="19" t="s">
        <v>1353</v>
      </c>
      <c r="T144" s="19" t="s">
        <v>1356</v>
      </c>
      <c r="U144" s="19" t="s">
        <v>1350</v>
      </c>
      <c r="V144" s="19" t="s">
        <v>1359</v>
      </c>
      <c r="W144" s="19" t="s">
        <v>1347</v>
      </c>
      <c r="X144" s="19" t="s">
        <v>1768</v>
      </c>
      <c r="Y144" s="19" t="s">
        <v>1771</v>
      </c>
      <c r="Z144" s="19" t="s">
        <v>1765</v>
      </c>
      <c r="AA144" s="19" t="s">
        <v>1774</v>
      </c>
      <c r="AB144" s="19" t="s">
        <v>1762</v>
      </c>
      <c r="AC144" s="19" t="s">
        <v>1933</v>
      </c>
      <c r="AD144" s="19" t="s">
        <v>1936</v>
      </c>
      <c r="AE144" s="19" t="s">
        <v>1930</v>
      </c>
      <c r="AF144" s="19" t="s">
        <v>1939</v>
      </c>
      <c r="AG144" s="19" t="s">
        <v>1927</v>
      </c>
    </row>
    <row r="145" spans="1:33" hidden="1">
      <c r="A145" s="50" t="s">
        <v>4673</v>
      </c>
      <c r="B145" s="51"/>
      <c r="C145" s="65">
        <v>8</v>
      </c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</row>
    <row r="146" spans="1:33" hidden="1">
      <c r="A146" s="54"/>
      <c r="B146" s="55" t="s">
        <v>4674</v>
      </c>
      <c r="C146" s="65">
        <v>9</v>
      </c>
      <c r="D146" s="19" t="s">
        <v>373</v>
      </c>
      <c r="E146" s="19" t="s">
        <v>376</v>
      </c>
      <c r="F146" s="19" t="s">
        <v>370</v>
      </c>
      <c r="G146" s="19" t="s">
        <v>379</v>
      </c>
      <c r="H146" s="19" t="s">
        <v>367</v>
      </c>
      <c r="I146" s="19" t="s">
        <v>788</v>
      </c>
      <c r="J146" s="19" t="s">
        <v>791</v>
      </c>
      <c r="K146" s="19" t="s">
        <v>785</v>
      </c>
      <c r="L146" s="19" t="s">
        <v>794</v>
      </c>
      <c r="M146" s="19" t="s">
        <v>782</v>
      </c>
      <c r="N146" s="19" t="s">
        <v>953</v>
      </c>
      <c r="O146" s="19" t="s">
        <v>956</v>
      </c>
      <c r="P146" s="19" t="s">
        <v>950</v>
      </c>
      <c r="Q146" s="19" t="s">
        <v>959</v>
      </c>
      <c r="R146" s="19" t="s">
        <v>947</v>
      </c>
      <c r="S146" s="19" t="s">
        <v>1368</v>
      </c>
      <c r="T146" s="19" t="s">
        <v>1371</v>
      </c>
      <c r="U146" s="19" t="s">
        <v>1365</v>
      </c>
      <c r="V146" s="19" t="s">
        <v>1374</v>
      </c>
      <c r="W146" s="19" t="s">
        <v>1362</v>
      </c>
      <c r="X146" s="19" t="s">
        <v>1783</v>
      </c>
      <c r="Y146" s="19" t="s">
        <v>1786</v>
      </c>
      <c r="Z146" s="19" t="s">
        <v>1780</v>
      </c>
      <c r="AA146" s="19" t="s">
        <v>1789</v>
      </c>
      <c r="AB146" s="19" t="s">
        <v>1777</v>
      </c>
      <c r="AC146" s="19" t="s">
        <v>1948</v>
      </c>
      <c r="AD146" s="19" t="s">
        <v>1951</v>
      </c>
      <c r="AE146" s="19" t="s">
        <v>1945</v>
      </c>
      <c r="AF146" s="19" t="s">
        <v>1954</v>
      </c>
      <c r="AG146" s="19" t="s">
        <v>1942</v>
      </c>
    </row>
    <row r="147" spans="1:33" hidden="1">
      <c r="A147" s="54"/>
      <c r="B147" s="55" t="s">
        <v>4675</v>
      </c>
      <c r="C147" s="65">
        <v>10</v>
      </c>
      <c r="D147" s="19" t="s">
        <v>388</v>
      </c>
      <c r="E147" s="19" t="s">
        <v>391</v>
      </c>
      <c r="F147" s="19" t="s">
        <v>385</v>
      </c>
      <c r="G147" s="19" t="s">
        <v>394</v>
      </c>
      <c r="H147" s="19" t="s">
        <v>382</v>
      </c>
      <c r="I147" s="19" t="s">
        <v>803</v>
      </c>
      <c r="J147" s="19" t="s">
        <v>806</v>
      </c>
      <c r="K147" s="19" t="s">
        <v>800</v>
      </c>
      <c r="L147" s="19" t="s">
        <v>809</v>
      </c>
      <c r="M147" s="19" t="s">
        <v>797</v>
      </c>
      <c r="N147" s="19" t="s">
        <v>968</v>
      </c>
      <c r="O147" s="19" t="s">
        <v>971</v>
      </c>
      <c r="P147" s="19" t="s">
        <v>965</v>
      </c>
      <c r="Q147" s="19" t="s">
        <v>974</v>
      </c>
      <c r="R147" s="19" t="s">
        <v>962</v>
      </c>
      <c r="S147" s="19" t="s">
        <v>1383</v>
      </c>
      <c r="T147" s="19" t="s">
        <v>1386</v>
      </c>
      <c r="U147" s="19" t="s">
        <v>1380</v>
      </c>
      <c r="V147" s="19" t="s">
        <v>1389</v>
      </c>
      <c r="W147" s="19" t="s">
        <v>1377</v>
      </c>
      <c r="X147" s="19" t="s">
        <v>1798</v>
      </c>
      <c r="Y147" s="19" t="s">
        <v>1801</v>
      </c>
      <c r="Z147" s="19" t="s">
        <v>1795</v>
      </c>
      <c r="AA147" s="19" t="s">
        <v>1804</v>
      </c>
      <c r="AB147" s="19" t="s">
        <v>1792</v>
      </c>
      <c r="AC147" s="19" t="s">
        <v>1963</v>
      </c>
      <c r="AD147" s="19" t="s">
        <v>1966</v>
      </c>
      <c r="AE147" s="19" t="s">
        <v>1960</v>
      </c>
      <c r="AF147" s="19" t="s">
        <v>1969</v>
      </c>
      <c r="AG147" s="19" t="s">
        <v>1957</v>
      </c>
    </row>
    <row r="148" spans="1:33" hidden="1">
      <c r="A148" s="54"/>
      <c r="B148" s="55" t="s">
        <v>4676</v>
      </c>
      <c r="C148" s="65">
        <v>11</v>
      </c>
      <c r="D148" s="19" t="s">
        <v>403</v>
      </c>
      <c r="E148" s="19" t="s">
        <v>406</v>
      </c>
      <c r="F148" s="19" t="s">
        <v>400</v>
      </c>
      <c r="G148" s="19" t="s">
        <v>409</v>
      </c>
      <c r="H148" s="19" t="s">
        <v>397</v>
      </c>
      <c r="I148" s="19" t="s">
        <v>818</v>
      </c>
      <c r="J148" s="19" t="s">
        <v>821</v>
      </c>
      <c r="K148" s="19" t="s">
        <v>815</v>
      </c>
      <c r="L148" s="19" t="s">
        <v>824</v>
      </c>
      <c r="M148" s="19" t="s">
        <v>812</v>
      </c>
      <c r="N148" s="19" t="s">
        <v>983</v>
      </c>
      <c r="O148" s="19" t="s">
        <v>986</v>
      </c>
      <c r="P148" s="19" t="s">
        <v>980</v>
      </c>
      <c r="Q148" s="19" t="s">
        <v>989</v>
      </c>
      <c r="R148" s="19" t="s">
        <v>977</v>
      </c>
      <c r="S148" s="19" t="s">
        <v>1398</v>
      </c>
      <c r="T148" s="19" t="s">
        <v>1401</v>
      </c>
      <c r="U148" s="19" t="s">
        <v>1395</v>
      </c>
      <c r="V148" s="19" t="s">
        <v>1404</v>
      </c>
      <c r="W148" s="19" t="s">
        <v>1392</v>
      </c>
      <c r="X148" s="19" t="s">
        <v>1813</v>
      </c>
      <c r="Y148" s="19" t="s">
        <v>1816</v>
      </c>
      <c r="Z148" s="19" t="s">
        <v>1810</v>
      </c>
      <c r="AA148" s="19" t="s">
        <v>1819</v>
      </c>
      <c r="AB148" s="19" t="s">
        <v>1807</v>
      </c>
      <c r="AC148" s="19" t="s">
        <v>1978</v>
      </c>
      <c r="AD148" s="19" t="s">
        <v>1981</v>
      </c>
      <c r="AE148" s="19" t="s">
        <v>1975</v>
      </c>
      <c r="AF148" s="19" t="s">
        <v>1984</v>
      </c>
      <c r="AG148" s="19" t="s">
        <v>1972</v>
      </c>
    </row>
    <row r="149" spans="1:33" hidden="1">
      <c r="A149" s="54"/>
      <c r="B149" s="55" t="s">
        <v>4677</v>
      </c>
      <c r="C149" s="65">
        <v>12</v>
      </c>
      <c r="D149" s="19" t="s">
        <v>418</v>
      </c>
      <c r="E149" s="19" t="s">
        <v>421</v>
      </c>
      <c r="F149" s="19" t="s">
        <v>415</v>
      </c>
      <c r="G149" s="19" t="s">
        <v>424</v>
      </c>
      <c r="H149" s="19" t="s">
        <v>412</v>
      </c>
      <c r="I149" s="19" t="s">
        <v>833</v>
      </c>
      <c r="J149" s="19" t="s">
        <v>836</v>
      </c>
      <c r="K149" s="19" t="s">
        <v>830</v>
      </c>
      <c r="L149" s="19" t="s">
        <v>839</v>
      </c>
      <c r="M149" s="19" t="s">
        <v>827</v>
      </c>
      <c r="N149" s="19" t="s">
        <v>998</v>
      </c>
      <c r="O149" s="19" t="s">
        <v>1001</v>
      </c>
      <c r="P149" s="19" t="s">
        <v>995</v>
      </c>
      <c r="Q149" s="19" t="s">
        <v>1004</v>
      </c>
      <c r="R149" s="19" t="s">
        <v>992</v>
      </c>
      <c r="S149" s="19" t="s">
        <v>1413</v>
      </c>
      <c r="T149" s="19" t="s">
        <v>1416</v>
      </c>
      <c r="U149" s="19" t="s">
        <v>1410</v>
      </c>
      <c r="V149" s="19" t="s">
        <v>1419</v>
      </c>
      <c r="W149" s="19" t="s">
        <v>1407</v>
      </c>
      <c r="X149" s="19" t="s">
        <v>1828</v>
      </c>
      <c r="Y149" s="19" t="s">
        <v>1831</v>
      </c>
      <c r="Z149" s="19" t="s">
        <v>1825</v>
      </c>
      <c r="AA149" s="19" t="s">
        <v>1834</v>
      </c>
      <c r="AB149" s="19" t="s">
        <v>1822</v>
      </c>
      <c r="AC149" s="19" t="s">
        <v>1993</v>
      </c>
      <c r="AD149" s="19" t="s">
        <v>1996</v>
      </c>
      <c r="AE149" s="19" t="s">
        <v>1990</v>
      </c>
      <c r="AF149" s="19" t="s">
        <v>1999</v>
      </c>
      <c r="AG149" s="19" t="s">
        <v>1987</v>
      </c>
    </row>
    <row r="150" spans="1:33" hidden="1">
      <c r="A150" s="50" t="s">
        <v>4660</v>
      </c>
      <c r="B150" s="57"/>
      <c r="C150" s="65">
        <v>13</v>
      </c>
      <c r="D150" s="19" t="s">
        <v>268</v>
      </c>
      <c r="E150" s="19" t="s">
        <v>271</v>
      </c>
      <c r="F150" s="19" t="s">
        <v>265</v>
      </c>
      <c r="G150" s="19" t="s">
        <v>274</v>
      </c>
      <c r="H150" s="19" t="s">
        <v>262</v>
      </c>
      <c r="I150" s="19" t="s">
        <v>433</v>
      </c>
      <c r="J150" s="19" t="s">
        <v>436</v>
      </c>
      <c r="K150" s="19" t="s">
        <v>430</v>
      </c>
      <c r="L150" s="19" t="s">
        <v>439</v>
      </c>
      <c r="M150" s="19" t="s">
        <v>427</v>
      </c>
      <c r="N150" s="19" t="s">
        <v>848</v>
      </c>
      <c r="O150" s="19" t="s">
        <v>851</v>
      </c>
      <c r="P150" s="19" t="s">
        <v>845</v>
      </c>
      <c r="Q150" s="19" t="s">
        <v>854</v>
      </c>
      <c r="R150" s="19" t="s">
        <v>842</v>
      </c>
      <c r="S150" s="19" t="s">
        <v>1263</v>
      </c>
      <c r="T150" s="19" t="s">
        <v>1266</v>
      </c>
      <c r="U150" s="19" t="s">
        <v>1010</v>
      </c>
      <c r="V150" s="19" t="s">
        <v>1269</v>
      </c>
      <c r="W150" s="19" t="s">
        <v>1007</v>
      </c>
      <c r="X150" s="19" t="s">
        <v>1428</v>
      </c>
      <c r="Y150" s="19" t="s">
        <v>1431</v>
      </c>
      <c r="Z150" s="19" t="s">
        <v>1425</v>
      </c>
      <c r="AA150" s="19" t="s">
        <v>1434</v>
      </c>
      <c r="AB150" s="19" t="s">
        <v>1422</v>
      </c>
      <c r="AC150" s="19" t="s">
        <v>1843</v>
      </c>
      <c r="AD150" s="19" t="s">
        <v>1846</v>
      </c>
      <c r="AE150" s="19" t="s">
        <v>1840</v>
      </c>
      <c r="AF150" s="19" t="s">
        <v>1849</v>
      </c>
      <c r="AG150" s="19" t="s">
        <v>1837</v>
      </c>
    </row>
    <row r="151" spans="1:33" hidden="1">
      <c r="A151" s="47" t="s">
        <v>4678</v>
      </c>
      <c r="B151" s="48"/>
      <c r="C151" s="65">
        <v>14</v>
      </c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</row>
    <row r="152" spans="1:33" hidden="1">
      <c r="A152" s="50" t="s">
        <v>4665</v>
      </c>
      <c r="B152" s="51"/>
      <c r="C152" s="65">
        <v>15</v>
      </c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</row>
    <row r="153" spans="1:33" ht="15" hidden="1" customHeight="1">
      <c r="A153" s="54"/>
      <c r="B153" s="55" t="s">
        <v>4666</v>
      </c>
      <c r="C153" s="65">
        <v>16</v>
      </c>
      <c r="D153" s="19" t="s">
        <v>284</v>
      </c>
      <c r="E153" s="19" t="s">
        <v>287</v>
      </c>
      <c r="F153" s="19" t="s">
        <v>281</v>
      </c>
      <c r="G153" s="19" t="s">
        <v>290</v>
      </c>
      <c r="H153" s="19" t="s">
        <v>278</v>
      </c>
      <c r="I153" s="19" t="s">
        <v>449</v>
      </c>
      <c r="J153" s="19" t="s">
        <v>452</v>
      </c>
      <c r="K153" s="19" t="s">
        <v>446</v>
      </c>
      <c r="L153" s="19" t="s">
        <v>455</v>
      </c>
      <c r="M153" s="19" t="s">
        <v>443</v>
      </c>
      <c r="N153" s="19" t="s">
        <v>864</v>
      </c>
      <c r="O153" s="19" t="s">
        <v>867</v>
      </c>
      <c r="P153" s="19" t="s">
        <v>861</v>
      </c>
      <c r="Q153" s="19" t="s">
        <v>870</v>
      </c>
      <c r="R153" s="19" t="s">
        <v>858</v>
      </c>
      <c r="S153" s="19" t="s">
        <v>1279</v>
      </c>
      <c r="T153" s="19" t="s">
        <v>1282</v>
      </c>
      <c r="U153" s="19" t="s">
        <v>1276</v>
      </c>
      <c r="V153" s="19" t="s">
        <v>1285</v>
      </c>
      <c r="W153" s="19" t="s">
        <v>1273</v>
      </c>
      <c r="X153" s="19" t="s">
        <v>1444</v>
      </c>
      <c r="Y153" s="19" t="s">
        <v>1447</v>
      </c>
      <c r="Z153" s="19" t="s">
        <v>1441</v>
      </c>
      <c r="AA153" s="19" t="s">
        <v>1450</v>
      </c>
      <c r="AB153" s="19" t="s">
        <v>1438</v>
      </c>
      <c r="AC153" s="19" t="s">
        <v>1859</v>
      </c>
      <c r="AD153" s="19" t="s">
        <v>1862</v>
      </c>
      <c r="AE153" s="19" t="s">
        <v>1856</v>
      </c>
      <c r="AF153" s="19" t="s">
        <v>1865</v>
      </c>
      <c r="AG153" s="19" t="s">
        <v>1853</v>
      </c>
    </row>
    <row r="154" spans="1:33" hidden="1">
      <c r="A154" s="54"/>
      <c r="B154" s="55" t="s">
        <v>4667</v>
      </c>
      <c r="C154" s="65">
        <v>17</v>
      </c>
      <c r="D154" s="19" t="s">
        <v>299</v>
      </c>
      <c r="E154" s="19" t="s">
        <v>302</v>
      </c>
      <c r="F154" s="19" t="s">
        <v>296</v>
      </c>
      <c r="G154" s="19" t="s">
        <v>305</v>
      </c>
      <c r="H154" s="19" t="s">
        <v>293</v>
      </c>
      <c r="I154" s="19" t="s">
        <v>464</v>
      </c>
      <c r="J154" s="19" t="s">
        <v>467</v>
      </c>
      <c r="K154" s="19" t="s">
        <v>461</v>
      </c>
      <c r="L154" s="19" t="s">
        <v>470</v>
      </c>
      <c r="M154" s="19" t="s">
        <v>458</v>
      </c>
      <c r="N154" s="19" t="s">
        <v>879</v>
      </c>
      <c r="O154" s="19" t="s">
        <v>882</v>
      </c>
      <c r="P154" s="19" t="s">
        <v>876</v>
      </c>
      <c r="Q154" s="19" t="s">
        <v>885</v>
      </c>
      <c r="R154" s="19" t="s">
        <v>873</v>
      </c>
      <c r="S154" s="19" t="s">
        <v>1294</v>
      </c>
      <c r="T154" s="19" t="s">
        <v>1297</v>
      </c>
      <c r="U154" s="19" t="s">
        <v>1291</v>
      </c>
      <c r="V154" s="19" t="s">
        <v>1300</v>
      </c>
      <c r="W154" s="19" t="s">
        <v>1288</v>
      </c>
      <c r="X154" s="19" t="s">
        <v>1459</v>
      </c>
      <c r="Y154" s="19" t="s">
        <v>1462</v>
      </c>
      <c r="Z154" s="19" t="s">
        <v>1456</v>
      </c>
      <c r="AA154" s="19" t="s">
        <v>1465</v>
      </c>
      <c r="AB154" s="19" t="s">
        <v>1453</v>
      </c>
      <c r="AC154" s="19" t="s">
        <v>1874</v>
      </c>
      <c r="AD154" s="19" t="s">
        <v>1877</v>
      </c>
      <c r="AE154" s="19" t="s">
        <v>1871</v>
      </c>
      <c r="AF154" s="19" t="s">
        <v>1880</v>
      </c>
      <c r="AG154" s="19" t="s">
        <v>1868</v>
      </c>
    </row>
    <row r="155" spans="1:33" hidden="1">
      <c r="A155" s="50" t="s">
        <v>4668</v>
      </c>
      <c r="B155" s="51"/>
      <c r="C155" s="65">
        <v>18</v>
      </c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</row>
    <row r="156" spans="1:33" hidden="1">
      <c r="A156" s="54"/>
      <c r="B156" s="55" t="s">
        <v>4669</v>
      </c>
      <c r="C156" s="65">
        <v>19</v>
      </c>
      <c r="D156" s="19" t="s">
        <v>314</v>
      </c>
      <c r="E156" s="19" t="s">
        <v>317</v>
      </c>
      <c r="F156" s="19" t="s">
        <v>311</v>
      </c>
      <c r="G156" s="19" t="s">
        <v>320</v>
      </c>
      <c r="H156" s="19" t="s">
        <v>308</v>
      </c>
      <c r="I156" s="19" t="s">
        <v>479</v>
      </c>
      <c r="J156" s="19" t="s">
        <v>482</v>
      </c>
      <c r="K156" s="19" t="s">
        <v>476</v>
      </c>
      <c r="L156" s="19" t="s">
        <v>485</v>
      </c>
      <c r="M156" s="19" t="s">
        <v>473</v>
      </c>
      <c r="N156" s="19" t="s">
        <v>894</v>
      </c>
      <c r="O156" s="19" t="s">
        <v>897</v>
      </c>
      <c r="P156" s="19" t="s">
        <v>891</v>
      </c>
      <c r="Q156" s="19" t="s">
        <v>900</v>
      </c>
      <c r="R156" s="19" t="s">
        <v>888</v>
      </c>
      <c r="S156" s="19" t="s">
        <v>1309</v>
      </c>
      <c r="T156" s="19" t="s">
        <v>1312</v>
      </c>
      <c r="U156" s="19" t="s">
        <v>1306</v>
      </c>
      <c r="V156" s="19" t="s">
        <v>1315</v>
      </c>
      <c r="W156" s="19" t="s">
        <v>1303</v>
      </c>
      <c r="X156" s="19" t="s">
        <v>1474</v>
      </c>
      <c r="Y156" s="19" t="s">
        <v>1477</v>
      </c>
      <c r="Z156" s="19" t="s">
        <v>1471</v>
      </c>
      <c r="AA156" s="19" t="s">
        <v>1480</v>
      </c>
      <c r="AB156" s="19" t="s">
        <v>1468</v>
      </c>
      <c r="AC156" s="19" t="s">
        <v>1889</v>
      </c>
      <c r="AD156" s="19" t="s">
        <v>1892</v>
      </c>
      <c r="AE156" s="19" t="s">
        <v>1886</v>
      </c>
      <c r="AF156" s="19" t="s">
        <v>1895</v>
      </c>
      <c r="AG156" s="19" t="s">
        <v>1883</v>
      </c>
    </row>
    <row r="157" spans="1:33" hidden="1">
      <c r="A157" s="54"/>
      <c r="B157" s="55" t="s">
        <v>4670</v>
      </c>
      <c r="C157" s="65">
        <v>20</v>
      </c>
      <c r="D157" s="19" t="s">
        <v>329</v>
      </c>
      <c r="E157" s="19" t="s">
        <v>332</v>
      </c>
      <c r="F157" s="19" t="s">
        <v>326</v>
      </c>
      <c r="G157" s="19" t="s">
        <v>335</v>
      </c>
      <c r="H157" s="19" t="s">
        <v>323</v>
      </c>
      <c r="I157" s="19" t="s">
        <v>494</v>
      </c>
      <c r="J157" s="19" t="s">
        <v>497</v>
      </c>
      <c r="K157" s="19" t="s">
        <v>491</v>
      </c>
      <c r="L157" s="19" t="s">
        <v>500</v>
      </c>
      <c r="M157" s="19" t="s">
        <v>488</v>
      </c>
      <c r="N157" s="19" t="s">
        <v>909</v>
      </c>
      <c r="O157" s="19" t="s">
        <v>912</v>
      </c>
      <c r="P157" s="19" t="s">
        <v>906</v>
      </c>
      <c r="Q157" s="19" t="s">
        <v>915</v>
      </c>
      <c r="R157" s="19" t="s">
        <v>903</v>
      </c>
      <c r="S157" s="19" t="s">
        <v>1324</v>
      </c>
      <c r="T157" s="19" t="s">
        <v>1327</v>
      </c>
      <c r="U157" s="19" t="s">
        <v>1321</v>
      </c>
      <c r="V157" s="19" t="s">
        <v>1330</v>
      </c>
      <c r="W157" s="19" t="s">
        <v>1318</v>
      </c>
      <c r="X157" s="19" t="s">
        <v>1489</v>
      </c>
      <c r="Y157" s="19" t="s">
        <v>1492</v>
      </c>
      <c r="Z157" s="19" t="s">
        <v>1486</v>
      </c>
      <c r="AA157" s="19" t="s">
        <v>1495</v>
      </c>
      <c r="AB157" s="19" t="s">
        <v>1483</v>
      </c>
      <c r="AC157" s="19" t="s">
        <v>1904</v>
      </c>
      <c r="AD157" s="19" t="s">
        <v>1907</v>
      </c>
      <c r="AE157" s="19" t="s">
        <v>1901</v>
      </c>
      <c r="AF157" s="19" t="s">
        <v>1910</v>
      </c>
      <c r="AG157" s="19" t="s">
        <v>1898</v>
      </c>
    </row>
    <row r="158" spans="1:33" hidden="1">
      <c r="A158" s="54"/>
      <c r="B158" s="55" t="s">
        <v>4671</v>
      </c>
      <c r="C158" s="65">
        <v>21</v>
      </c>
      <c r="D158" s="19" t="s">
        <v>344</v>
      </c>
      <c r="E158" s="19" t="s">
        <v>347</v>
      </c>
      <c r="F158" s="19" t="s">
        <v>341</v>
      </c>
      <c r="G158" s="19" t="s">
        <v>350</v>
      </c>
      <c r="H158" s="19" t="s">
        <v>338</v>
      </c>
      <c r="I158" s="19" t="s">
        <v>509</v>
      </c>
      <c r="J158" s="19" t="s">
        <v>762</v>
      </c>
      <c r="K158" s="19" t="s">
        <v>506</v>
      </c>
      <c r="L158" s="19" t="s">
        <v>765</v>
      </c>
      <c r="M158" s="19" t="s">
        <v>503</v>
      </c>
      <c r="N158" s="19" t="s">
        <v>924</v>
      </c>
      <c r="O158" s="19" t="s">
        <v>927</v>
      </c>
      <c r="P158" s="19" t="s">
        <v>921</v>
      </c>
      <c r="Q158" s="19" t="s">
        <v>930</v>
      </c>
      <c r="R158" s="19" t="s">
        <v>918</v>
      </c>
      <c r="S158" s="19" t="s">
        <v>1339</v>
      </c>
      <c r="T158" s="19" t="s">
        <v>1342</v>
      </c>
      <c r="U158" s="19" t="s">
        <v>1336</v>
      </c>
      <c r="V158" s="19" t="s">
        <v>1345</v>
      </c>
      <c r="W158" s="19" t="s">
        <v>1333</v>
      </c>
      <c r="X158" s="19" t="s">
        <v>1504</v>
      </c>
      <c r="Y158" s="19" t="s">
        <v>1507</v>
      </c>
      <c r="Z158" s="19" t="s">
        <v>1501</v>
      </c>
      <c r="AA158" s="19" t="s">
        <v>1510</v>
      </c>
      <c r="AB158" s="19" t="s">
        <v>1498</v>
      </c>
      <c r="AC158" s="19" t="s">
        <v>1919</v>
      </c>
      <c r="AD158" s="19" t="s">
        <v>1922</v>
      </c>
      <c r="AE158" s="19" t="s">
        <v>1916</v>
      </c>
      <c r="AF158" s="19" t="s">
        <v>1925</v>
      </c>
      <c r="AG158" s="19" t="s">
        <v>1913</v>
      </c>
    </row>
    <row r="159" spans="1:33" hidden="1">
      <c r="A159" s="54"/>
      <c r="B159" s="55" t="s">
        <v>4672</v>
      </c>
      <c r="C159" s="65">
        <v>22</v>
      </c>
      <c r="D159" s="19" t="s">
        <v>359</v>
      </c>
      <c r="E159" s="19" t="s">
        <v>362</v>
      </c>
      <c r="F159" s="19" t="s">
        <v>356</v>
      </c>
      <c r="G159" s="19" t="s">
        <v>365</v>
      </c>
      <c r="H159" s="19" t="s">
        <v>353</v>
      </c>
      <c r="I159" s="19" t="s">
        <v>774</v>
      </c>
      <c r="J159" s="19" t="s">
        <v>777</v>
      </c>
      <c r="K159" s="19" t="s">
        <v>771</v>
      </c>
      <c r="L159" s="19" t="s">
        <v>780</v>
      </c>
      <c r="M159" s="19" t="s">
        <v>768</v>
      </c>
      <c r="N159" s="19" t="s">
        <v>939</v>
      </c>
      <c r="O159" s="19" t="s">
        <v>942</v>
      </c>
      <c r="P159" s="19" t="s">
        <v>936</v>
      </c>
      <c r="Q159" s="19" t="s">
        <v>945</v>
      </c>
      <c r="R159" s="19" t="s">
        <v>933</v>
      </c>
      <c r="S159" s="19" t="s">
        <v>1354</v>
      </c>
      <c r="T159" s="19" t="s">
        <v>1357</v>
      </c>
      <c r="U159" s="19" t="s">
        <v>1351</v>
      </c>
      <c r="V159" s="19" t="s">
        <v>1360</v>
      </c>
      <c r="W159" s="19" t="s">
        <v>1348</v>
      </c>
      <c r="X159" s="19" t="s">
        <v>1769</v>
      </c>
      <c r="Y159" s="19" t="s">
        <v>1772</v>
      </c>
      <c r="Z159" s="19" t="s">
        <v>1766</v>
      </c>
      <c r="AA159" s="19" t="s">
        <v>1775</v>
      </c>
      <c r="AB159" s="19" t="s">
        <v>1763</v>
      </c>
      <c r="AC159" s="19" t="s">
        <v>1934</v>
      </c>
      <c r="AD159" s="19" t="s">
        <v>1937</v>
      </c>
      <c r="AE159" s="19" t="s">
        <v>1931</v>
      </c>
      <c r="AF159" s="19" t="s">
        <v>1940</v>
      </c>
      <c r="AG159" s="19" t="s">
        <v>1928</v>
      </c>
    </row>
    <row r="160" spans="1:33" hidden="1">
      <c r="A160" s="50" t="s">
        <v>4673</v>
      </c>
      <c r="B160" s="51"/>
      <c r="C160" s="65">
        <v>23</v>
      </c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</row>
    <row r="161" spans="1:33" hidden="1">
      <c r="A161" s="54"/>
      <c r="B161" s="55" t="s">
        <v>4674</v>
      </c>
      <c r="C161" s="65">
        <v>24</v>
      </c>
      <c r="D161" s="19" t="s">
        <v>374</v>
      </c>
      <c r="E161" s="19" t="s">
        <v>377</v>
      </c>
      <c r="F161" s="19" t="s">
        <v>371</v>
      </c>
      <c r="G161" s="19" t="s">
        <v>380</v>
      </c>
      <c r="H161" s="19" t="s">
        <v>368</v>
      </c>
      <c r="I161" s="19" t="s">
        <v>789</v>
      </c>
      <c r="J161" s="19" t="s">
        <v>792</v>
      </c>
      <c r="K161" s="19" t="s">
        <v>786</v>
      </c>
      <c r="L161" s="19" t="s">
        <v>795</v>
      </c>
      <c r="M161" s="19" t="s">
        <v>783</v>
      </c>
      <c r="N161" s="19" t="s">
        <v>954</v>
      </c>
      <c r="O161" s="19" t="s">
        <v>957</v>
      </c>
      <c r="P161" s="19" t="s">
        <v>951</v>
      </c>
      <c r="Q161" s="19" t="s">
        <v>960</v>
      </c>
      <c r="R161" s="19" t="s">
        <v>948</v>
      </c>
      <c r="S161" s="19" t="s">
        <v>1369</v>
      </c>
      <c r="T161" s="19" t="s">
        <v>1372</v>
      </c>
      <c r="U161" s="19" t="s">
        <v>1366</v>
      </c>
      <c r="V161" s="19" t="s">
        <v>1375</v>
      </c>
      <c r="W161" s="19" t="s">
        <v>1363</v>
      </c>
      <c r="X161" s="19" t="s">
        <v>1784</v>
      </c>
      <c r="Y161" s="19" t="s">
        <v>1787</v>
      </c>
      <c r="Z161" s="19" t="s">
        <v>1781</v>
      </c>
      <c r="AA161" s="19" t="s">
        <v>1790</v>
      </c>
      <c r="AB161" s="19" t="s">
        <v>1778</v>
      </c>
      <c r="AC161" s="19" t="s">
        <v>1949</v>
      </c>
      <c r="AD161" s="19" t="s">
        <v>1952</v>
      </c>
      <c r="AE161" s="19" t="s">
        <v>1946</v>
      </c>
      <c r="AF161" s="19" t="s">
        <v>1955</v>
      </c>
      <c r="AG161" s="19" t="s">
        <v>1943</v>
      </c>
    </row>
    <row r="162" spans="1:33" hidden="1">
      <c r="A162" s="54"/>
      <c r="B162" s="55" t="s">
        <v>4675</v>
      </c>
      <c r="C162" s="65">
        <v>25</v>
      </c>
      <c r="D162" s="19" t="s">
        <v>389</v>
      </c>
      <c r="E162" s="19" t="s">
        <v>392</v>
      </c>
      <c r="F162" s="19" t="s">
        <v>386</v>
      </c>
      <c r="G162" s="19" t="s">
        <v>395</v>
      </c>
      <c r="H162" s="19" t="s">
        <v>383</v>
      </c>
      <c r="I162" s="19" t="s">
        <v>804</v>
      </c>
      <c r="J162" s="19" t="s">
        <v>807</v>
      </c>
      <c r="K162" s="19" t="s">
        <v>801</v>
      </c>
      <c r="L162" s="19" t="s">
        <v>810</v>
      </c>
      <c r="M162" s="19" t="s">
        <v>798</v>
      </c>
      <c r="N162" s="19" t="s">
        <v>969</v>
      </c>
      <c r="O162" s="19" t="s">
        <v>972</v>
      </c>
      <c r="P162" s="19" t="s">
        <v>966</v>
      </c>
      <c r="Q162" s="19" t="s">
        <v>975</v>
      </c>
      <c r="R162" s="19" t="s">
        <v>963</v>
      </c>
      <c r="S162" s="19" t="s">
        <v>1384</v>
      </c>
      <c r="T162" s="19" t="s">
        <v>1387</v>
      </c>
      <c r="U162" s="19" t="s">
        <v>1381</v>
      </c>
      <c r="V162" s="19" t="s">
        <v>1390</v>
      </c>
      <c r="W162" s="19" t="s">
        <v>1378</v>
      </c>
      <c r="X162" s="19" t="s">
        <v>1799</v>
      </c>
      <c r="Y162" s="19" t="s">
        <v>1802</v>
      </c>
      <c r="Z162" s="19" t="s">
        <v>1796</v>
      </c>
      <c r="AA162" s="19" t="s">
        <v>1805</v>
      </c>
      <c r="AB162" s="19" t="s">
        <v>1793</v>
      </c>
      <c r="AC162" s="19" t="s">
        <v>1964</v>
      </c>
      <c r="AD162" s="19" t="s">
        <v>1967</v>
      </c>
      <c r="AE162" s="19" t="s">
        <v>1961</v>
      </c>
      <c r="AF162" s="19" t="s">
        <v>1970</v>
      </c>
      <c r="AG162" s="19" t="s">
        <v>1958</v>
      </c>
    </row>
    <row r="163" spans="1:33" hidden="1">
      <c r="A163" s="54"/>
      <c r="B163" s="55" t="s">
        <v>4676</v>
      </c>
      <c r="C163" s="65">
        <v>26</v>
      </c>
      <c r="D163" s="19" t="s">
        <v>404</v>
      </c>
      <c r="E163" s="19" t="s">
        <v>407</v>
      </c>
      <c r="F163" s="19" t="s">
        <v>401</v>
      </c>
      <c r="G163" s="19" t="s">
        <v>410</v>
      </c>
      <c r="H163" s="19" t="s">
        <v>398</v>
      </c>
      <c r="I163" s="19" t="s">
        <v>819</v>
      </c>
      <c r="J163" s="19" t="s">
        <v>822</v>
      </c>
      <c r="K163" s="19" t="s">
        <v>816</v>
      </c>
      <c r="L163" s="19" t="s">
        <v>825</v>
      </c>
      <c r="M163" s="19" t="s">
        <v>813</v>
      </c>
      <c r="N163" s="19" t="s">
        <v>984</v>
      </c>
      <c r="O163" s="19" t="s">
        <v>987</v>
      </c>
      <c r="P163" s="19" t="s">
        <v>981</v>
      </c>
      <c r="Q163" s="19" t="s">
        <v>990</v>
      </c>
      <c r="R163" s="19" t="s">
        <v>978</v>
      </c>
      <c r="S163" s="19" t="s">
        <v>1399</v>
      </c>
      <c r="T163" s="19" t="s">
        <v>1402</v>
      </c>
      <c r="U163" s="19" t="s">
        <v>1396</v>
      </c>
      <c r="V163" s="19" t="s">
        <v>1405</v>
      </c>
      <c r="W163" s="19" t="s">
        <v>1393</v>
      </c>
      <c r="X163" s="19" t="s">
        <v>1814</v>
      </c>
      <c r="Y163" s="19" t="s">
        <v>1817</v>
      </c>
      <c r="Z163" s="19" t="s">
        <v>1811</v>
      </c>
      <c r="AA163" s="19" t="s">
        <v>1820</v>
      </c>
      <c r="AB163" s="19" t="s">
        <v>1808</v>
      </c>
      <c r="AC163" s="19" t="s">
        <v>1979</v>
      </c>
      <c r="AD163" s="19" t="s">
        <v>1982</v>
      </c>
      <c r="AE163" s="19" t="s">
        <v>1976</v>
      </c>
      <c r="AF163" s="19" t="s">
        <v>1985</v>
      </c>
      <c r="AG163" s="19" t="s">
        <v>1973</v>
      </c>
    </row>
    <row r="164" spans="1:33" hidden="1">
      <c r="A164" s="54"/>
      <c r="B164" s="55" t="s">
        <v>4677</v>
      </c>
      <c r="C164" s="65">
        <v>27</v>
      </c>
      <c r="D164" s="19" t="s">
        <v>419</v>
      </c>
      <c r="E164" s="19" t="s">
        <v>422</v>
      </c>
      <c r="F164" s="19" t="s">
        <v>416</v>
      </c>
      <c r="G164" s="19" t="s">
        <v>425</v>
      </c>
      <c r="H164" s="19" t="s">
        <v>413</v>
      </c>
      <c r="I164" s="19" t="s">
        <v>834</v>
      </c>
      <c r="J164" s="19" t="s">
        <v>837</v>
      </c>
      <c r="K164" s="19" t="s">
        <v>831</v>
      </c>
      <c r="L164" s="19" t="s">
        <v>840</v>
      </c>
      <c r="M164" s="19" t="s">
        <v>828</v>
      </c>
      <c r="N164" s="19" t="s">
        <v>999</v>
      </c>
      <c r="O164" s="19" t="s">
        <v>1002</v>
      </c>
      <c r="P164" s="19" t="s">
        <v>996</v>
      </c>
      <c r="Q164" s="19" t="s">
        <v>1005</v>
      </c>
      <c r="R164" s="19" t="s">
        <v>993</v>
      </c>
      <c r="S164" s="19" t="s">
        <v>1414</v>
      </c>
      <c r="T164" s="19" t="s">
        <v>1417</v>
      </c>
      <c r="U164" s="19" t="s">
        <v>1411</v>
      </c>
      <c r="V164" s="19" t="s">
        <v>1420</v>
      </c>
      <c r="W164" s="19" t="s">
        <v>1408</v>
      </c>
      <c r="X164" s="19" t="s">
        <v>1829</v>
      </c>
      <c r="Y164" s="19" t="s">
        <v>1832</v>
      </c>
      <c r="Z164" s="19" t="s">
        <v>1826</v>
      </c>
      <c r="AA164" s="19" t="s">
        <v>1835</v>
      </c>
      <c r="AB164" s="19" t="s">
        <v>1823</v>
      </c>
      <c r="AC164" s="19" t="s">
        <v>1994</v>
      </c>
      <c r="AD164" s="19" t="s">
        <v>1997</v>
      </c>
      <c r="AE164" s="19" t="s">
        <v>1991</v>
      </c>
      <c r="AF164" s="19" t="s">
        <v>2000</v>
      </c>
      <c r="AG164" s="19" t="s">
        <v>1988</v>
      </c>
    </row>
    <row r="165" spans="1:33" hidden="1">
      <c r="A165" s="50" t="s">
        <v>4660</v>
      </c>
      <c r="B165" s="59"/>
      <c r="C165" s="65">
        <v>28</v>
      </c>
      <c r="D165" s="19" t="s">
        <v>269</v>
      </c>
      <c r="E165" s="19" t="s">
        <v>272</v>
      </c>
      <c r="F165" s="19" t="s">
        <v>266</v>
      </c>
      <c r="G165" s="19" t="s">
        <v>275</v>
      </c>
      <c r="H165" s="19" t="s">
        <v>263</v>
      </c>
      <c r="I165" s="19" t="s">
        <v>434</v>
      </c>
      <c r="J165" s="19" t="s">
        <v>437</v>
      </c>
      <c r="K165" s="19" t="s">
        <v>431</v>
      </c>
      <c r="L165" s="19" t="s">
        <v>440</v>
      </c>
      <c r="M165" s="19" t="s">
        <v>428</v>
      </c>
      <c r="N165" s="19" t="s">
        <v>849</v>
      </c>
      <c r="O165" s="19" t="s">
        <v>852</v>
      </c>
      <c r="P165" s="19" t="s">
        <v>846</v>
      </c>
      <c r="Q165" s="19" t="s">
        <v>855</v>
      </c>
      <c r="R165" s="19" t="s">
        <v>843</v>
      </c>
      <c r="S165" s="19" t="s">
        <v>1264</v>
      </c>
      <c r="T165" s="19" t="s">
        <v>1267</v>
      </c>
      <c r="U165" s="19" t="s">
        <v>1011</v>
      </c>
      <c r="V165" s="19" t="s">
        <v>1270</v>
      </c>
      <c r="W165" s="19" t="s">
        <v>1008</v>
      </c>
      <c r="X165" s="19" t="s">
        <v>1429</v>
      </c>
      <c r="Y165" s="19" t="s">
        <v>1432</v>
      </c>
      <c r="Z165" s="19" t="s">
        <v>1426</v>
      </c>
      <c r="AA165" s="19" t="s">
        <v>1435</v>
      </c>
      <c r="AB165" s="19" t="s">
        <v>1423</v>
      </c>
      <c r="AC165" s="19" t="s">
        <v>1844</v>
      </c>
      <c r="AD165" s="19" t="s">
        <v>1847</v>
      </c>
      <c r="AE165" s="19" t="s">
        <v>1841</v>
      </c>
      <c r="AF165" s="19" t="s">
        <v>1850</v>
      </c>
      <c r="AG165" s="19" t="s">
        <v>1838</v>
      </c>
    </row>
    <row r="166" spans="1:33" hidden="1">
      <c r="A166" s="47" t="s">
        <v>4679</v>
      </c>
      <c r="B166" s="48"/>
      <c r="C166" s="65">
        <v>29</v>
      </c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</row>
    <row r="167" spans="1:33" hidden="1">
      <c r="A167" s="50" t="s">
        <v>4665</v>
      </c>
      <c r="B167" s="51"/>
      <c r="C167" s="65">
        <v>30</v>
      </c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</row>
    <row r="168" spans="1:33" hidden="1">
      <c r="A168" s="54"/>
      <c r="B168" s="55" t="s">
        <v>4666</v>
      </c>
      <c r="C168" s="65">
        <v>31</v>
      </c>
      <c r="D168" s="19" t="s">
        <v>285</v>
      </c>
      <c r="E168" s="19" t="s">
        <v>288</v>
      </c>
      <c r="F168" s="19" t="s">
        <v>282</v>
      </c>
      <c r="G168" s="19" t="s">
        <v>291</v>
      </c>
      <c r="H168" s="19" t="s">
        <v>279</v>
      </c>
      <c r="I168" s="19" t="s">
        <v>450</v>
      </c>
      <c r="J168" s="19" t="s">
        <v>453</v>
      </c>
      <c r="K168" s="19" t="s">
        <v>447</v>
      </c>
      <c r="L168" s="19" t="s">
        <v>456</v>
      </c>
      <c r="M168" s="19" t="s">
        <v>444</v>
      </c>
      <c r="N168" s="19" t="s">
        <v>865</v>
      </c>
      <c r="O168" s="19" t="s">
        <v>868</v>
      </c>
      <c r="P168" s="19" t="s">
        <v>862</v>
      </c>
      <c r="Q168" s="19" t="s">
        <v>871</v>
      </c>
      <c r="R168" s="19" t="s">
        <v>859</v>
      </c>
      <c r="S168" s="19" t="s">
        <v>1280</v>
      </c>
      <c r="T168" s="19" t="s">
        <v>1283</v>
      </c>
      <c r="U168" s="19" t="s">
        <v>1277</v>
      </c>
      <c r="V168" s="19" t="s">
        <v>1286</v>
      </c>
      <c r="W168" s="19" t="s">
        <v>1274</v>
      </c>
      <c r="X168" s="19" t="s">
        <v>1445</v>
      </c>
      <c r="Y168" s="19" t="s">
        <v>1448</v>
      </c>
      <c r="Z168" s="19" t="s">
        <v>1442</v>
      </c>
      <c r="AA168" s="19" t="s">
        <v>1451</v>
      </c>
      <c r="AB168" s="19" t="s">
        <v>1439</v>
      </c>
      <c r="AC168" s="19" t="s">
        <v>1860</v>
      </c>
      <c r="AD168" s="19" t="s">
        <v>1863</v>
      </c>
      <c r="AE168" s="19" t="s">
        <v>1857</v>
      </c>
      <c r="AF168" s="19" t="s">
        <v>1866</v>
      </c>
      <c r="AG168" s="19" t="s">
        <v>1854</v>
      </c>
    </row>
    <row r="169" spans="1:33" hidden="1">
      <c r="A169" s="54"/>
      <c r="B169" s="55" t="s">
        <v>4667</v>
      </c>
      <c r="C169" s="65">
        <v>32</v>
      </c>
      <c r="D169" s="19" t="s">
        <v>300</v>
      </c>
      <c r="E169" s="19" t="s">
        <v>303</v>
      </c>
      <c r="F169" s="19" t="s">
        <v>297</v>
      </c>
      <c r="G169" s="19" t="s">
        <v>306</v>
      </c>
      <c r="H169" s="19" t="s">
        <v>294</v>
      </c>
      <c r="I169" s="19" t="s">
        <v>465</v>
      </c>
      <c r="J169" s="19" t="s">
        <v>468</v>
      </c>
      <c r="K169" s="19" t="s">
        <v>462</v>
      </c>
      <c r="L169" s="19" t="s">
        <v>471</v>
      </c>
      <c r="M169" s="19" t="s">
        <v>459</v>
      </c>
      <c r="N169" s="19" t="s">
        <v>880</v>
      </c>
      <c r="O169" s="19" t="s">
        <v>883</v>
      </c>
      <c r="P169" s="19" t="s">
        <v>877</v>
      </c>
      <c r="Q169" s="19" t="s">
        <v>886</v>
      </c>
      <c r="R169" s="19" t="s">
        <v>874</v>
      </c>
      <c r="S169" s="19" t="s">
        <v>1295</v>
      </c>
      <c r="T169" s="19" t="s">
        <v>1298</v>
      </c>
      <c r="U169" s="19" t="s">
        <v>1292</v>
      </c>
      <c r="V169" s="19" t="s">
        <v>1301</v>
      </c>
      <c r="W169" s="19" t="s">
        <v>1289</v>
      </c>
      <c r="X169" s="19" t="s">
        <v>1460</v>
      </c>
      <c r="Y169" s="19" t="s">
        <v>1463</v>
      </c>
      <c r="Z169" s="19" t="s">
        <v>1457</v>
      </c>
      <c r="AA169" s="19" t="s">
        <v>1466</v>
      </c>
      <c r="AB169" s="19" t="s">
        <v>1454</v>
      </c>
      <c r="AC169" s="19" t="s">
        <v>1875</v>
      </c>
      <c r="AD169" s="19" t="s">
        <v>1878</v>
      </c>
      <c r="AE169" s="19" t="s">
        <v>1872</v>
      </c>
      <c r="AF169" s="19" t="s">
        <v>1881</v>
      </c>
      <c r="AG169" s="19" t="s">
        <v>1869</v>
      </c>
    </row>
    <row r="170" spans="1:33" hidden="1">
      <c r="A170" s="50" t="s">
        <v>4668</v>
      </c>
      <c r="B170" s="51"/>
      <c r="C170" s="65">
        <v>33</v>
      </c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</row>
    <row r="171" spans="1:33" hidden="1">
      <c r="A171" s="54"/>
      <c r="B171" s="55" t="s">
        <v>4669</v>
      </c>
      <c r="C171" s="65">
        <v>34</v>
      </c>
      <c r="D171" s="19" t="s">
        <v>315</v>
      </c>
      <c r="E171" s="19" t="s">
        <v>318</v>
      </c>
      <c r="F171" s="19" t="s">
        <v>312</v>
      </c>
      <c r="G171" s="19" t="s">
        <v>321</v>
      </c>
      <c r="H171" s="19" t="s">
        <v>309</v>
      </c>
      <c r="I171" s="19" t="s">
        <v>480</v>
      </c>
      <c r="J171" s="19" t="s">
        <v>483</v>
      </c>
      <c r="K171" s="19" t="s">
        <v>477</v>
      </c>
      <c r="L171" s="19" t="s">
        <v>486</v>
      </c>
      <c r="M171" s="19" t="s">
        <v>474</v>
      </c>
      <c r="N171" s="19" t="s">
        <v>895</v>
      </c>
      <c r="O171" s="19" t="s">
        <v>898</v>
      </c>
      <c r="P171" s="19" t="s">
        <v>892</v>
      </c>
      <c r="Q171" s="19" t="s">
        <v>901</v>
      </c>
      <c r="R171" s="19" t="s">
        <v>889</v>
      </c>
      <c r="S171" s="19" t="s">
        <v>1310</v>
      </c>
      <c r="T171" s="19" t="s">
        <v>1313</v>
      </c>
      <c r="U171" s="19" t="s">
        <v>1307</v>
      </c>
      <c r="V171" s="19" t="s">
        <v>1316</v>
      </c>
      <c r="W171" s="19" t="s">
        <v>1304</v>
      </c>
      <c r="X171" s="19" t="s">
        <v>1475</v>
      </c>
      <c r="Y171" s="19" t="s">
        <v>1478</v>
      </c>
      <c r="Z171" s="19" t="s">
        <v>1472</v>
      </c>
      <c r="AA171" s="19" t="s">
        <v>1481</v>
      </c>
      <c r="AB171" s="19" t="s">
        <v>1469</v>
      </c>
      <c r="AC171" s="19" t="s">
        <v>1890</v>
      </c>
      <c r="AD171" s="19" t="s">
        <v>1893</v>
      </c>
      <c r="AE171" s="19" t="s">
        <v>1887</v>
      </c>
      <c r="AF171" s="19" t="s">
        <v>1896</v>
      </c>
      <c r="AG171" s="19" t="s">
        <v>1884</v>
      </c>
    </row>
    <row r="172" spans="1:33" hidden="1">
      <c r="A172" s="54"/>
      <c r="B172" s="55" t="s">
        <v>4670</v>
      </c>
      <c r="C172" s="65">
        <v>35</v>
      </c>
      <c r="D172" s="19" t="s">
        <v>330</v>
      </c>
      <c r="E172" s="19" t="s">
        <v>333</v>
      </c>
      <c r="F172" s="19" t="s">
        <v>327</v>
      </c>
      <c r="G172" s="19" t="s">
        <v>336</v>
      </c>
      <c r="H172" s="19" t="s">
        <v>324</v>
      </c>
      <c r="I172" s="19" t="s">
        <v>495</v>
      </c>
      <c r="J172" s="19" t="s">
        <v>498</v>
      </c>
      <c r="K172" s="19" t="s">
        <v>492</v>
      </c>
      <c r="L172" s="19" t="s">
        <v>501</v>
      </c>
      <c r="M172" s="19" t="s">
        <v>489</v>
      </c>
      <c r="N172" s="19" t="s">
        <v>910</v>
      </c>
      <c r="O172" s="19" t="s">
        <v>913</v>
      </c>
      <c r="P172" s="19" t="s">
        <v>907</v>
      </c>
      <c r="Q172" s="19" t="s">
        <v>916</v>
      </c>
      <c r="R172" s="19" t="s">
        <v>904</v>
      </c>
      <c r="S172" s="19" t="s">
        <v>1325</v>
      </c>
      <c r="T172" s="19" t="s">
        <v>1328</v>
      </c>
      <c r="U172" s="19" t="s">
        <v>1322</v>
      </c>
      <c r="V172" s="19" t="s">
        <v>1331</v>
      </c>
      <c r="W172" s="19" t="s">
        <v>1319</v>
      </c>
      <c r="X172" s="19" t="s">
        <v>1490</v>
      </c>
      <c r="Y172" s="19" t="s">
        <v>1493</v>
      </c>
      <c r="Z172" s="19" t="s">
        <v>1487</v>
      </c>
      <c r="AA172" s="19" t="s">
        <v>1496</v>
      </c>
      <c r="AB172" s="19" t="s">
        <v>1484</v>
      </c>
      <c r="AC172" s="19" t="s">
        <v>1905</v>
      </c>
      <c r="AD172" s="19" t="s">
        <v>1908</v>
      </c>
      <c r="AE172" s="19" t="s">
        <v>1902</v>
      </c>
      <c r="AF172" s="19" t="s">
        <v>1911</v>
      </c>
      <c r="AG172" s="19" t="s">
        <v>1899</v>
      </c>
    </row>
    <row r="173" spans="1:33" hidden="1">
      <c r="A173" s="54"/>
      <c r="B173" s="55" t="s">
        <v>4671</v>
      </c>
      <c r="C173" s="65">
        <v>36</v>
      </c>
      <c r="D173" s="19" t="s">
        <v>345</v>
      </c>
      <c r="E173" s="19" t="s">
        <v>348</v>
      </c>
      <c r="F173" s="19" t="s">
        <v>342</v>
      </c>
      <c r="G173" s="19" t="s">
        <v>351</v>
      </c>
      <c r="H173" s="19" t="s">
        <v>339</v>
      </c>
      <c r="I173" s="19" t="s">
        <v>510</v>
      </c>
      <c r="J173" s="19" t="s">
        <v>763</v>
      </c>
      <c r="K173" s="19" t="s">
        <v>507</v>
      </c>
      <c r="L173" s="19" t="s">
        <v>766</v>
      </c>
      <c r="M173" s="19" t="s">
        <v>504</v>
      </c>
      <c r="N173" s="19" t="s">
        <v>925</v>
      </c>
      <c r="O173" s="19" t="s">
        <v>928</v>
      </c>
      <c r="P173" s="19" t="s">
        <v>922</v>
      </c>
      <c r="Q173" s="19" t="s">
        <v>931</v>
      </c>
      <c r="R173" s="19" t="s">
        <v>919</v>
      </c>
      <c r="S173" s="19" t="s">
        <v>1340</v>
      </c>
      <c r="T173" s="19" t="s">
        <v>1343</v>
      </c>
      <c r="U173" s="19" t="s">
        <v>1337</v>
      </c>
      <c r="V173" s="19" t="s">
        <v>1346</v>
      </c>
      <c r="W173" s="19" t="s">
        <v>1334</v>
      </c>
      <c r="X173" s="19" t="s">
        <v>1505</v>
      </c>
      <c r="Y173" s="19" t="s">
        <v>1508</v>
      </c>
      <c r="Z173" s="19" t="s">
        <v>1502</v>
      </c>
      <c r="AA173" s="19" t="s">
        <v>1511</v>
      </c>
      <c r="AB173" s="19" t="s">
        <v>1499</v>
      </c>
      <c r="AC173" s="19" t="s">
        <v>1920</v>
      </c>
      <c r="AD173" s="19" t="s">
        <v>1923</v>
      </c>
      <c r="AE173" s="19" t="s">
        <v>1917</v>
      </c>
      <c r="AF173" s="19" t="s">
        <v>1926</v>
      </c>
      <c r="AG173" s="19" t="s">
        <v>1914</v>
      </c>
    </row>
    <row r="174" spans="1:33" ht="15" hidden="1" customHeight="1">
      <c r="A174" s="54"/>
      <c r="B174" s="55" t="s">
        <v>4672</v>
      </c>
      <c r="C174" s="65">
        <v>37</v>
      </c>
      <c r="D174" s="19" t="s">
        <v>360</v>
      </c>
      <c r="E174" s="19" t="s">
        <v>363</v>
      </c>
      <c r="F174" s="19" t="s">
        <v>357</v>
      </c>
      <c r="G174" s="19" t="s">
        <v>366</v>
      </c>
      <c r="H174" s="19" t="s">
        <v>354</v>
      </c>
      <c r="I174" s="19" t="s">
        <v>775</v>
      </c>
      <c r="J174" s="19" t="s">
        <v>778</v>
      </c>
      <c r="K174" s="19" t="s">
        <v>772</v>
      </c>
      <c r="L174" s="19" t="s">
        <v>781</v>
      </c>
      <c r="M174" s="19" t="s">
        <v>769</v>
      </c>
      <c r="N174" s="19" t="s">
        <v>940</v>
      </c>
      <c r="O174" s="19" t="s">
        <v>943</v>
      </c>
      <c r="P174" s="19" t="s">
        <v>937</v>
      </c>
      <c r="Q174" s="19" t="s">
        <v>946</v>
      </c>
      <c r="R174" s="19" t="s">
        <v>934</v>
      </c>
      <c r="S174" s="19" t="s">
        <v>1355</v>
      </c>
      <c r="T174" s="19" t="s">
        <v>1358</v>
      </c>
      <c r="U174" s="19" t="s">
        <v>1352</v>
      </c>
      <c r="V174" s="19" t="s">
        <v>1361</v>
      </c>
      <c r="W174" s="19" t="s">
        <v>1349</v>
      </c>
      <c r="X174" s="19" t="s">
        <v>1770</v>
      </c>
      <c r="Y174" s="19" t="s">
        <v>1773</v>
      </c>
      <c r="Z174" s="19" t="s">
        <v>1767</v>
      </c>
      <c r="AA174" s="19" t="s">
        <v>1776</v>
      </c>
      <c r="AB174" s="19" t="s">
        <v>1764</v>
      </c>
      <c r="AC174" s="19" t="s">
        <v>1935</v>
      </c>
      <c r="AD174" s="19" t="s">
        <v>1938</v>
      </c>
      <c r="AE174" s="19" t="s">
        <v>1932</v>
      </c>
      <c r="AF174" s="19" t="s">
        <v>1941</v>
      </c>
      <c r="AG174" s="19" t="s">
        <v>1929</v>
      </c>
    </row>
    <row r="175" spans="1:33" ht="15" hidden="1" customHeight="1">
      <c r="A175" s="50" t="s">
        <v>4673</v>
      </c>
      <c r="B175" s="51"/>
      <c r="C175" s="65">
        <v>38</v>
      </c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</row>
    <row r="176" spans="1:33" ht="15" hidden="1" customHeight="1">
      <c r="A176" s="54"/>
      <c r="B176" s="55" t="s">
        <v>4674</v>
      </c>
      <c r="C176" s="65">
        <v>39</v>
      </c>
      <c r="D176" s="19" t="s">
        <v>375</v>
      </c>
      <c r="E176" s="19" t="s">
        <v>378</v>
      </c>
      <c r="F176" s="19" t="s">
        <v>372</v>
      </c>
      <c r="G176" s="19" t="s">
        <v>381</v>
      </c>
      <c r="H176" s="19" t="s">
        <v>369</v>
      </c>
      <c r="I176" s="19" t="s">
        <v>790</v>
      </c>
      <c r="J176" s="19" t="s">
        <v>793</v>
      </c>
      <c r="K176" s="19" t="s">
        <v>787</v>
      </c>
      <c r="L176" s="19" t="s">
        <v>796</v>
      </c>
      <c r="M176" s="19" t="s">
        <v>784</v>
      </c>
      <c r="N176" s="19" t="s">
        <v>955</v>
      </c>
      <c r="O176" s="19" t="s">
        <v>958</v>
      </c>
      <c r="P176" s="19" t="s">
        <v>952</v>
      </c>
      <c r="Q176" s="19" t="s">
        <v>961</v>
      </c>
      <c r="R176" s="19" t="s">
        <v>949</v>
      </c>
      <c r="S176" s="19" t="s">
        <v>1370</v>
      </c>
      <c r="T176" s="19" t="s">
        <v>1373</v>
      </c>
      <c r="U176" s="19" t="s">
        <v>1367</v>
      </c>
      <c r="V176" s="19" t="s">
        <v>1376</v>
      </c>
      <c r="W176" s="19" t="s">
        <v>1364</v>
      </c>
      <c r="X176" s="19" t="s">
        <v>1785</v>
      </c>
      <c r="Y176" s="19" t="s">
        <v>1788</v>
      </c>
      <c r="Z176" s="19" t="s">
        <v>1782</v>
      </c>
      <c r="AA176" s="19" t="s">
        <v>1791</v>
      </c>
      <c r="AB176" s="19" t="s">
        <v>1779</v>
      </c>
      <c r="AC176" s="19" t="s">
        <v>1950</v>
      </c>
      <c r="AD176" s="19" t="s">
        <v>1953</v>
      </c>
      <c r="AE176" s="19" t="s">
        <v>1947</v>
      </c>
      <c r="AF176" s="19" t="s">
        <v>1956</v>
      </c>
      <c r="AG176" s="19" t="s">
        <v>1944</v>
      </c>
    </row>
    <row r="177" spans="1:33" ht="15" hidden="1" customHeight="1">
      <c r="A177" s="54"/>
      <c r="B177" s="55" t="s">
        <v>4675</v>
      </c>
      <c r="C177" s="65">
        <v>40</v>
      </c>
      <c r="D177" s="19" t="s">
        <v>390</v>
      </c>
      <c r="E177" s="19" t="s">
        <v>393</v>
      </c>
      <c r="F177" s="19" t="s">
        <v>387</v>
      </c>
      <c r="G177" s="19" t="s">
        <v>396</v>
      </c>
      <c r="H177" s="19" t="s">
        <v>384</v>
      </c>
      <c r="I177" s="19" t="s">
        <v>805</v>
      </c>
      <c r="J177" s="19" t="s">
        <v>808</v>
      </c>
      <c r="K177" s="19" t="s">
        <v>802</v>
      </c>
      <c r="L177" s="19" t="s">
        <v>811</v>
      </c>
      <c r="M177" s="19" t="s">
        <v>799</v>
      </c>
      <c r="N177" s="19" t="s">
        <v>970</v>
      </c>
      <c r="O177" s="19" t="s">
        <v>973</v>
      </c>
      <c r="P177" s="19" t="s">
        <v>967</v>
      </c>
      <c r="Q177" s="19" t="s">
        <v>976</v>
      </c>
      <c r="R177" s="19" t="s">
        <v>964</v>
      </c>
      <c r="S177" s="19" t="s">
        <v>1385</v>
      </c>
      <c r="T177" s="19" t="s">
        <v>1388</v>
      </c>
      <c r="U177" s="19" t="s">
        <v>1382</v>
      </c>
      <c r="V177" s="19" t="s">
        <v>1391</v>
      </c>
      <c r="W177" s="19" t="s">
        <v>1379</v>
      </c>
      <c r="X177" s="19" t="s">
        <v>1800</v>
      </c>
      <c r="Y177" s="19" t="s">
        <v>1803</v>
      </c>
      <c r="Z177" s="19" t="s">
        <v>1797</v>
      </c>
      <c r="AA177" s="19" t="s">
        <v>1806</v>
      </c>
      <c r="AB177" s="19" t="s">
        <v>1794</v>
      </c>
      <c r="AC177" s="19" t="s">
        <v>1965</v>
      </c>
      <c r="AD177" s="19" t="s">
        <v>1968</v>
      </c>
      <c r="AE177" s="19" t="s">
        <v>1962</v>
      </c>
      <c r="AF177" s="19" t="s">
        <v>1971</v>
      </c>
      <c r="AG177" s="19" t="s">
        <v>1959</v>
      </c>
    </row>
    <row r="178" spans="1:33" ht="15" hidden="1" customHeight="1">
      <c r="A178" s="54"/>
      <c r="B178" s="55" t="s">
        <v>4676</v>
      </c>
      <c r="C178" s="65">
        <v>41</v>
      </c>
      <c r="D178" s="19" t="s">
        <v>405</v>
      </c>
      <c r="E178" s="19" t="s">
        <v>408</v>
      </c>
      <c r="F178" s="19" t="s">
        <v>402</v>
      </c>
      <c r="G178" s="19" t="s">
        <v>411</v>
      </c>
      <c r="H178" s="19" t="s">
        <v>399</v>
      </c>
      <c r="I178" s="19" t="s">
        <v>820</v>
      </c>
      <c r="J178" s="19" t="s">
        <v>823</v>
      </c>
      <c r="K178" s="19" t="s">
        <v>817</v>
      </c>
      <c r="L178" s="19" t="s">
        <v>826</v>
      </c>
      <c r="M178" s="19" t="s">
        <v>814</v>
      </c>
      <c r="N178" s="19" t="s">
        <v>985</v>
      </c>
      <c r="O178" s="19" t="s">
        <v>988</v>
      </c>
      <c r="P178" s="19" t="s">
        <v>982</v>
      </c>
      <c r="Q178" s="19" t="s">
        <v>991</v>
      </c>
      <c r="R178" s="19" t="s">
        <v>979</v>
      </c>
      <c r="S178" s="19" t="s">
        <v>1400</v>
      </c>
      <c r="T178" s="19" t="s">
        <v>1403</v>
      </c>
      <c r="U178" s="19" t="s">
        <v>1397</v>
      </c>
      <c r="V178" s="19" t="s">
        <v>1406</v>
      </c>
      <c r="W178" s="19" t="s">
        <v>1394</v>
      </c>
      <c r="X178" s="19" t="s">
        <v>1815</v>
      </c>
      <c r="Y178" s="19" t="s">
        <v>1818</v>
      </c>
      <c r="Z178" s="19" t="s">
        <v>1812</v>
      </c>
      <c r="AA178" s="19" t="s">
        <v>1821</v>
      </c>
      <c r="AB178" s="19" t="s">
        <v>1809</v>
      </c>
      <c r="AC178" s="19" t="s">
        <v>1980</v>
      </c>
      <c r="AD178" s="19" t="s">
        <v>1983</v>
      </c>
      <c r="AE178" s="19" t="s">
        <v>1977</v>
      </c>
      <c r="AF178" s="19" t="s">
        <v>1986</v>
      </c>
      <c r="AG178" s="19" t="s">
        <v>1974</v>
      </c>
    </row>
    <row r="179" spans="1:33" ht="15" hidden="1" customHeight="1">
      <c r="A179" s="54"/>
      <c r="B179" s="55" t="s">
        <v>4677</v>
      </c>
      <c r="C179" s="65">
        <v>42</v>
      </c>
      <c r="D179" s="19" t="s">
        <v>420</v>
      </c>
      <c r="E179" s="19" t="s">
        <v>423</v>
      </c>
      <c r="F179" s="19" t="s">
        <v>417</v>
      </c>
      <c r="G179" s="19" t="s">
        <v>426</v>
      </c>
      <c r="H179" s="19" t="s">
        <v>414</v>
      </c>
      <c r="I179" s="19" t="s">
        <v>835</v>
      </c>
      <c r="J179" s="19" t="s">
        <v>838</v>
      </c>
      <c r="K179" s="19" t="s">
        <v>832</v>
      </c>
      <c r="L179" s="19" t="s">
        <v>841</v>
      </c>
      <c r="M179" s="19" t="s">
        <v>829</v>
      </c>
      <c r="N179" s="19" t="s">
        <v>1000</v>
      </c>
      <c r="O179" s="19" t="s">
        <v>1003</v>
      </c>
      <c r="P179" s="19" t="s">
        <v>997</v>
      </c>
      <c r="Q179" s="19" t="s">
        <v>1006</v>
      </c>
      <c r="R179" s="19" t="s">
        <v>994</v>
      </c>
      <c r="S179" s="19" t="s">
        <v>1415</v>
      </c>
      <c r="T179" s="19" t="s">
        <v>1418</v>
      </c>
      <c r="U179" s="19" t="s">
        <v>1412</v>
      </c>
      <c r="V179" s="19" t="s">
        <v>1421</v>
      </c>
      <c r="W179" s="19" t="s">
        <v>1409</v>
      </c>
      <c r="X179" s="19" t="s">
        <v>1830</v>
      </c>
      <c r="Y179" s="19" t="s">
        <v>1833</v>
      </c>
      <c r="Z179" s="19" t="s">
        <v>1827</v>
      </c>
      <c r="AA179" s="19" t="s">
        <v>1836</v>
      </c>
      <c r="AB179" s="19" t="s">
        <v>1824</v>
      </c>
      <c r="AC179" s="19" t="s">
        <v>1995</v>
      </c>
      <c r="AD179" s="19" t="s">
        <v>1998</v>
      </c>
      <c r="AE179" s="19" t="s">
        <v>1992</v>
      </c>
      <c r="AF179" s="19" t="s">
        <v>2001</v>
      </c>
      <c r="AG179" s="19" t="s">
        <v>1989</v>
      </c>
    </row>
    <row r="180" spans="1:33" ht="15" hidden="1" customHeight="1">
      <c r="A180" s="50" t="s">
        <v>4660</v>
      </c>
      <c r="B180" s="59"/>
      <c r="C180" s="65">
        <v>43</v>
      </c>
      <c r="D180" s="19" t="s">
        <v>270</v>
      </c>
      <c r="E180" s="19" t="s">
        <v>273</v>
      </c>
      <c r="F180" s="19" t="s">
        <v>267</v>
      </c>
      <c r="G180" s="19" t="s">
        <v>276</v>
      </c>
      <c r="H180" s="19" t="s">
        <v>264</v>
      </c>
      <c r="I180" s="19" t="s">
        <v>435</v>
      </c>
      <c r="J180" s="19" t="s">
        <v>438</v>
      </c>
      <c r="K180" s="19" t="s">
        <v>432</v>
      </c>
      <c r="L180" s="19" t="s">
        <v>441</v>
      </c>
      <c r="M180" s="19" t="s">
        <v>429</v>
      </c>
      <c r="N180" s="19" t="s">
        <v>850</v>
      </c>
      <c r="O180" s="19" t="s">
        <v>853</v>
      </c>
      <c r="P180" s="19" t="s">
        <v>847</v>
      </c>
      <c r="Q180" s="19" t="s">
        <v>856</v>
      </c>
      <c r="R180" s="19" t="s">
        <v>844</v>
      </c>
      <c r="S180" s="19" t="s">
        <v>1265</v>
      </c>
      <c r="T180" s="19" t="s">
        <v>1268</v>
      </c>
      <c r="U180" s="19" t="s">
        <v>1262</v>
      </c>
      <c r="V180" s="19" t="s">
        <v>1271</v>
      </c>
      <c r="W180" s="19" t="s">
        <v>1009</v>
      </c>
      <c r="X180" s="19" t="s">
        <v>1430</v>
      </c>
      <c r="Y180" s="19" t="s">
        <v>1433</v>
      </c>
      <c r="Z180" s="19" t="s">
        <v>1427</v>
      </c>
      <c r="AA180" s="19" t="s">
        <v>1436</v>
      </c>
      <c r="AB180" s="19" t="s">
        <v>1424</v>
      </c>
      <c r="AC180" s="19" t="s">
        <v>1845</v>
      </c>
      <c r="AD180" s="19" t="s">
        <v>1848</v>
      </c>
      <c r="AE180" s="19" t="s">
        <v>1842</v>
      </c>
      <c r="AF180" s="19" t="s">
        <v>1851</v>
      </c>
      <c r="AG180" s="19" t="s">
        <v>1839</v>
      </c>
    </row>
    <row r="181" spans="1:33" ht="15" hidden="1" customHeight="1"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</row>
    <row r="182" spans="1:33" ht="15" hidden="1" customHeight="1"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</row>
    <row r="183" spans="1:33" ht="15" customHeight="1"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</row>
    <row r="184" spans="1:33" ht="15" customHeight="1"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</row>
    <row r="185" spans="1:33" ht="15" customHeight="1"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</row>
    <row r="186" spans="1:33" ht="15" customHeight="1"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</row>
    <row r="187" spans="1:33" ht="15" customHeight="1"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</row>
    <row r="188" spans="1:33" ht="15" customHeight="1"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</row>
    <row r="189" spans="1:33" ht="15" customHeight="1"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</row>
    <row r="190" spans="1:33" ht="15" customHeight="1"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</row>
    <row r="191" spans="1:33" ht="15" customHeight="1"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  <c r="AA191" s="56"/>
      <c r="AB191" s="56"/>
      <c r="AC191" s="56"/>
      <c r="AD191" s="56"/>
      <c r="AE191" s="56"/>
      <c r="AF191" s="56"/>
      <c r="AG191" s="56"/>
    </row>
    <row r="192" spans="1:33" ht="15" customHeight="1"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  <c r="AA192" s="56"/>
      <c r="AB192" s="56"/>
      <c r="AC192" s="56"/>
      <c r="AD192" s="56"/>
      <c r="AE192" s="56"/>
      <c r="AF192" s="56"/>
      <c r="AG192" s="56"/>
    </row>
    <row r="193" spans="4:33" ht="15" customHeight="1"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  <c r="AA193" s="56"/>
      <c r="AB193" s="56"/>
      <c r="AC193" s="56"/>
      <c r="AD193" s="56"/>
      <c r="AE193" s="56"/>
      <c r="AF193" s="56"/>
      <c r="AG193" s="56"/>
    </row>
    <row r="194" spans="4:33" ht="15" customHeight="1"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  <c r="AA194" s="56"/>
      <c r="AB194" s="56"/>
      <c r="AC194" s="56"/>
      <c r="AD194" s="56"/>
      <c r="AE194" s="56"/>
      <c r="AF194" s="56"/>
      <c r="AG194" s="56"/>
    </row>
    <row r="195" spans="4:33" ht="15" customHeight="1"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</row>
    <row r="196" spans="4:33" ht="15" customHeight="1"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  <c r="AA196" s="56"/>
      <c r="AB196" s="56"/>
      <c r="AC196" s="56"/>
      <c r="AD196" s="56"/>
      <c r="AE196" s="56"/>
      <c r="AF196" s="56"/>
      <c r="AG196" s="56"/>
    </row>
    <row r="197" spans="4:33" ht="15" customHeight="1"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  <c r="AA197" s="56"/>
      <c r="AB197" s="56"/>
      <c r="AC197" s="56"/>
      <c r="AD197" s="56"/>
      <c r="AE197" s="56"/>
      <c r="AF197" s="56"/>
      <c r="AG197" s="56"/>
    </row>
    <row r="198" spans="4:33" ht="15" customHeight="1"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  <c r="AA198" s="56"/>
      <c r="AB198" s="56"/>
      <c r="AC198" s="56"/>
      <c r="AD198" s="56"/>
      <c r="AE198" s="56"/>
      <c r="AF198" s="56"/>
      <c r="AG198" s="56"/>
    </row>
    <row r="199" spans="4:33" ht="15" customHeight="1"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  <c r="AB199" s="56"/>
      <c r="AC199" s="56"/>
      <c r="AD199" s="56"/>
      <c r="AE199" s="56"/>
      <c r="AF199" s="56"/>
      <c r="AG199" s="56"/>
    </row>
    <row r="200" spans="4:33" ht="15" customHeight="1"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  <c r="AA200" s="58"/>
      <c r="AB200" s="58"/>
      <c r="AC200" s="58"/>
      <c r="AD200" s="58"/>
      <c r="AE200" s="58"/>
      <c r="AF200" s="58"/>
      <c r="AG200" s="58"/>
    </row>
  </sheetData>
  <mergeCells count="61">
    <mergeCell ref="AG133:AG134"/>
    <mergeCell ref="N133:P133"/>
    <mergeCell ref="Q133:Q134"/>
    <mergeCell ref="R133:R134"/>
    <mergeCell ref="S133:U133"/>
    <mergeCell ref="V133:V134"/>
    <mergeCell ref="W133:W134"/>
    <mergeCell ref="X133:Z133"/>
    <mergeCell ref="AA133:AA134"/>
    <mergeCell ref="AB133:AB134"/>
    <mergeCell ref="AC133:AE133"/>
    <mergeCell ref="AF133:AF134"/>
    <mergeCell ref="M133:M134"/>
    <mergeCell ref="D132:H132"/>
    <mergeCell ref="I132:M132"/>
    <mergeCell ref="N132:R132"/>
    <mergeCell ref="S132:W132"/>
    <mergeCell ref="D133:F133"/>
    <mergeCell ref="G133:G134"/>
    <mergeCell ref="H133:H134"/>
    <mergeCell ref="I133:K133"/>
    <mergeCell ref="L133:L134"/>
    <mergeCell ref="X132:AB132"/>
    <mergeCell ref="AC132:AG132"/>
    <mergeCell ref="X81:Z81"/>
    <mergeCell ref="AA81:AA82"/>
    <mergeCell ref="AB81:AB82"/>
    <mergeCell ref="AC81:AE81"/>
    <mergeCell ref="AF81:AF82"/>
    <mergeCell ref="AG81:AG82"/>
    <mergeCell ref="W81:W82"/>
    <mergeCell ref="D81:F81"/>
    <mergeCell ref="G81:G82"/>
    <mergeCell ref="H81:H82"/>
    <mergeCell ref="I81:K81"/>
    <mergeCell ref="L81:L82"/>
    <mergeCell ref="M81:M82"/>
    <mergeCell ref="N81:P81"/>
    <mergeCell ref="Q81:Q82"/>
    <mergeCell ref="R81:R82"/>
    <mergeCell ref="S81:U81"/>
    <mergeCell ref="V81:V82"/>
    <mergeCell ref="AC80:AG80"/>
    <mergeCell ref="C11:E11"/>
    <mergeCell ref="F11:F12"/>
    <mergeCell ref="G11:G12"/>
    <mergeCell ref="I11:K11"/>
    <mergeCell ref="L11:L12"/>
    <mergeCell ref="M11:M12"/>
    <mergeCell ref="D80:H80"/>
    <mergeCell ref="I80:M80"/>
    <mergeCell ref="N80:R80"/>
    <mergeCell ref="S80:W80"/>
    <mergeCell ref="X80:AB80"/>
    <mergeCell ref="C10:E10"/>
    <mergeCell ref="I10:K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" xr:uid="{E898C2FC-5ED6-45B2-8D23-1C65CF648A0B}">
      <formula1>$B$63:$B$68</formula1>
    </dataValidation>
  </dataValidations>
  <hyperlinks>
    <hyperlink ref="A61" r:id="rId1" display="http://www.abs.gov.au/websitedbs/d3310114.nsf/Home/©+Copyright?OpenDocument" xr:uid="{F468F17F-36BD-4FE8-961F-9B8FB9635871}"/>
    <hyperlink ref="H150" location="A125230134C" display="A125230134C" xr:uid="{9276C44D-573F-467C-8583-0E3E18467F9F}"/>
    <hyperlink ref="H165" location="A125253894W" display="A125253894W" xr:uid="{1FD61C1B-4CED-426F-9F64-BF8881C94277}"/>
    <hyperlink ref="H180" location="A125242014J" display="A125242014J" xr:uid="{F9C29A6B-5F17-48F9-8A1E-128F906D8768}"/>
    <hyperlink ref="F150" location="A125234886T" display="A125234886T" xr:uid="{731577BD-BCF1-491C-A053-168A17327A5E}"/>
    <hyperlink ref="F165" location="A125258646A" display="A125258646A" xr:uid="{43AC8452-8E2D-45E3-A153-C056BF1BDA2A}"/>
    <hyperlink ref="F180" location="A125246766W" display="A125246766W" xr:uid="{35205255-705E-44D4-9905-FB922DDAC702}"/>
    <hyperlink ref="D150" location="A125232510J" display="A125232510J" xr:uid="{69D70460-3742-4BC9-B618-BDB90052916E}"/>
    <hyperlink ref="D165" location="A125256270C" display="A125256270C" xr:uid="{5C9CE2F1-7681-4B58-B465-580B02700604}"/>
    <hyperlink ref="D180" location="A125244390X" display="A125244390X" xr:uid="{26D92780-20B0-48A6-B21C-351CCFEF89AE}"/>
    <hyperlink ref="E150" location="A125227758T" display="A125227758T" xr:uid="{0A1CA78A-6905-440D-A3B1-830FB9C7C8D8}"/>
    <hyperlink ref="E165" location="A125251518F" display="A125251518F" xr:uid="{BB49ADB7-7AC1-4CD5-898D-53392597A732}"/>
    <hyperlink ref="E180" location="A125239638W" display="A125239638W" xr:uid="{679C6DFE-86FE-4D51-AF54-20AE2D5509A1}"/>
    <hyperlink ref="G150" location="A125237262X" display="A125237262X" xr:uid="{CA21B8E9-B701-4AC3-B716-544BBEF8B880}"/>
    <hyperlink ref="G165" location="A125261022L" display="A125261022L" xr:uid="{1A2FEF82-F4E0-49E8-8DD2-834A2F3EA2BF}"/>
    <hyperlink ref="G180" location="A125249142C" display="A125249142C" xr:uid="{C3092531-7A6D-4034-9E44-E6D82A154567}"/>
    <hyperlink ref="H138" location="A125230118C" display="A125230118C" xr:uid="{2F899267-3317-4B7A-9BA5-94F20E9112F7}"/>
    <hyperlink ref="H153" location="A125253878W" display="A125253878W" xr:uid="{0B64D218-EA3A-438E-85E6-17275D7D671B}"/>
    <hyperlink ref="H168" location="A125241998T" display="A125241998T" xr:uid="{35015178-EFFF-41BB-BF5A-F123ED241583}"/>
    <hyperlink ref="F138" location="A125234870X" display="A125234870X" xr:uid="{D06CA43C-7686-4270-A761-E97667E0A2AD}"/>
    <hyperlink ref="F153" location="A125258630J" display="A125258630J" xr:uid="{B939D4D4-4B84-4FD7-AEEE-1872A8EC5095}"/>
    <hyperlink ref="F168" location="A125246750C" display="A125246750C" xr:uid="{8660B3A9-FE53-4C35-AFFE-6E3F431E19C3}"/>
    <hyperlink ref="D138" location="A125232494V" display="A125232494V" xr:uid="{12D71BBB-D42D-4F72-AF96-5D36747E0A36}"/>
    <hyperlink ref="D153" location="A125256254C" display="A125256254C" xr:uid="{7BE24D90-56BF-4D63-A480-B60F09C7244A}"/>
    <hyperlink ref="D168" location="A125244374X" display="A125244374X" xr:uid="{A67BA00D-B3B3-491D-A603-1F48E61A01BA}"/>
    <hyperlink ref="E138" location="A125227742X" display="A125227742X" xr:uid="{387E9F86-72AF-44A4-986A-00FB7E1CA48F}"/>
    <hyperlink ref="E153" location="A125251502L" display="A125251502L" xr:uid="{4FA4DCF4-C54A-4E5F-8952-52E5AA472E0F}"/>
    <hyperlink ref="E168" location="A125239622C" display="A125239622C" xr:uid="{F583BCE7-EA68-44CC-9CD9-E0B7E3115A16}"/>
    <hyperlink ref="G138" location="A125237246X" display="A125237246X" xr:uid="{1E577032-6FD6-4DAF-BDEC-C6C79B86181A}"/>
    <hyperlink ref="G153" location="A125261006L" display="A125261006L" xr:uid="{091E2821-56F9-49E6-A512-0C9BE3F28134}"/>
    <hyperlink ref="G168" location="A125249126C" display="A125249126C" xr:uid="{8FFDFCFE-971A-46BC-A58E-1C76C8EEB2A5}"/>
    <hyperlink ref="H139" location="A125230098F" display="A125230098F" xr:uid="{4BC13F15-1677-4303-9FC2-F1B3258FEF7C}"/>
    <hyperlink ref="H154" location="A125253858L" display="A125253858L" xr:uid="{B99F6643-7B44-4EE3-8851-E89FF82BFCAB}"/>
    <hyperlink ref="H169" location="A125241978J" display="A125241978J" xr:uid="{283A2E67-7D17-41BB-832A-683CACF24133}"/>
    <hyperlink ref="F139" location="A125234850R" display="A125234850R" xr:uid="{FD57D3D6-1874-4482-9377-3FE53A403B2C}"/>
    <hyperlink ref="F154" location="A125258610X" display="A125258610X" xr:uid="{DD0207A2-5713-40DF-9E52-B21AF3ABD56F}"/>
    <hyperlink ref="F169" location="A125246730V" display="A125246730V" xr:uid="{45BB9AEE-981D-4771-8EA2-5A105443C2A3}"/>
    <hyperlink ref="D139" location="A125232474K" display="A125232474K" xr:uid="{8193988F-310B-403E-A584-AFB452E01F8A}"/>
    <hyperlink ref="D154" location="A125256234V" display="A125256234V" xr:uid="{C91DF94E-831F-498A-8C91-A12E1EA997F5}"/>
    <hyperlink ref="D169" location="A125244354R" display="A125244354R" xr:uid="{3AFF47BB-4E79-483F-84BC-2C573B3E12AD}"/>
    <hyperlink ref="E139" location="A125227722R" display="A125227722R" xr:uid="{4386CE88-03D5-4627-B9C4-7CD3FA9BCC36}"/>
    <hyperlink ref="E154" location="A125251482R" display="A125251482R" xr:uid="{5342FFF2-1311-4BC8-99D2-DB6042EAE51B}"/>
    <hyperlink ref="E169" location="A125239602V" display="A125239602V" xr:uid="{7F1BC6CF-3798-43EE-A187-01CE2011743C}"/>
    <hyperlink ref="G139" location="A125237226R" display="A125237226R" xr:uid="{A34A94C5-2432-46EF-B9F6-8E0EB318465D}"/>
    <hyperlink ref="G154" location="A125260986L" display="A125260986L" xr:uid="{45D1C7F8-4123-4EC5-A81F-00D57F42469F}"/>
    <hyperlink ref="G169" location="A125249106V" display="A125249106V" xr:uid="{70A45540-458D-440C-BFEC-9809F65DE546}"/>
    <hyperlink ref="H141" location="A125230122V" display="A125230122V" xr:uid="{D96419FB-6CD8-43E1-8C60-CADDF64A7718}"/>
    <hyperlink ref="H156" location="A125253882L" display="A125253882L" xr:uid="{FB12D668-03F9-462A-B307-BEA0219964EC}"/>
    <hyperlink ref="H171" location="A125242002X" display="A125242002X" xr:uid="{4F16F05C-CFA3-4701-B6F4-94B444EEF398}"/>
    <hyperlink ref="F141" location="A125234874J" display="A125234874J" xr:uid="{52E43B66-6C26-472C-A7BB-1C1B10D0A70E}"/>
    <hyperlink ref="F156" location="A125258634T" display="A125258634T" xr:uid="{F1C11A82-BE99-4519-9BDF-FCF4FA944EAE}"/>
    <hyperlink ref="F171" location="A125246754L" display="A125246754L" xr:uid="{F73452F1-BA38-46E8-AD4D-A00D53067D36}"/>
    <hyperlink ref="D141" location="A125232498C" display="A125232498C" xr:uid="{1173DB32-ACC8-4A40-9619-807F8C5EDA54}"/>
    <hyperlink ref="D156" location="A125256258L" display="A125256258L" xr:uid="{88B183A7-1143-44EA-B407-03C456069D12}"/>
    <hyperlink ref="D171" location="A125244378J" display="A125244378J" xr:uid="{F7BE482E-71C9-4A51-9BD0-A84BA1C55F8D}"/>
    <hyperlink ref="E141" location="A125227746J" display="A125227746J" xr:uid="{35482977-D48C-4793-AB3F-430EDF9DAED9}"/>
    <hyperlink ref="E156" location="A125251506W" display="A125251506W" xr:uid="{B42B5DCA-5D93-4708-A2E9-9F0264F676C3}"/>
    <hyperlink ref="E171" location="A125239626L" display="A125239626L" xr:uid="{CCC6AADC-73D3-49F6-B776-A6F269B8803B}"/>
    <hyperlink ref="G141" location="A125237250R" display="A125237250R" xr:uid="{3F8B32D6-7B7C-4C38-A1D5-4FC87FDA4FBA}"/>
    <hyperlink ref="G156" location="A125261010C" display="A125261010C" xr:uid="{F39176BA-210A-4DD6-B0E7-61928463472C}"/>
    <hyperlink ref="G171" location="A125249130V" display="A125249130V" xr:uid="{C7DD9B87-501D-4976-B933-EE2684D8D41A}"/>
    <hyperlink ref="H142" location="A125230126C" display="A125230126C" xr:uid="{E2F22162-FC01-4F1F-A64B-C6E3BB57B14E}"/>
    <hyperlink ref="H157" location="A125253886W" display="A125253886W" xr:uid="{FB972786-CF6E-4F08-90A6-DFE7DF4B7266}"/>
    <hyperlink ref="H172" location="A125242006J" display="A125242006J" xr:uid="{B5F35040-7FB7-46BD-A454-D5FA427D0A57}"/>
    <hyperlink ref="F142" location="A125234878T" display="A125234878T" xr:uid="{CCF8F981-4E7F-4CBC-9323-C291B38280AB}"/>
    <hyperlink ref="F157" location="A125258638A" display="A125258638A" xr:uid="{D1E51619-203A-4F2B-93EF-BB3676E04C54}"/>
    <hyperlink ref="F172" location="A125246758W" display="A125246758W" xr:uid="{448A14CA-026E-43A5-BF55-9591E70FF02C}"/>
    <hyperlink ref="D142" location="A125232502J" display="A125232502J" xr:uid="{87AF4F92-E9B0-4E4B-80AB-3F35CB607492}"/>
    <hyperlink ref="D157" location="A125256262C" display="A125256262C" xr:uid="{131B9B43-A5D1-4724-AD49-2A60B1F857BA}"/>
    <hyperlink ref="D172" location="A125244382X" display="A125244382X" xr:uid="{82417205-4913-4F17-96F8-8A94928EBB5C}"/>
    <hyperlink ref="E142" location="A125227750X" display="A125227750X" xr:uid="{8C0BCBDA-E42A-409A-B1C8-300D436C75AB}"/>
    <hyperlink ref="E157" location="A125251510L" display="A125251510L" xr:uid="{E1530233-AB57-4CED-A553-63C02DA27D1B}"/>
    <hyperlink ref="E172" location="A125239630C" display="A125239630C" xr:uid="{E775630B-C990-4EB2-A860-217373B45D48}"/>
    <hyperlink ref="G142" location="A125237254X" display="A125237254X" xr:uid="{74CA1BC1-754E-4705-86EC-2BBD0FE2CA13}"/>
    <hyperlink ref="G157" location="A125261014L" display="A125261014L" xr:uid="{7F77768C-429B-4C9C-B9A9-39C6F1C6CDBB}"/>
    <hyperlink ref="G172" location="A125249134C" display="A125249134C" xr:uid="{C03D1CAA-133E-4159-A8BC-BF1494A556D3}"/>
    <hyperlink ref="H143" location="A125230102K" display="A125230102K" xr:uid="{DB0B8F0B-0384-499C-BC2C-538737749A3F}"/>
    <hyperlink ref="H158" location="A125253862C" display="A125253862C" xr:uid="{D312D9CE-2B07-42BE-A57F-3CC099686CD7}"/>
    <hyperlink ref="H173" location="A125241982X" display="A125241982X" xr:uid="{DF4B5B76-15CE-48EC-BEC4-03E43FB4DBB2}"/>
    <hyperlink ref="F143" location="A125234854X" display="A125234854X" xr:uid="{2D20A9D4-0CB5-46C0-AA00-1D8B800A7C12}"/>
    <hyperlink ref="F158" location="A125258614J" display="A125258614J" xr:uid="{9C56BD1A-FC16-42E6-BC35-5AC2F9F8EE06}"/>
    <hyperlink ref="F173" location="A125246734C" display="A125246734C" xr:uid="{56D17CA2-E384-4E1C-B04C-80C8DADEA60A}"/>
    <hyperlink ref="D143" location="A125232478V" display="A125232478V" xr:uid="{5E4C57E6-F917-48D2-9C69-3AF34D374EC1}"/>
    <hyperlink ref="D158" location="A125256238C" display="A125256238C" xr:uid="{24924881-7357-43B7-A7C1-D828BF6D86D2}"/>
    <hyperlink ref="D173" location="A125244358X" display="A125244358X" xr:uid="{5911B4FB-9EF6-4918-BD31-9B145B0A5728}"/>
    <hyperlink ref="E143" location="A125227726X" display="A125227726X" xr:uid="{BFF85594-49C4-4CF9-8616-1EAF89A92EE9}"/>
    <hyperlink ref="E158" location="A125251486X" display="A125251486X" xr:uid="{7BCCF53B-A262-4512-AB6D-055205C70DD8}"/>
    <hyperlink ref="E173" location="A125239606C" display="A125239606C" xr:uid="{3D72168F-71EA-4799-B7E7-A858A0D69CB9}"/>
    <hyperlink ref="G143" location="A125237230F" display="A125237230F" xr:uid="{3D42A49A-E767-4139-A478-96361F03F8D6}"/>
    <hyperlink ref="G158" location="A125260990C" display="A125260990C" xr:uid="{CC5F298F-7670-4EBC-ADAF-DC94FD17C26A}"/>
    <hyperlink ref="G173" location="A125249110K" display="A125249110K" xr:uid="{B9BE4EAC-7431-4342-8034-48E1361A26CC}"/>
    <hyperlink ref="H144" location="A125230106V" display="A125230106V" xr:uid="{C119330E-A62B-40B7-842B-01A83F5976C5}"/>
    <hyperlink ref="H159" location="A125253866L" display="A125253866L" xr:uid="{B6A4F517-6546-4A27-8EF7-560771E8008B}"/>
    <hyperlink ref="H174" location="A125241986J" display="A125241986J" xr:uid="{44647EB4-DE16-4CA1-B8B6-09ADFA655B4F}"/>
    <hyperlink ref="F144" location="A125234858J" display="A125234858J" xr:uid="{F62E8593-D7B0-4C44-B1EA-E31AB5815DF1}"/>
    <hyperlink ref="F159" location="A125258618T" display="A125258618T" xr:uid="{454D55B4-1178-4525-9C28-7ECA3BE91A22}"/>
    <hyperlink ref="F174" location="A125246738L" display="A125246738L" xr:uid="{6C104B63-9959-4A5E-BBED-B31C61148EA1}"/>
    <hyperlink ref="D144" location="A125232482K" display="A125232482K" xr:uid="{6C870B1C-F11E-4B3A-B674-71A1BF4F516C}"/>
    <hyperlink ref="D159" location="A125256242V" display="A125256242V" xr:uid="{D057745C-E93A-44CD-90A4-AD43784D2BCC}"/>
    <hyperlink ref="D174" location="A125244362R" display="A125244362R" xr:uid="{10ED7F45-EB8F-4217-BB9E-518FD20FB376}"/>
    <hyperlink ref="E144" location="A125227730R" display="A125227730R" xr:uid="{9A6A2005-C53A-4E57-800A-7C27C7CA5234}"/>
    <hyperlink ref="E159" location="A125251490R" display="A125251490R" xr:uid="{B515A2E3-FA7D-40D6-96A6-009FF60B1F2F}"/>
    <hyperlink ref="E174" location="A125239610V" display="A125239610V" xr:uid="{8357FFD4-B1D9-481E-8948-FB120C273855}"/>
    <hyperlink ref="G144" location="A125237234R" display="A125237234R" xr:uid="{78916123-28D2-4497-9811-6CB23162DCE9}"/>
    <hyperlink ref="G159" location="A125260994L" display="A125260994L" xr:uid="{0F731787-B5B1-4499-8D09-330F9F42DC7D}"/>
    <hyperlink ref="G174" location="A125249114V" display="A125249114V" xr:uid="{0DBB39F3-B796-45FE-AC0A-44A46F8B1EE6}"/>
    <hyperlink ref="H146" location="A125230110K" display="A125230110K" xr:uid="{C6BF5274-8487-4197-8F06-F92C91AC3698}"/>
    <hyperlink ref="H161" location="A125253870C" display="A125253870C" xr:uid="{BAABF41D-8770-4C0E-AE05-D34A15D24A10}"/>
    <hyperlink ref="H176" location="A125241990X" display="A125241990X" xr:uid="{EF79C798-C94E-4446-8DB3-DC48C7E654C5}"/>
    <hyperlink ref="F146" location="A125234862X" display="A125234862X" xr:uid="{6F7C5AEF-041E-4EC7-BDCE-43C6B7226000}"/>
    <hyperlink ref="F161" location="A125258622J" display="A125258622J" xr:uid="{DC5DD8DA-AA04-415F-B8CD-91A55CF1FB19}"/>
    <hyperlink ref="F176" location="A125246742C" display="A125246742C" xr:uid="{40AA5760-FBD8-4FBF-A1E8-98B8C7CF9BD6}"/>
    <hyperlink ref="D146" location="A125232486V" display="A125232486V" xr:uid="{0504604A-AB94-4DE5-AF34-73E3FDA25DDB}"/>
    <hyperlink ref="D161" location="A125256246C" display="A125256246C" xr:uid="{99E8DC21-551D-4C5B-8CF5-C8273BE8200C}"/>
    <hyperlink ref="D176" location="A125244366X" display="A125244366X" xr:uid="{EE3AF999-3775-4E06-A3CC-9CD1A58D59CD}"/>
    <hyperlink ref="E146" location="A125227734X" display="A125227734X" xr:uid="{3A46F086-4C8D-46F0-BBE6-E3D0A6463241}"/>
    <hyperlink ref="E161" location="A125251494X" display="A125251494X" xr:uid="{AD1711EC-46A0-42AE-82AC-5FE23CC092D0}"/>
    <hyperlink ref="E176" location="A125239614C" display="A125239614C" xr:uid="{65A3DD12-37BF-4FA5-A7D6-84D1AE693879}"/>
    <hyperlink ref="G146" location="A125237238X" display="A125237238X" xr:uid="{36CD3A4F-4F49-45FD-AFCD-FF5545B0D9AE}"/>
    <hyperlink ref="G161" location="A125260998W" display="A125260998W" xr:uid="{FF3E97F6-EC4B-40FE-B213-07E971139749}"/>
    <hyperlink ref="G176" location="A125249118C" display="A125249118C" xr:uid="{76AA12DC-A06B-447F-A546-D6CABABF1E75}"/>
    <hyperlink ref="H147" location="A125230094W" display="A125230094W" xr:uid="{209030AD-EE0A-4A6C-A4CE-40E765F891C2}"/>
    <hyperlink ref="H162" location="A125253854C" display="A125253854C" xr:uid="{C7D361F4-E402-4F95-B224-AF07D24D3626}"/>
    <hyperlink ref="H177" location="A125241974X" display="A125241974X" xr:uid="{BBD57FA1-EBCB-4144-8C2D-3AFD7905DA69}"/>
    <hyperlink ref="F147" location="A125234846X" display="A125234846X" xr:uid="{98D28377-3817-4DCB-8794-13BF1DDFCE41}"/>
    <hyperlink ref="F162" location="A125258606J" display="A125258606J" xr:uid="{4D53572D-146E-4DDD-B80B-57C4E7180854}"/>
    <hyperlink ref="F177" location="A125246726C" display="A125246726C" xr:uid="{9DF551B4-AFB9-4568-B1B1-B7771783B5C0}"/>
    <hyperlink ref="D147" location="A125232470A" display="A125232470A" xr:uid="{C5146A25-22C5-45D3-8443-B645B72F47BC}"/>
    <hyperlink ref="D162" location="A125256230K" display="A125256230K" xr:uid="{0403435A-36D5-44DB-B067-2A7FE1A45041}"/>
    <hyperlink ref="D177" location="A125244350F" display="A125244350F" xr:uid="{5E3F2C2F-6001-4A6F-A719-A71ECD3A23C7}"/>
    <hyperlink ref="E147" location="A125227718X" display="A125227718X" xr:uid="{A845DD93-46D6-4D4B-8C41-AEE04EA4798C}"/>
    <hyperlink ref="E162" location="A125251478X" display="A125251478X" xr:uid="{BA463D0E-CD65-4E85-A03D-332065E52105}"/>
    <hyperlink ref="E177" location="A125239598R" display="A125239598R" xr:uid="{77FE0D29-816B-4356-A091-7C18D6EA2A0B}"/>
    <hyperlink ref="G147" location="A125237222F" display="A125237222F" xr:uid="{6B4FCBB7-4899-4D1E-B3BC-08A9050AF95F}"/>
    <hyperlink ref="G162" location="A125260982C" display="A125260982C" xr:uid="{A2E57CB1-7ED0-4073-94C5-3D2DBD7CA2DD}"/>
    <hyperlink ref="G177" location="A125249102K" display="A125249102K" xr:uid="{741866D5-39C0-419C-B175-0B22EC51C1C8}"/>
    <hyperlink ref="H148" location="A125230130V" display="A125230130V" xr:uid="{035706B6-D821-4FB0-890D-A6751071AA12}"/>
    <hyperlink ref="H163" location="A125253890L" display="A125253890L" xr:uid="{044D01E5-C602-4FA9-957D-E437FA7E4F35}"/>
    <hyperlink ref="H178" location="A125242010X" display="A125242010X" xr:uid="{F0E359B4-AE81-484A-81E0-4A9B0ABAA7A5}"/>
    <hyperlink ref="F148" location="A125234882J" display="A125234882J" xr:uid="{59C75378-036B-42FC-965B-8F5C2C4C1C6E}"/>
    <hyperlink ref="F163" location="A125258642T" display="A125258642T" xr:uid="{96B9A470-4B39-4001-8640-01D5D88D70A0}"/>
    <hyperlink ref="F178" location="A125246762L" display="A125246762L" xr:uid="{F4596111-318E-4AD8-9940-B5134F343135}"/>
    <hyperlink ref="D148" location="A125232506T" display="A125232506T" xr:uid="{C0F50C7F-5E25-4A91-B689-94765CA01FD4}"/>
    <hyperlink ref="D163" location="A125256266L" display="A125256266L" xr:uid="{E3E1D88B-81A2-48F0-9BBB-4EF7DA6DD840}"/>
    <hyperlink ref="D178" location="A125244386J" display="A125244386J" xr:uid="{2546F797-65C9-4B10-AE03-FD8A74B7CB0C}"/>
    <hyperlink ref="E148" location="A125227754J" display="A125227754J" xr:uid="{6BC0D73A-1CA7-48D3-8F18-8A1E7B23B25A}"/>
    <hyperlink ref="E163" location="A125251514W" display="A125251514W" xr:uid="{9B7BCA9A-B95B-4F73-B7F2-CA1B5D2276B4}"/>
    <hyperlink ref="E178" location="A125239634L" display="A125239634L" xr:uid="{CB8EEDD4-2422-4B30-BE65-1A2DF051D192}"/>
    <hyperlink ref="G148" location="A125237258J" display="A125237258J" xr:uid="{7CBD0B87-A831-4E92-AD77-8CC59E70B0DB}"/>
    <hyperlink ref="G163" location="A125261018W" display="A125261018W" xr:uid="{8F512345-4896-42E0-AC06-3C1AAF6B3E9C}"/>
    <hyperlink ref="G178" location="A125249138L" display="A125249138L" xr:uid="{A923036D-5756-428F-93DD-00C893A19591}"/>
    <hyperlink ref="H149" location="A125230114V" display="A125230114V" xr:uid="{9EE8929C-A441-4AE3-AF9C-C4C0FC57A428}"/>
    <hyperlink ref="H164" location="A125253874L" display="A125253874L" xr:uid="{F1320B11-E7B8-4035-B473-09FB3A82210E}"/>
    <hyperlink ref="H179" location="A125241994J" display="A125241994J" xr:uid="{B55EC1DC-160B-46AD-8E83-3EF7C0146B22}"/>
    <hyperlink ref="F149" location="A125234866J" display="A125234866J" xr:uid="{D20D3054-0EFA-4CB3-994E-68AE10AB0D14}"/>
    <hyperlink ref="F164" location="A125258626T" display="A125258626T" xr:uid="{CDFB2C60-4366-44AE-98B4-74065A2CCE19}"/>
    <hyperlink ref="F179" location="A125246746L" display="A125246746L" xr:uid="{D538DC4F-C9DF-4192-80C7-85707957ADE1}"/>
    <hyperlink ref="D149" location="A125232490K" display="A125232490K" xr:uid="{779DC997-2901-43AF-8EAF-26FE936D9D82}"/>
    <hyperlink ref="D164" location="A125256250V" display="A125256250V" xr:uid="{B66509AA-EB5A-450A-A9BC-C4D6EDE207E5}"/>
    <hyperlink ref="D179" location="A125244370R" display="A125244370R" xr:uid="{EC29A1BB-854E-4B0D-BFC4-97BFCE0038DA}"/>
    <hyperlink ref="E149" location="A125227738J" display="A125227738J" xr:uid="{DFC9A237-D022-4048-A380-C4CD3B0B5FFE}"/>
    <hyperlink ref="E164" location="A125251498J" display="A125251498J" xr:uid="{416A1E4F-9E7E-4E05-96EA-EE3A8CB1422A}"/>
    <hyperlink ref="E179" location="A125239618L" display="A125239618L" xr:uid="{BC08EBBE-A34A-4F94-9ADB-0660FB29ED22}"/>
    <hyperlink ref="G149" location="A125237242R" display="A125237242R" xr:uid="{CE51765B-A633-4732-87B9-9FDB985FB17D}"/>
    <hyperlink ref="G164" location="A125261002C" display="A125261002C" xr:uid="{5A01F279-D21B-4809-9B3C-FE23A35F2AEC}"/>
    <hyperlink ref="G179" location="A125249122V" display="A125249122V" xr:uid="{76012749-B44C-4B3D-A34D-1A8BD4A84E9B}"/>
    <hyperlink ref="M150" location="A125231322F" display="A125231322F" xr:uid="{27FB2D1D-8538-438E-9C0E-32369983BE40}"/>
    <hyperlink ref="M165" location="A125255082A" display="A125255082A" xr:uid="{4EFB173D-DCB9-4ABE-A618-5B7519570AB3}"/>
    <hyperlink ref="M180" location="A125243202K" display="A125243202K" xr:uid="{5BB64C7D-210E-4991-A57A-30458777D325}"/>
    <hyperlink ref="K150" location="A125236074W" display="A125236074W" xr:uid="{F49FE16A-FDD4-4DF5-B5DF-163F58BFD34D}"/>
    <hyperlink ref="K165" location="A125259834C" display="A125259834C" xr:uid="{37B6A196-947B-42DA-A8CF-6558E692560B}"/>
    <hyperlink ref="K180" location="A125247954X" display="A125247954X" xr:uid="{27173B16-6E79-4E14-872F-66926F76571E}"/>
    <hyperlink ref="I150" location="A125233698R" display="A125233698R" xr:uid="{41086B5F-FAE3-4E1D-AC10-172C1B2BC114}"/>
    <hyperlink ref="I165" location="A125257458X" display="A125257458X" xr:uid="{7C0C0A53-66A3-4A51-937B-77555F161809}"/>
    <hyperlink ref="I180" location="A125245578V" display="A125245578V" xr:uid="{E9F369B5-0361-4958-ADF1-85A018B19CCF}"/>
    <hyperlink ref="J150" location="A125228946V" display="A125228946V" xr:uid="{C4D88902-6CD3-41BA-B965-65CE9E69AF3A}"/>
    <hyperlink ref="J165" location="A125252706J" display="A125252706J" xr:uid="{14229354-4DF0-442C-A8D5-A60F6E7F793C}"/>
    <hyperlink ref="J180" location="A125240826C" display="A125240826C" xr:uid="{D1D1E244-2831-4623-A9F2-43EFFCFE3685}"/>
    <hyperlink ref="L150" location="A125238450A" display="A125238450A" xr:uid="{EB2A057F-B217-4606-B121-610D95F98F5D}"/>
    <hyperlink ref="L165" location="A125262210R" display="A125262210R" xr:uid="{415B2CB9-B135-4914-B799-AD030554A7B7}"/>
    <hyperlink ref="L180" location="A125250330K" display="A125250330K" xr:uid="{017757F5-7768-4EB4-8939-FA5BBF54773A}"/>
    <hyperlink ref="M138" location="A125231306F" display="A125231306F" xr:uid="{D1C5F107-4A09-4F70-B83E-B449339F92E7}"/>
    <hyperlink ref="M153" location="A125255066A" display="A125255066A" xr:uid="{F33E3006-DA76-44AC-ADA0-39EF2BD072A0}"/>
    <hyperlink ref="M168" location="A125243186W" display="A125243186W" xr:uid="{46DB9EDD-9A12-4104-B43B-07EA1C487A7A}"/>
    <hyperlink ref="K138" location="A125236058W" display="A125236058W" xr:uid="{AC80D6BB-6054-4621-8996-2ED6F1361BC2}"/>
    <hyperlink ref="K153" location="A125259818C" display="A125259818C" xr:uid="{DF057F91-9171-469E-A1DB-DC39CAD9ABE3}"/>
    <hyperlink ref="K168" location="A125247938X" display="A125247938X" xr:uid="{3A3EDE98-CCFF-4C6D-8E09-03D156957830}"/>
    <hyperlink ref="I138" location="A125233682W" display="A125233682W" xr:uid="{DDFD74C0-8660-4444-B2A7-CC41859F4349}"/>
    <hyperlink ref="I153" location="A125257442F" display="A125257442F" xr:uid="{5AAE228F-99F9-4A24-B33D-B9FFAA61FA9A}"/>
    <hyperlink ref="I168" location="A125245562A" display="A125245562A" xr:uid="{C108A26B-6B69-4E28-B30B-624A53C3C7BA}"/>
    <hyperlink ref="J138" location="A125228930A" display="A125228930A" xr:uid="{88E90203-EDB4-4FF0-8984-16A69EB12616}"/>
    <hyperlink ref="J153" location="A125252690A" display="A125252690A" xr:uid="{02F42664-DDDF-4ACF-B970-FE14268AF046}"/>
    <hyperlink ref="J168" location="A125240810K" display="A125240810K" xr:uid="{CFC45534-333D-40D7-956C-8DDA55B6616E}"/>
    <hyperlink ref="L138" location="A125238434A" display="A125238434A" xr:uid="{DFBA5464-D136-415E-8D38-15D8622D19A1}"/>
    <hyperlink ref="L153" location="A125262194A" display="A125262194A" xr:uid="{55EC9126-A94B-4706-A24B-E4C7D479D4D6}"/>
    <hyperlink ref="L168" location="A125250314K" display="A125250314K" xr:uid="{A1B28C47-47E9-4AF2-849D-C42131BA80F6}"/>
    <hyperlink ref="M139" location="A125231286J" display="A125231286J" xr:uid="{27AA75EE-1D41-4DAA-BE97-6070861C5267}"/>
    <hyperlink ref="M154" location="A125255046T" display="A125255046T" xr:uid="{10EBD09A-0E7E-415C-9947-4089A7B9A6E4}"/>
    <hyperlink ref="M169" location="A125243166L" display="A125243166L" xr:uid="{66C881CD-7054-4C15-9CE6-13524812D077}"/>
    <hyperlink ref="K139" location="A125236038L" display="A125236038L" xr:uid="{59723C7E-5EFA-445B-B5D7-F871F0BE3E33}"/>
    <hyperlink ref="K154" location="A125259798F" display="A125259798F" xr:uid="{D0B212D4-DE14-46A9-9F1E-FF72C5A1185E}"/>
    <hyperlink ref="K169" location="A125247918R" display="A125247918R" xr:uid="{A10A81A4-3810-4A5D-9605-16D3F102EBE5}"/>
    <hyperlink ref="I139" location="A125233662L" display="A125233662L" xr:uid="{94CE84FD-033C-47F6-8635-716C22A5141F}"/>
    <hyperlink ref="I154" location="A125257422W" display="A125257422W" xr:uid="{A7385347-9A33-4718-AD7B-BB43FA79BCF0}"/>
    <hyperlink ref="I169" location="A125245542T" display="A125245542T" xr:uid="{E4971C2A-E0BA-4732-BB59-3DB85C307DC9}"/>
    <hyperlink ref="J139" location="A125228910T" display="A125228910T" xr:uid="{FFC3ECF4-91D5-4533-9E61-742DF27F53AC}"/>
    <hyperlink ref="J154" location="A125252670T" display="A125252670T" xr:uid="{CEAC2430-B442-4704-B49E-8CEB4D8F0F35}"/>
    <hyperlink ref="J169" location="A125240790L" display="A125240790L" xr:uid="{A0EF420F-D1B7-4229-BCE1-1B881CCC46D2}"/>
    <hyperlink ref="L139" location="A125238414T" display="A125238414T" xr:uid="{9E6471C2-8897-485A-9B3F-5D59A50665FD}"/>
    <hyperlink ref="L154" location="A125262174T" display="A125262174T" xr:uid="{9840B03F-C97E-458B-9174-C7C4CC44F20B}"/>
    <hyperlink ref="L169" location="A125250294L" display="A125250294L" xr:uid="{DA2874E5-E70D-4EC9-B64B-1BA1085B6D82}"/>
    <hyperlink ref="M141" location="A125231310W" display="A125231310W" xr:uid="{CD5D728E-7A87-433A-AC47-2E06D54CCEC3}"/>
    <hyperlink ref="M156" location="A125255070T" display="A125255070T" xr:uid="{E4829272-F2C3-42F4-B0FB-17AB5D40AAE9}"/>
    <hyperlink ref="M171" location="A125243190L" display="A125243190L" xr:uid="{E1C2E567-8325-4D34-A80D-C9908389497F}"/>
    <hyperlink ref="K141" location="A125236062L" display="A125236062L" xr:uid="{8FEC169B-DAFF-4A08-A2FA-6242F7E7E7EE}"/>
    <hyperlink ref="K156" location="A125259822V" display="A125259822V" xr:uid="{AF38CC49-1699-4CE7-B4D7-7BAA70941B15}"/>
    <hyperlink ref="K171" location="A125247942R" display="A125247942R" xr:uid="{813C2B47-C40F-43E1-BB10-28DE544A7AF9}"/>
    <hyperlink ref="I141" location="A125233686F" display="A125233686F" xr:uid="{5C552055-A8A9-4B6F-8D75-36B85E4781CB}"/>
    <hyperlink ref="I156" location="A125257446R" display="A125257446R" xr:uid="{05FDB8A9-741F-4342-849C-B527E660728B}"/>
    <hyperlink ref="I171" location="A125245566K" display="A125245566K" xr:uid="{E5EC383B-7E21-43D7-BF3D-D280F221E27C}"/>
    <hyperlink ref="J141" location="A125228934K" display="A125228934K" xr:uid="{57FC3A25-50AF-4EF5-B835-EF2FDE3217DE}"/>
    <hyperlink ref="J156" location="A125252694K" display="A125252694K" xr:uid="{ED30252E-9D0A-48DD-8B0E-A045BA89661B}"/>
    <hyperlink ref="J171" location="A125240814V" display="A125240814V" xr:uid="{6760AB68-030D-4E84-BCB6-522AF5515BE0}"/>
    <hyperlink ref="L141" location="A125238438K" display="A125238438K" xr:uid="{CC769B46-0A7A-4399-9560-396D22F4F44D}"/>
    <hyperlink ref="L156" location="A125262198K" display="A125262198K" xr:uid="{15A97BCB-68A6-4BA2-BDE5-C50223BBB879}"/>
    <hyperlink ref="L171" location="A125250318V" display="A125250318V" xr:uid="{F5C9B566-C648-4F6D-8626-4935DB79859E}"/>
    <hyperlink ref="M142" location="A125231314F" display="A125231314F" xr:uid="{CB18EAC6-A611-40A1-86CA-22BBA67622B3}"/>
    <hyperlink ref="M157" location="A125255074A" display="A125255074A" xr:uid="{8D704B26-C125-4B7B-AB71-6B370E901548}"/>
    <hyperlink ref="M172" location="A125243194W" display="A125243194W" xr:uid="{59785537-B21C-487B-9856-83D014876D53}"/>
    <hyperlink ref="K142" location="A125236066W" display="A125236066W" xr:uid="{45F408FE-1034-4128-9112-7B5A5B62C7EF}"/>
    <hyperlink ref="K157" location="A125259826C" display="A125259826C" xr:uid="{641202B5-BBEA-4CBA-8973-5D3A66048855}"/>
    <hyperlink ref="K172" location="A125247946X" display="A125247946X" xr:uid="{1E2DEE2A-8249-46F1-9BB9-09C8D8B669D0}"/>
    <hyperlink ref="I142" location="A125233690W" display="A125233690W" xr:uid="{7A9176A8-7238-4203-ADF4-C1989817796A}"/>
    <hyperlink ref="I157" location="A125257450F" display="A125257450F" xr:uid="{72F88DF5-1812-4B10-95B4-3BD77573D93B}"/>
    <hyperlink ref="I172" location="A125245570A" display="A125245570A" xr:uid="{B540AC9C-BABC-4062-8FC6-40AA8E667CB8}"/>
    <hyperlink ref="J142" location="A125228938V" display="A125228938V" xr:uid="{888C976E-DCA3-4D01-A357-29F8AB8C30ED}"/>
    <hyperlink ref="J157" location="A125252698V" display="A125252698V" xr:uid="{14D2B49E-52FE-4683-8A29-44337576D2AB}"/>
    <hyperlink ref="J172" location="A125240818C" display="A125240818C" xr:uid="{0255BDBD-7DA3-4B86-82DB-F8265DC453DA}"/>
    <hyperlink ref="L142" location="A125238442A" display="A125238442A" xr:uid="{0F4F820B-9447-498A-8D06-F521EA98398E}"/>
    <hyperlink ref="L157" location="A125262202R" display="A125262202R" xr:uid="{12E90B54-3821-406E-AEAC-AE463E7DCEAE}"/>
    <hyperlink ref="L172" location="A125250322K" display="A125250322K" xr:uid="{97EEAD9D-0346-420F-A619-9FDCFCF733B3}"/>
    <hyperlink ref="M143" location="A125231290X" display="A125231290X" xr:uid="{BB152B0D-46A8-42B0-ADE8-E8699CE24268}"/>
    <hyperlink ref="M158" location="A125255050J" display="A125255050J" xr:uid="{4059B3CC-D0DB-40B1-A99D-86E3A6D04805}"/>
    <hyperlink ref="M173" location="A125243170C" display="A125243170C" xr:uid="{732B00EF-174C-402C-B7D8-7C060F39BEB7}"/>
    <hyperlink ref="K143" location="A125236042C" display="A125236042C" xr:uid="{45BA6045-8D81-4EDD-A313-E7354EB6A43E}"/>
    <hyperlink ref="K158" location="A125259802K" display="A125259802K" xr:uid="{E53B0C9C-38AE-44AA-AAFF-E5B2C5039166}"/>
    <hyperlink ref="K173" location="A125247922F" display="A125247922F" xr:uid="{0CF7F530-5A37-4B13-9CCB-586F0564D499}"/>
    <hyperlink ref="I143" location="A125233666W" display="A125233666W" xr:uid="{7B737399-9DD6-4C10-995E-7AEF74F49B3C}"/>
    <hyperlink ref="I158" location="A125257426F" display="A125257426F" xr:uid="{69812A7B-94E4-45A3-905E-E46614AAA5CD}"/>
    <hyperlink ref="I173" location="A125245546A" display="A125245546A" xr:uid="{98D21545-11BC-4985-8435-4CEC3D6EC68B}"/>
    <hyperlink ref="J143" location="A125228914A" display="A125228914A" xr:uid="{C91EE04D-854A-4BFF-80B1-468CC9523240}"/>
    <hyperlink ref="J158" location="A125252674A" display="A125252674A" xr:uid="{5C583FA3-1576-4BC4-8852-9599C3D712B1}"/>
    <hyperlink ref="J173" location="A125240794W" display="A125240794W" xr:uid="{52423173-ED36-4F45-910B-84CD53213B8C}"/>
    <hyperlink ref="L143" location="A125238418A" display="A125238418A" xr:uid="{10392B9D-F76A-49DA-AB57-41EE5B970B76}"/>
    <hyperlink ref="L158" location="A125262178A" display="A125262178A" xr:uid="{5A4A472B-A812-407D-8815-2AF9CF3E2279}"/>
    <hyperlink ref="L173" location="A125250298W" display="A125250298W" xr:uid="{9119BA74-BAAE-4698-9C60-5CCFA893A36B}"/>
    <hyperlink ref="M144" location="A125231294J" display="A125231294J" xr:uid="{3D8930F3-43AB-4278-9F0E-E93ECC3617DF}"/>
    <hyperlink ref="M159" location="A125255054T" display="A125255054T" xr:uid="{1C9B48F1-6088-454B-9F85-83625A857576}"/>
    <hyperlink ref="M174" location="A125243174L" display="A125243174L" xr:uid="{A30824B8-FEE6-43F9-9E7E-662FC5D6B78C}"/>
    <hyperlink ref="K144" location="A125236046L" display="A125236046L" xr:uid="{8833D99D-B3BB-4CBF-A466-1BE2C560EF1B}"/>
    <hyperlink ref="K159" location="A125259806V" display="A125259806V" xr:uid="{F0F54D49-B6A4-4E9B-9E69-81F25C0DE71F}"/>
    <hyperlink ref="K174" location="A125247926R" display="A125247926R" xr:uid="{E5340FCD-4F2D-43AB-A93C-66B73228924C}"/>
    <hyperlink ref="I144" location="A125233670L" display="A125233670L" xr:uid="{853BEB34-5655-4707-B01C-5010D5BF1A5A}"/>
    <hyperlink ref="I159" location="A125257430W" display="A125257430W" xr:uid="{D8B2EA6E-F6B5-471B-BD74-E6D0B01564BB}"/>
    <hyperlink ref="I174" location="A125245550T" display="A125245550T" xr:uid="{EE310E93-A3AD-47EE-B85E-D6C07BDE6EB0}"/>
    <hyperlink ref="J144" location="A125228918K" display="A125228918K" xr:uid="{C70C686D-FE21-470E-A8BE-2DC793C4A3C7}"/>
    <hyperlink ref="J159" location="A125252678K" display="A125252678K" xr:uid="{09BFCE22-86DC-46E2-B6DB-366F5E29AA87}"/>
    <hyperlink ref="J174" location="A125240798F" display="A125240798F" xr:uid="{CBDE596C-7E23-443F-B921-EE8BB6B87E01}"/>
    <hyperlink ref="L144" location="A125238422T" display="A125238422T" xr:uid="{594066B2-BDA2-4A9C-81FE-AE65F82C1D6A}"/>
    <hyperlink ref="L159" location="A125262182T" display="A125262182T" xr:uid="{36BD15C4-C4FD-4822-BEDA-3133B33B6C91}"/>
    <hyperlink ref="L174" location="A125250302A" display="A125250302A" xr:uid="{97E682D6-95D8-4772-A126-531361C9C9AD}"/>
    <hyperlink ref="M146" location="A125231298T" display="A125231298T" xr:uid="{B3843972-73B2-4183-A0B7-653E7F54EFAD}"/>
    <hyperlink ref="M161" location="A125255058A" display="A125255058A" xr:uid="{1CC0DC99-BB1A-4544-BF6A-9C2F5534133A}"/>
    <hyperlink ref="M176" location="A125243178W" display="A125243178W" xr:uid="{6F2E2DDC-37DC-4F19-B05C-D7F4B413C053}"/>
    <hyperlink ref="K146" location="A125236050C" display="A125236050C" xr:uid="{2526A5E2-BC96-4D37-97C2-83B7C05DE0B2}"/>
    <hyperlink ref="K161" location="A125259810K" display="A125259810K" xr:uid="{6A0D779A-0C56-4D68-8560-65A7CDF23308}"/>
    <hyperlink ref="K176" location="A125247930F" display="A125247930F" xr:uid="{ABF1A1B2-E1BE-4E25-8752-217DEF846415}"/>
    <hyperlink ref="I146" location="A125233674W" display="A125233674W" xr:uid="{104FB587-13D3-48A1-B547-CF76AC05EA02}"/>
    <hyperlink ref="I161" location="A125257434F" display="A125257434F" xr:uid="{FA3BCC84-B51B-4E34-B767-BE7C6198A78A}"/>
    <hyperlink ref="I176" location="A125245554A" display="A125245554A" xr:uid="{9A2D2463-D490-401B-8CAA-2061C0B550ED}"/>
    <hyperlink ref="J146" location="A125228922A" display="A125228922A" xr:uid="{BFE9FD23-2005-4F7B-B452-E71ADA58D1B6}"/>
    <hyperlink ref="J161" location="A125252682A" display="A125252682A" xr:uid="{D1E33C23-5E59-41D1-AE50-3F1B52E4CE3F}"/>
    <hyperlink ref="J176" location="A125240802K" display="A125240802K" xr:uid="{B7521AFC-8413-4D4D-AB81-54C2397ADB66}"/>
    <hyperlink ref="L146" location="A125238426A" display="A125238426A" xr:uid="{043965CA-46C0-4C7C-BF32-0541A1B218B5}"/>
    <hyperlink ref="L161" location="A125262186A" display="A125262186A" xr:uid="{5434F20A-F912-4D58-8000-50AE91F1551C}"/>
    <hyperlink ref="L176" location="A125250306K" display="A125250306K" xr:uid="{AE8E0785-E40F-492E-9401-9E382BF3F461}"/>
    <hyperlink ref="M147" location="A125231282X" display="A125231282X" xr:uid="{FD88BA8B-5C00-42C5-AFA8-5D6079278557}"/>
    <hyperlink ref="M162" location="A125255042J" display="A125255042J" xr:uid="{D10D700E-5F46-4FB8-804E-9B29B79E6A99}"/>
    <hyperlink ref="M177" location="A125243162C" display="A125243162C" xr:uid="{722FD9F8-DDFE-44B1-A335-A290462D48A5}"/>
    <hyperlink ref="K147" location="A125236034C" display="A125236034C" xr:uid="{B73D9E07-35BA-497D-BE57-0EE26A99F5B5}"/>
    <hyperlink ref="K162" location="A125259794W" display="A125259794W" xr:uid="{2B347B4C-CCDE-4627-BC11-1D3F2ADBF7A8}"/>
    <hyperlink ref="K177" location="A125247914F" display="A125247914F" xr:uid="{615E0709-1907-42D3-A0F6-BE8734F17836}"/>
    <hyperlink ref="I147" location="A125233658W" display="A125233658W" xr:uid="{17512DAA-290D-40AE-BD07-3DA8E6CC0A91}"/>
    <hyperlink ref="I162" location="A125257418F" display="A125257418F" xr:uid="{FF595757-0D20-4700-81CA-0CF6193B3649}"/>
    <hyperlink ref="I177" location="A125245538A" display="A125245538A" xr:uid="{A6FD3C6D-B9C6-486F-99F5-D21FAA4C6165}"/>
    <hyperlink ref="J147" location="A125228906A" display="A125228906A" xr:uid="{944D8731-F7D3-44E1-81D8-545E997B0949}"/>
    <hyperlink ref="J162" location="A125252666A" display="A125252666A" xr:uid="{51D81F4A-AB5C-48C7-9C52-2A0EE8025D76}"/>
    <hyperlink ref="J177" location="A125240786W" display="A125240786W" xr:uid="{E3E0C726-3C93-459F-BAF9-6F46D5442B1C}"/>
    <hyperlink ref="L147" location="A125238410J" display="A125238410J" xr:uid="{C7071FD2-623B-443B-90AA-8AE0E8677DC8}"/>
    <hyperlink ref="L162" location="A125262170J" display="A125262170J" xr:uid="{4EB37E1A-4E0C-463B-840E-586BBAD065CC}"/>
    <hyperlink ref="L177" location="A125250290C" display="A125250290C" xr:uid="{E686A902-F1C0-45B8-8430-90FCE6177F66}"/>
    <hyperlink ref="M148" location="A125231318R" display="A125231318R" xr:uid="{DD1C3A9D-3885-4FD0-BF63-77A27296D067}"/>
    <hyperlink ref="M163" location="A125255078K" display="A125255078K" xr:uid="{19F0D8D9-4936-4C6D-BD57-603ADD0D5248}"/>
    <hyperlink ref="M178" location="A125243198F" display="A125243198F" xr:uid="{4CD2F99C-D617-4296-8099-5282B7570FBA}"/>
    <hyperlink ref="K148" location="A125236070L" display="A125236070L" xr:uid="{F28B89F8-2B67-4615-BF20-819FE0BBC673}"/>
    <hyperlink ref="K163" location="A125259830V" display="A125259830V" xr:uid="{2CFCA557-3328-4B26-905B-B77AA9C32E79}"/>
    <hyperlink ref="K178" location="A125247950R" display="A125247950R" xr:uid="{4B3506C4-A062-4B74-B8DE-8B71AEF54CBF}"/>
    <hyperlink ref="I148" location="A125233694F" display="A125233694F" xr:uid="{1D50A5B3-8C28-4860-B6C4-0FFCEA19AB4A}"/>
    <hyperlink ref="I163" location="A125257454R" display="A125257454R" xr:uid="{F020C99E-CBA2-49E4-968A-303F275A4D7E}"/>
    <hyperlink ref="I178" location="A125245574K" display="A125245574K" xr:uid="{742AA7C9-8442-45D9-A5F5-E9E144632DD8}"/>
    <hyperlink ref="J148" location="A125228942K" display="A125228942K" xr:uid="{03B1CC00-7C7F-47B4-83C2-673A67378F17}"/>
    <hyperlink ref="J163" location="A125252702X" display="A125252702X" xr:uid="{D6B53F56-8AE0-4CD3-A331-FEB3526F7686}"/>
    <hyperlink ref="J178" location="A125240822V" display="A125240822V" xr:uid="{53D80C93-AEA1-423B-85A9-71F690FCEBC3}"/>
    <hyperlink ref="L148" location="A125238446K" display="A125238446K" xr:uid="{F2CD11EE-8BB8-4BF6-B6C6-85F737E64F44}"/>
    <hyperlink ref="L163" location="A125262206X" display="A125262206X" xr:uid="{5671F47D-7EB5-4602-9D0A-DE367ADBB57F}"/>
    <hyperlink ref="L178" location="A125250326V" display="A125250326V" xr:uid="{650EB836-5720-4976-A18C-5CD55B1B0DB9}"/>
    <hyperlink ref="M149" location="A125231302W" display="A125231302W" xr:uid="{48844466-854F-4649-8468-D7CDE8F4FC58}"/>
    <hyperlink ref="M164" location="A125255062T" display="A125255062T" xr:uid="{6F074326-1B20-454E-A605-6F1943756863}"/>
    <hyperlink ref="M179" location="A125243182L" display="A125243182L" xr:uid="{223B9D70-52AA-45CC-AE60-5769A67BB46F}"/>
    <hyperlink ref="K149" location="A125236054L" display="A125236054L" xr:uid="{9552E351-5758-49DA-907C-0CCA358FCA74}"/>
    <hyperlink ref="K164" location="A125259814V" display="A125259814V" xr:uid="{CB3A0029-1948-46FA-BB79-58C65D7EC7D8}"/>
    <hyperlink ref="K179" location="A125247934R" display="A125247934R" xr:uid="{8F641465-6413-450F-B6C0-C85B0B70319A}"/>
    <hyperlink ref="I149" location="A125233678F" display="A125233678F" xr:uid="{F15E8A5D-C8A9-48B8-BB9D-EA1C54040038}"/>
    <hyperlink ref="I164" location="A125257438R" display="A125257438R" xr:uid="{37236920-4024-43CF-912D-F6EB33BC5D6E}"/>
    <hyperlink ref="I179" location="A125245558K" display="A125245558K" xr:uid="{EA068CBE-3080-4BB6-8006-C27C48E3063A}"/>
    <hyperlink ref="J149" location="A125228926K" display="A125228926K" xr:uid="{F6DE927D-6C69-4CB7-B56A-AF957CDD339C}"/>
    <hyperlink ref="J164" location="A125252686K" display="A125252686K" xr:uid="{C0ACC210-BE5C-4314-A398-18E0DEA1FE0C}"/>
    <hyperlink ref="J179" location="A125240806V" display="A125240806V" xr:uid="{429E071A-B0BF-41C0-A81B-D17CEAE68B0C}"/>
    <hyperlink ref="L149" location="A125238430T" display="A125238430T" xr:uid="{9D85441D-3C66-4E06-964D-E278C6204246}"/>
    <hyperlink ref="L164" location="A125262190T" display="A125262190T" xr:uid="{C7C46D76-53B3-481E-9657-E02F6FEB32C5}"/>
    <hyperlink ref="L179" location="A125250310A" display="A125250310A" xr:uid="{ADF0C4BB-6166-4662-89CB-6D48AE91FECD}"/>
    <hyperlink ref="R150" location="A125230530F" display="A125230530F" xr:uid="{DEABC14F-BCF2-4308-9E43-BBEB04998CF6}"/>
    <hyperlink ref="R165" location="A125254290A" display="A125254290A" xr:uid="{B8E95DCD-EAE7-4864-9497-E8B414EB70FB}"/>
    <hyperlink ref="R180" location="A125242410K" display="A125242410K" xr:uid="{AF09328B-1141-4535-9AB8-F800BE1489A5}"/>
    <hyperlink ref="P150" location="A125235282W" display="A125235282W" xr:uid="{EF239943-070A-48B8-B881-BDAF7A6D7EB4}"/>
    <hyperlink ref="P165" location="A125259042F" display="A125259042F" xr:uid="{DBCA7B67-D822-44D8-9702-5AA11FBFB380}"/>
    <hyperlink ref="P180" location="A125247162A" display="A125247162A" xr:uid="{F102F63F-5976-4A80-9B72-2726AF71050F}"/>
    <hyperlink ref="N150" location="A125232906C" display="A125232906C" xr:uid="{825DB47E-83D6-4794-83FA-98BD16DA9FC0}"/>
    <hyperlink ref="N165" location="A125256666X" display="A125256666X" xr:uid="{D8AF88BC-11D2-40AF-8C82-EDED98543226}"/>
    <hyperlink ref="N180" location="A125244786V" display="A125244786V" xr:uid="{6275D7B0-5996-412B-AE02-2CDAAE6994F2}"/>
    <hyperlink ref="O150" location="A125228154W" display="A125228154W" xr:uid="{779DEFEF-5DD2-43C2-B9E2-89E8970B8EC4}"/>
    <hyperlink ref="O165" location="A125251914J" display="A125251914J" xr:uid="{4F8F06BB-2161-437E-9285-A91A9DF016EE}"/>
    <hyperlink ref="O180" location="A125240034F" display="A125240034F" xr:uid="{AC48839A-41EF-44A2-A6A4-4D12ED2A9D7D}"/>
    <hyperlink ref="Q150" location="A125237658V" display="A125237658V" xr:uid="{F2ED86A6-F979-4781-B2E6-128298FD8DB4}"/>
    <hyperlink ref="Q165" location="A125261418J" display="A125261418J" xr:uid="{3E156278-68B8-4884-A866-E0359FD78C15}"/>
    <hyperlink ref="Q180" location="A125249538X" display="A125249538X" xr:uid="{CF09DB78-1351-4529-9A97-5674EC066F5A}"/>
    <hyperlink ref="R138" location="A125230514F" display="A125230514F" xr:uid="{B45D32EE-4BC6-447A-BC5D-99B48DBBB67E}"/>
    <hyperlink ref="R153" location="A125254274A" display="A125254274A" xr:uid="{D53F1F3A-9E8F-47BB-8F93-EF0052925A4E}"/>
    <hyperlink ref="R168" location="A125242394W" display="A125242394W" xr:uid="{A885DE38-E013-4259-A2E0-1342D8858E08}"/>
    <hyperlink ref="P138" location="A125235266W" display="A125235266W" xr:uid="{C5019581-446F-44AC-8519-9099C7695F6B}"/>
    <hyperlink ref="P153" location="A125259026F" display="A125259026F" xr:uid="{F9E2E5A2-8E23-4253-BBE1-240C97D5055B}"/>
    <hyperlink ref="P168" location="A125247146A" display="A125247146A" xr:uid="{E0B01B69-3D48-401F-8523-88B99CA5AE9F}"/>
    <hyperlink ref="N138" location="A125232890W" display="A125232890W" xr:uid="{86A9E3BA-A39D-4CAF-9264-8D7D355266FF}"/>
    <hyperlink ref="N153" location="A125256650F" display="A125256650F" xr:uid="{59F78FCC-26DD-424B-9E6A-24CE85532BD4}"/>
    <hyperlink ref="N168" location="A125244770A" display="A125244770A" xr:uid="{C5F05DFA-4B87-407F-BBBF-902CDA40F85A}"/>
    <hyperlink ref="O138" location="A125228138W" display="A125228138W" xr:uid="{D6BD0CD7-921B-44DB-A7EC-B090A082CD4B}"/>
    <hyperlink ref="O153" location="A125251898V" display="A125251898V" xr:uid="{DA5AE450-6BDC-4F0C-9F11-CA66B53E5089}"/>
    <hyperlink ref="O168" location="A125240018F" display="A125240018F" xr:uid="{799D9D0A-8795-4BF3-A75C-61F1D50F98C5}"/>
    <hyperlink ref="Q138" location="A125237642A" display="A125237642A" xr:uid="{9599C817-B1F7-4060-B360-49A446C39C18}"/>
    <hyperlink ref="Q153" location="A125261402R" display="A125261402R" xr:uid="{54BD5406-463E-4A68-ABB8-56A4D3DD40F7}"/>
    <hyperlink ref="Q168" location="A125249522F" display="A125249522F" xr:uid="{1690B508-E12D-4D75-A674-5F9D10282646}"/>
    <hyperlink ref="R139" location="A125230494J" display="A125230494J" xr:uid="{06972AEE-B1FA-4078-A00D-A22E302230F7}"/>
    <hyperlink ref="R154" location="A125254254T" display="A125254254T" xr:uid="{28880DA9-5384-4A17-ADB1-B10D7AECD506}"/>
    <hyperlink ref="R169" location="A125242374L" display="A125242374L" xr:uid="{2BAC8C2F-C646-4496-96D8-15A9F2AC26D2}"/>
    <hyperlink ref="P139" location="A125235246L" display="A125235246L" xr:uid="{76981603-2ACB-464B-984B-22DBFBCA8085}"/>
    <hyperlink ref="P154" location="A125259006W" display="A125259006W" xr:uid="{BD6653A4-18D1-4500-8CFB-3BC537ED43D7}"/>
    <hyperlink ref="P169" location="A125247126T" display="A125247126T" xr:uid="{148A75F6-6E90-4BFF-A0DE-7ECFDAB0F3C5}"/>
    <hyperlink ref="N139" location="A125232870L" display="A125232870L" xr:uid="{B04F43DD-FF17-45B0-B5BB-DCD41A8CD35A}"/>
    <hyperlink ref="N154" location="A125256630W" display="A125256630W" xr:uid="{D267BCC6-3791-4979-8464-B4A66A4CC2E0}"/>
    <hyperlink ref="N169" location="A125244750T" display="A125244750T" xr:uid="{5ED97311-45E1-422A-A91A-6C1BB56C4BA8}"/>
    <hyperlink ref="O139" location="A125228118L" display="A125228118L" xr:uid="{91270E93-64F9-4396-9866-22C720B6EFE5}"/>
    <hyperlink ref="O154" location="A125251878K" display="A125251878K" xr:uid="{DB7748F3-B64C-474C-8399-2FDF9C2113A9}"/>
    <hyperlink ref="O169" location="A125239998A" display="A125239998A" xr:uid="{A075B799-FF3E-4BEA-AD97-199A71530DC3}"/>
    <hyperlink ref="Q139" location="A125237622T" display="A125237622T" xr:uid="{65C6126C-E123-49D3-8297-512CB07C4022}"/>
    <hyperlink ref="Q154" location="A125261382T" display="A125261382T" xr:uid="{1FD6444C-60BD-4E04-AEE2-38E27DE181DC}"/>
    <hyperlink ref="Q169" location="A125249502W" display="A125249502W" xr:uid="{4999B6DB-071D-42EC-9E85-2FE5B4B40AA2}"/>
    <hyperlink ref="R141" location="A125230518R" display="A125230518R" xr:uid="{F799DED5-9D22-45D3-8E24-0EBB96FE17B9}"/>
    <hyperlink ref="R156" location="A125254278K" display="A125254278K" xr:uid="{BC3CFB27-BBF2-4147-BB4F-068FB5BA7EC9}"/>
    <hyperlink ref="R171" location="A125242398F" display="A125242398F" xr:uid="{1D5DE949-8EE7-4922-92D7-3BECAE04C72C}"/>
    <hyperlink ref="P141" location="A125235270L" display="A125235270L" xr:uid="{ECC1F795-BCFB-434B-BE41-A00D8F40B60F}"/>
    <hyperlink ref="P156" location="A125259030W" display="A125259030W" xr:uid="{BBC30D3D-63E3-45DF-9A82-6CE5DAC6B7C6}"/>
    <hyperlink ref="P171" location="A125247150T" display="A125247150T" xr:uid="{7B386EA6-CF21-45CA-97F0-E40B4F0A5CD8}"/>
    <hyperlink ref="N141" location="A125232894F" display="A125232894F" xr:uid="{656D0278-074A-489D-BA50-9B44442ED07F}"/>
    <hyperlink ref="N156" location="A125256654R" display="A125256654R" xr:uid="{ED64FDEF-CE6D-483D-A160-1A89D520A638}"/>
    <hyperlink ref="N171" location="A125244774K" display="A125244774K" xr:uid="{8AA57114-200B-4A1C-9C66-45DD40D550F6}"/>
    <hyperlink ref="O141" location="A125228142L" display="A125228142L" xr:uid="{6512C166-2726-4AC5-8531-29564A607FCE}"/>
    <hyperlink ref="O156" location="A125251902X" display="A125251902X" xr:uid="{B73078FB-2FBF-4A08-B92F-7B6FC9854F6E}"/>
    <hyperlink ref="O171" location="A125240022W" display="A125240022W" xr:uid="{1530324B-F864-4E89-90EB-0E722BDACE57}"/>
    <hyperlink ref="Q141" location="A125237646K" display="A125237646K" xr:uid="{46DB23F8-4D03-4EB1-9FC4-82346ACBAA55}"/>
    <hyperlink ref="Q156" location="A125261406X" display="A125261406X" xr:uid="{CBF75728-BA13-4822-89B8-BF834CBEF065}"/>
    <hyperlink ref="Q171" location="A125249526R" display="A125249526R" xr:uid="{CC63A952-6078-427A-9509-BD3DD3D6FC43}"/>
    <hyperlink ref="R142" location="A125230522F" display="A125230522F" xr:uid="{CB81A61A-47C7-4EBB-9A54-04240EDDB9EE}"/>
    <hyperlink ref="R157" location="A125254282A" display="A125254282A" xr:uid="{F0B9F4C5-AC37-466C-A62A-138D42D6AC57}"/>
    <hyperlink ref="R172" location="A125242402K" display="A125242402K" xr:uid="{91D287A6-14AD-4C8D-924C-E8640AFAA906}"/>
    <hyperlink ref="P142" location="A125235274W" display="A125235274W" xr:uid="{04660F66-8BD7-4FB0-970F-3179209DDD66}"/>
    <hyperlink ref="P157" location="A125259034F" display="A125259034F" xr:uid="{7CABA423-3DCB-4A1E-BA94-B0C9CC5699C5}"/>
    <hyperlink ref="P172" location="A125247154A" display="A125247154A" xr:uid="{FF2E241E-0C70-4325-B72A-D1442CF557BA}"/>
    <hyperlink ref="N142" location="A125232898R" display="A125232898R" xr:uid="{4244D72C-0EB5-46C0-B9FE-7D18F91DDCDA}"/>
    <hyperlink ref="N157" location="A125256658X" display="A125256658X" xr:uid="{0D87EAD8-E438-4465-94BB-3B0BF516F1F1}"/>
    <hyperlink ref="N172" location="A125244778V" display="A125244778V" xr:uid="{0F120786-3EC8-4DA4-99CD-47CCF6E9C745}"/>
    <hyperlink ref="O142" location="A125228146W" display="A125228146W" xr:uid="{62C737C0-BF38-42EF-BB85-C8879F298635}"/>
    <hyperlink ref="O157" location="A125251906J" display="A125251906J" xr:uid="{B7D55460-C80D-42FC-B521-044589A15408}"/>
    <hyperlink ref="O172" location="A125240026F" display="A125240026F" xr:uid="{90CE1717-6637-4526-A6A4-074DDEE1CCC2}"/>
    <hyperlink ref="Q142" location="A125237650A" display="A125237650A" xr:uid="{96D47D07-6F4B-478D-9FCC-270218C46F06}"/>
    <hyperlink ref="Q157" location="A125261410R" display="A125261410R" xr:uid="{585E6A6A-C627-4014-92FF-FF0207317305}"/>
    <hyperlink ref="Q172" location="A125249530F" display="A125249530F" xr:uid="{B9667A11-C11F-4F21-A244-7003E3813FED}"/>
    <hyperlink ref="R143" location="A125230498T" display="A125230498T" xr:uid="{C032F6F0-6190-4142-A14D-B7D94A1BE504}"/>
    <hyperlink ref="R158" location="A125254258A" display="A125254258A" xr:uid="{99B02465-7EA3-4399-94A5-EF0AC2F18907}"/>
    <hyperlink ref="R173" location="A125242378W" display="A125242378W" xr:uid="{6E91E275-728D-4250-9310-795009C4687F}"/>
    <hyperlink ref="P143" location="A125235250C" display="A125235250C" xr:uid="{67663DD8-7B9F-4ABC-AA35-EC28ABAFF83E}"/>
    <hyperlink ref="P158" location="A125259010L" display="A125259010L" xr:uid="{7E0DFBE0-F7D6-4B32-B3C0-B63291C76C51}"/>
    <hyperlink ref="P173" location="A125247130J" display="A125247130J" xr:uid="{DE35CE1E-7CB2-43AE-BCDE-5137D29B694F}"/>
    <hyperlink ref="N143" location="A125232874W" display="A125232874W" xr:uid="{0AFDF65A-20F3-4775-A40C-5154C22D6DDB}"/>
    <hyperlink ref="N158" location="A125256634F" display="A125256634F" xr:uid="{3A215186-2C89-4A24-881F-41E5584D8C0B}"/>
    <hyperlink ref="N173" location="A125244754A" display="A125244754A" xr:uid="{4757E16A-ABD9-4821-BDE9-5DD09228F707}"/>
    <hyperlink ref="O143" location="A125228122C" display="A125228122C" xr:uid="{245A4A1D-8C59-499A-B476-4A174915DAD5}"/>
    <hyperlink ref="O158" location="A125251882A" display="A125251882A" xr:uid="{57FDF847-37CD-412A-AE2F-04F16BFE6538}"/>
    <hyperlink ref="O173" location="A125240002L" display="A125240002L" xr:uid="{738B1250-F31D-4C6A-8809-ADAEF66B41C0}"/>
    <hyperlink ref="Q143" location="A125237626A" display="A125237626A" xr:uid="{6500974D-0BA8-43CF-A244-6FB64B247CAC}"/>
    <hyperlink ref="Q158" location="A125261386A" display="A125261386A" xr:uid="{272BE1C2-0380-4ACC-B7C7-1FE39AC020A9}"/>
    <hyperlink ref="Q173" location="A125249506F" display="A125249506F" xr:uid="{5DA350AA-C079-4945-B9F2-E45AAD4F398F}"/>
    <hyperlink ref="R144" location="A125230502W" display="A125230502W" xr:uid="{7E2FAA69-4D89-4D16-8DE4-31F37C5B04F3}"/>
    <hyperlink ref="R159" location="A125254262T" display="A125254262T" xr:uid="{DCDD19DA-E9F8-48B2-AC19-378F8FD2A29A}"/>
    <hyperlink ref="R174" location="A125242382L" display="A125242382L" xr:uid="{FBB1BAB6-0444-4B58-A2AE-4816FDD4BAD0}"/>
    <hyperlink ref="P144" location="A125235254L" display="A125235254L" xr:uid="{52BA3605-1DFC-4946-B6BD-E4D10A79A6FC}"/>
    <hyperlink ref="P159" location="A125259014W" display="A125259014W" xr:uid="{E08499E0-36E0-443A-BB90-9CDE6D3BD792}"/>
    <hyperlink ref="P174" location="A125247134T" display="A125247134T" xr:uid="{D7D70068-0108-4C3F-BCA5-6EB2CB280817}"/>
    <hyperlink ref="N144" location="A125232878F" display="A125232878F" xr:uid="{ECCDEBFA-9761-4205-A3C5-2E04B9384BD6}"/>
    <hyperlink ref="N159" location="A125256638R" display="A125256638R" xr:uid="{35CD8B93-E8C0-4DB4-BB2B-5BFA0BD21AA2}"/>
    <hyperlink ref="N174" location="A125244758K" display="A125244758K" xr:uid="{A049D86E-D6C7-4B1F-969E-41C0553FA529}"/>
    <hyperlink ref="O144" location="A125228126L" display="A125228126L" xr:uid="{07DD69A7-E872-4E89-A8EE-B2C3417740CA}"/>
    <hyperlink ref="O159" location="A125251886K" display="A125251886K" xr:uid="{673EE38E-4B8D-48BA-A1FC-30E5EA0ECF37}"/>
    <hyperlink ref="O174" location="A125240006W" display="A125240006W" xr:uid="{7CF0AACB-C1CA-442B-B01D-8487C3361CA9}"/>
    <hyperlink ref="Q144" location="A125237630T" display="A125237630T" xr:uid="{DFD37F2B-207F-4E67-8648-A5B60FDB66C6}"/>
    <hyperlink ref="Q159" location="A125261390T" display="A125261390T" xr:uid="{4AB8B182-2714-4DF9-A37F-D2630AFB66A2}"/>
    <hyperlink ref="Q174" location="A125249510W" display="A125249510W" xr:uid="{A90A1724-58D1-44FB-A082-8D81583B5261}"/>
    <hyperlink ref="R146" location="A125230506F" display="A125230506F" xr:uid="{F4047B13-C5BC-4DB0-9AD2-604602F47497}"/>
    <hyperlink ref="R161" location="A125254266A" display="A125254266A" xr:uid="{9B1A4B3F-0B4B-4BD5-BC09-507FFFB198AC}"/>
    <hyperlink ref="R176" location="A125242386W" display="A125242386W" xr:uid="{C9DA5023-91EC-4527-A443-305CADD9571C}"/>
    <hyperlink ref="P146" location="A125235258W" display="A125235258W" xr:uid="{3053CF8D-3CCA-4447-9774-DEB35A5F9FF8}"/>
    <hyperlink ref="P161" location="A125259018F" display="A125259018F" xr:uid="{A721AF34-0552-42DE-8E09-B94E4EA0FDDC}"/>
    <hyperlink ref="P176" location="A125247138A" display="A125247138A" xr:uid="{894453D7-5776-48D0-81FA-D5C89263F06A}"/>
    <hyperlink ref="N146" location="A125232882W" display="A125232882W" xr:uid="{84EDC0D6-23F3-4F6B-B8C4-529437B49F00}"/>
    <hyperlink ref="N161" location="A125256642F" display="A125256642F" xr:uid="{69064C1C-1681-4187-81C7-018C659CAC39}"/>
    <hyperlink ref="N176" location="A125244762A" display="A125244762A" xr:uid="{09906025-B297-4C03-9DFA-FD08040F0BDE}"/>
    <hyperlink ref="O146" location="A125228130C" display="A125228130C" xr:uid="{22F34B99-7F0B-4D8A-ABC1-974AF4046915}"/>
    <hyperlink ref="O161" location="A125251890A" display="A125251890A" xr:uid="{A45EEE8C-C025-4ECE-BF35-0DB22CF9CA96}"/>
    <hyperlink ref="O176" location="A125240010L" display="A125240010L" xr:uid="{FED0FC73-DD18-4C69-AE2F-EED3228F5277}"/>
    <hyperlink ref="Q146" location="A125237634A" display="A125237634A" xr:uid="{39B068E5-FB7E-4FF2-A866-55F6F56F4700}"/>
    <hyperlink ref="Q161" location="A125261394A" display="A125261394A" xr:uid="{BAE9CB50-AC2B-4D1A-8B92-843C6BE95555}"/>
    <hyperlink ref="Q176" location="A125249514F" display="A125249514F" xr:uid="{1BE40F77-E8A8-4DF3-987B-C418D10CAC7A}"/>
    <hyperlink ref="R147" location="A125230490X" display="A125230490X" xr:uid="{A7701DFF-171B-4EF9-8EF5-D84E62192C11}"/>
    <hyperlink ref="R162" location="A125254250J" display="A125254250J" xr:uid="{57E3B71E-AEC2-4365-B1AF-9046D19B29F7}"/>
    <hyperlink ref="R177" location="A125242370C" display="A125242370C" xr:uid="{588C7E40-3060-4D64-97D2-49061AA2F2EA}"/>
    <hyperlink ref="P147" location="A125235242C" display="A125235242C" xr:uid="{99288F20-4B9B-4D72-B263-DAB796CBDE89}"/>
    <hyperlink ref="P162" location="A125259002L" display="A125259002L" xr:uid="{515D3D80-B1FD-44C2-91A1-746050768BC6}"/>
    <hyperlink ref="P177" location="A125247122J" display="A125247122J" xr:uid="{5A60BF66-8E28-4C69-BCDB-4A33D83CA4E7}"/>
    <hyperlink ref="N147" location="A125232866W" display="A125232866W" xr:uid="{04E11CB9-5E48-4293-8603-C3D0D71CECFF}"/>
    <hyperlink ref="N162" location="A125256626F" display="A125256626F" xr:uid="{DA38AFBC-1793-4B04-98AD-07C4A0AC3650}"/>
    <hyperlink ref="N177" location="A125244746A" display="A125244746A" xr:uid="{E14F61A5-7665-4ED1-BE42-C363B4BFCA2D}"/>
    <hyperlink ref="O147" location="A125228114C" display="A125228114C" xr:uid="{80A4C964-72CD-47DC-B501-CAC6E9D55264}"/>
    <hyperlink ref="O162" location="A125251874A" display="A125251874A" xr:uid="{B2DB3320-A4BF-4EC7-9B27-66E77435E571}"/>
    <hyperlink ref="O177" location="A125239994T" display="A125239994T" xr:uid="{B5A6D2FD-D425-4F00-B827-9E19E9251156}"/>
    <hyperlink ref="Q147" location="A125237618A" display="A125237618A" xr:uid="{230986B8-F632-4696-8AA1-D92AE78CD7B8}"/>
    <hyperlink ref="Q162" location="A125261378A" display="A125261378A" xr:uid="{16573404-AAE3-45DA-AFDB-9DDBABFE7E13}"/>
    <hyperlink ref="Q177" location="A125249498T" display="A125249498T" xr:uid="{B38C84C2-919E-42D8-BB64-5717C39E4493}"/>
    <hyperlink ref="R148" location="A125230526R" display="A125230526R" xr:uid="{EF031617-84DA-471E-BAB1-533D01137844}"/>
    <hyperlink ref="R163" location="A125254286K" display="A125254286K" xr:uid="{B452FA1F-5C94-4378-9FA2-3BB48CAD6482}"/>
    <hyperlink ref="R178" location="A125242406V" display="A125242406V" xr:uid="{3B4F81AE-2A55-4969-B756-36FC12656007}"/>
    <hyperlink ref="P148" location="A125235278F" display="A125235278F" xr:uid="{47BA4364-74E1-4571-B478-81E32D8D4F9E}"/>
    <hyperlink ref="P163" location="A125259038R" display="A125259038R" xr:uid="{C904B1B9-E88C-4A92-99E4-CB8CEC537825}"/>
    <hyperlink ref="P178" location="A125247158K" display="A125247158K" xr:uid="{531BCCBA-36A4-487F-BCC0-BA98D9440A34}"/>
    <hyperlink ref="N148" location="A125232902V" display="A125232902V" xr:uid="{A12781B2-0DF1-42DB-8D75-24EF102FFA23}"/>
    <hyperlink ref="N163" location="A125256662R" display="A125256662R" xr:uid="{B8295482-42F6-443C-876F-C1FFB445BCF5}"/>
    <hyperlink ref="N178" location="A125244782K" display="A125244782K" xr:uid="{F124AD39-3555-4E51-AE9E-8D57F6C6A1BB}"/>
    <hyperlink ref="O148" location="A125228150L" display="A125228150L" xr:uid="{C00206D9-C125-474A-A6F4-636CC2EBCAC1}"/>
    <hyperlink ref="O163" location="A125251910X" display="A125251910X" xr:uid="{40728A84-BF5F-424B-BEC0-81A37A2A6813}"/>
    <hyperlink ref="O178" location="A125240030W" display="A125240030W" xr:uid="{58AAED37-C024-4240-8E24-42D178B578EC}"/>
    <hyperlink ref="Q148" location="A125237654K" display="A125237654K" xr:uid="{91E51527-ABB8-4385-A3C0-48FAE51D1D3D}"/>
    <hyperlink ref="Q163" location="A125261414X" display="A125261414X" xr:uid="{00889EF0-BB60-4E36-9534-D96FB249A864}"/>
    <hyperlink ref="Q178" location="A125249534R" display="A125249534R" xr:uid="{3C038E6D-A5B3-4FA7-B23C-4C6A96494523}"/>
    <hyperlink ref="R149" location="A125230510W" display="A125230510W" xr:uid="{CAAE01A2-3B92-4E33-BB81-C4EF681FDEED}"/>
    <hyperlink ref="R164" location="A125254270T" display="A125254270T" xr:uid="{7A1B9DF0-E918-4515-B77A-22B89010CF9E}"/>
    <hyperlink ref="R179" location="A125242390L" display="A125242390L" xr:uid="{5DAE413F-1A46-4C76-968F-1491B421639E}"/>
    <hyperlink ref="P149" location="A125235262L" display="A125235262L" xr:uid="{8B144FDC-480C-49EC-9A3F-0130827D5045}"/>
    <hyperlink ref="P164" location="A125259022W" display="A125259022W" xr:uid="{E07AE231-F835-4FB2-A9E9-931A2D012282}"/>
    <hyperlink ref="P179" location="A125247142T" display="A125247142T" xr:uid="{CD88F6A6-2354-4E79-899F-5843873BE63C}"/>
    <hyperlink ref="N149" location="A125232886F" display="A125232886F" xr:uid="{439C1B19-4224-466B-BABF-97184BA97870}"/>
    <hyperlink ref="N164" location="A125256646R" display="A125256646R" xr:uid="{741BC972-9B2C-40A0-BA60-50A3DC0A5B75}"/>
    <hyperlink ref="N179" location="A125244766K" display="A125244766K" xr:uid="{1945081E-396A-48D4-81EC-7905F5514063}"/>
    <hyperlink ref="O149" location="A125228134L" display="A125228134L" xr:uid="{E6EAD30B-F4B5-4660-95AE-0B1FC4FF8D05}"/>
    <hyperlink ref="O164" location="A125251894K" display="A125251894K" xr:uid="{05E8BCE5-D4EF-4B1A-AC19-ECBB69F68E67}"/>
    <hyperlink ref="O179" location="A125240014W" display="A125240014W" xr:uid="{E1CF178E-E52F-48F4-A34C-7F9D83EB7B17}"/>
    <hyperlink ref="Q149" location="A125237638K" display="A125237638K" xr:uid="{124D0D58-5D11-486F-A237-5A465CCC2F36}"/>
    <hyperlink ref="Q164" location="A125261398K" display="A125261398K" xr:uid="{1F4A22CC-E6C2-4194-B376-308FCBEF79B7}"/>
    <hyperlink ref="Q179" location="A125249518R" display="A125249518R" xr:uid="{A1B9C8E8-3F6E-44F9-82C2-BC82B7D2EC5F}"/>
    <hyperlink ref="W150" location="A125231718A" display="A125231718A" xr:uid="{AC65D5EB-343A-46CA-BF16-9B4769E0E41B}"/>
    <hyperlink ref="W165" location="A125255478W" display="A125255478W" xr:uid="{2672B482-F197-42B0-BCFD-A1720FFBC65B}"/>
    <hyperlink ref="W180" location="A125243598T" display="A125243598T" xr:uid="{1AD69AD1-4556-4690-B67C-416287D276E1}"/>
    <hyperlink ref="U150" location="A125236470X" display="A125236470X" xr:uid="{95A91EAF-6857-4347-ABA3-37AC99DA5D39}"/>
    <hyperlink ref="U165" location="A125260230L" display="A125260230L" xr:uid="{EB0618C6-0958-4918-A9BA-F9B76A734B5F}"/>
    <hyperlink ref="U180" location="A125248350C" display="A125248350C" xr:uid="{D8E55B64-8882-48A4-BDD0-2F2F8C8CA892}"/>
    <hyperlink ref="S150" location="A125234094V" display="A125234094V" xr:uid="{7BF2DF96-6E94-4320-89F8-67AA9DF1A46E}"/>
    <hyperlink ref="S165" location="A125257854A" display="A125257854A" xr:uid="{7A1749B2-E909-445C-958A-FB10E50B414C}"/>
    <hyperlink ref="S180" location="A125245974W" display="A125245974W" xr:uid="{4DBD47AE-F2CD-48BD-A2B8-9E56946D6C4F}"/>
    <hyperlink ref="T150" location="A125229342X" display="A125229342X" xr:uid="{196CBBD7-88E8-4D6E-9735-97A9FABBB861}"/>
    <hyperlink ref="T165" location="A125253102L" display="A125253102L" xr:uid="{E91B53CA-7B97-4C93-AB9C-ED9AD99CC8F5}"/>
    <hyperlink ref="T180" location="A125241222J" display="A125241222J" xr:uid="{B2B8044C-FC25-4AED-9C67-199B4156F10A}"/>
    <hyperlink ref="V150" location="A125238846W" display="A125238846W" xr:uid="{7123181B-6A0B-4473-9860-A75135908D5D}"/>
    <hyperlink ref="V165" location="A125262606K" display="A125262606K" xr:uid="{1881EC63-505F-465A-B43D-8960540F9716}"/>
    <hyperlink ref="V180" location="A125250726F" display="A125250726F" xr:uid="{E95C63D5-A84B-49B2-ACF8-46FB477E5341}"/>
    <hyperlink ref="W138" location="A125231702J" display="A125231702J" xr:uid="{56E6FD06-BC71-4181-BF64-2ADEEDD3993F}"/>
    <hyperlink ref="W153" location="A125255462C" display="A125255462C" xr:uid="{1B14F7CD-4ADB-49AE-8F55-5EFFCB4D61FF}"/>
    <hyperlink ref="W168" location="A125243582X" display="A125243582X" xr:uid="{D072FD71-46AE-4475-8FAB-08D7E4DB5EB9}"/>
    <hyperlink ref="U138" location="A125236454X" display="A125236454X" xr:uid="{E3A6DECE-5411-4219-9DAE-9B2141C70EF1}"/>
    <hyperlink ref="U153" location="A125260214L" display="A125260214L" xr:uid="{2B0CCE3D-2B49-455A-B74E-69959D031E7D}"/>
    <hyperlink ref="U168" location="A125248334C" display="A125248334C" xr:uid="{66E12216-E620-4EF2-A1B5-32AFE484CDC0}"/>
    <hyperlink ref="S138" location="A125234078V" display="A125234078V" xr:uid="{3186A14A-2C44-471D-B8D7-7AF93714122B}"/>
    <hyperlink ref="S153" location="A125257838A" display="A125257838A" xr:uid="{EAE41964-6165-46FF-8189-BA17D10C2D8C}"/>
    <hyperlink ref="S168" location="A125245958W" display="A125245958W" xr:uid="{365D2A83-B9A0-4A51-B756-2A6C2EE789AA}"/>
    <hyperlink ref="T138" location="A125229326X" display="A125229326X" xr:uid="{919ED285-AD40-473F-9F62-4F7E495D782A}"/>
    <hyperlink ref="T153" location="A125253086X" display="A125253086X" xr:uid="{176E84AF-1C20-4AAC-9868-079D12F27B92}"/>
    <hyperlink ref="T168" location="A125241206J" display="A125241206J" xr:uid="{B3849311-9754-4DE5-B15D-D5C5B4D50DD8}"/>
    <hyperlink ref="V138" location="A125238830C" display="A125238830C" xr:uid="{D6F51A9D-BD8D-4187-9097-649952245F0E}"/>
    <hyperlink ref="V153" location="A125262590C" display="A125262590C" xr:uid="{6CEDC96C-2D55-4D80-AB58-3DD5B07FE104}"/>
    <hyperlink ref="V168" location="A125250710L" display="A125250710L" xr:uid="{9E25DD11-D3E5-442C-9DF9-04F7A35E2C19}"/>
    <hyperlink ref="W139" location="A125231682K" display="A125231682K" xr:uid="{70037927-5F87-451E-A44B-B4B183A2CCDA}"/>
    <hyperlink ref="W154" location="A125255442V" display="A125255442V" xr:uid="{2E73EDE5-3A21-43FA-A455-BA517930CBA5}"/>
    <hyperlink ref="W169" location="A125243562R" display="A125243562R" xr:uid="{EBECB66F-3926-4494-8AB2-86289ECDF2D5}"/>
    <hyperlink ref="U139" location="A125236434R" display="A125236434R" xr:uid="{CEF1D3E5-F9B5-4A16-AC31-E609193ABE71}"/>
    <hyperlink ref="U154" location="A125260194R" display="A125260194R" xr:uid="{B5508A5B-4F45-4EFE-93A4-AE9B672C1E6B}"/>
    <hyperlink ref="U169" location="A125248314V" display="A125248314V" xr:uid="{B7C39110-3808-4DFF-A306-911318E8A034}"/>
    <hyperlink ref="S139" location="A125234058K" display="A125234058K" xr:uid="{A3131111-34FD-40BA-A0D6-0C971415EC75}"/>
    <hyperlink ref="S154" location="A125257818T" display="A125257818T" xr:uid="{9AFF4C9D-043C-476D-8E2B-AF1360CAA82F}"/>
    <hyperlink ref="S169" location="A125245938L" display="A125245938L" xr:uid="{7E59D6FF-60D8-4767-9F49-EB1B6348FAF8}"/>
    <hyperlink ref="T139" location="A125229306R" display="A125229306R" xr:uid="{C472508C-2E9A-4E8B-8306-7BB7A1D1B8F6}"/>
    <hyperlink ref="T154" location="A125253066R" display="A125253066R" xr:uid="{9911646F-03DF-442F-A9E0-9BD960E81A81}"/>
    <hyperlink ref="T169" location="A125241186K" display="A125241186K" xr:uid="{1B728EB5-1BBE-4FAB-9A25-ED8CFFD5F954}"/>
    <hyperlink ref="V139" location="A125238810V" display="A125238810V" xr:uid="{9E8941D3-12E1-4686-B97A-247DEB5AE9E0}"/>
    <hyperlink ref="V154" location="A125262570V" display="A125262570V" xr:uid="{B8E95779-83E7-4019-8C46-9E436A9CE696}"/>
    <hyperlink ref="V169" location="A125250690R" display="A125250690R" xr:uid="{F6450A33-AFD3-4958-A60E-E570DA87C3DF}"/>
    <hyperlink ref="W141" location="A125231706T" display="A125231706T" xr:uid="{F2F5BDEF-6255-4B7F-93FE-25D93B6F62BC}"/>
    <hyperlink ref="W156" location="A125255466L" display="A125255466L" xr:uid="{3893B102-1A64-4CE5-B253-3947CD5472DB}"/>
    <hyperlink ref="W171" location="A125243586J" display="A125243586J" xr:uid="{24156476-DFEE-47D7-9D53-1F5CBBDF84BC}"/>
    <hyperlink ref="U141" location="A125236458J" display="A125236458J" xr:uid="{37BF8539-0312-4921-968E-E82683AD516C}"/>
    <hyperlink ref="U156" location="A125260218W" display="A125260218W" xr:uid="{2673A177-B3B6-4030-992A-9EBA108C70B5}"/>
    <hyperlink ref="U171" location="A125248338L" display="A125248338L" xr:uid="{150A1514-94EB-4676-A8F5-36135E12FB3A}"/>
    <hyperlink ref="S141" location="A125234082K" display="A125234082K" xr:uid="{6832E651-A7BF-4392-97B0-C14C56558B6A}"/>
    <hyperlink ref="S156" location="A125257842T" display="A125257842T" xr:uid="{AA3AD830-C1C0-42F0-A71A-FDAC0F5E9CCC}"/>
    <hyperlink ref="S171" location="A125245962L" display="A125245962L" xr:uid="{1A61469B-3F70-4BF8-B9EB-B2BAE7B92961}"/>
    <hyperlink ref="T141" location="A125229330R" display="A125229330R" xr:uid="{839709B0-47E8-4B1D-B965-7C84F8347A8C}"/>
    <hyperlink ref="T156" location="A125253090R" display="A125253090R" xr:uid="{1BEE0E6B-B431-432F-BC5E-A4ED25DADBC6}"/>
    <hyperlink ref="T171" location="A125241210X" display="A125241210X" xr:uid="{AB2A9E3A-E377-400D-AA60-53669AC76472}"/>
    <hyperlink ref="V141" location="A125238834L" display="A125238834L" xr:uid="{62A02219-6861-499A-AE1F-47D3D6B240E1}"/>
    <hyperlink ref="V156" location="A125262594L" display="A125262594L" xr:uid="{A2E3DE56-FFEB-47A0-87F5-8FE4284D7D1C}"/>
    <hyperlink ref="V171" location="A125250714W" display="A125250714W" xr:uid="{CAB0ACEB-661B-444F-A6B8-201AA9B7318D}"/>
    <hyperlink ref="W142" location="A125231710J" display="A125231710J" xr:uid="{41047EA8-E604-48CB-8783-82BF0EC75F22}"/>
    <hyperlink ref="W157" location="A125255470C" display="A125255470C" xr:uid="{36DD727B-04BF-4871-8433-2BC520C6E530}"/>
    <hyperlink ref="W172" location="A125243590X" display="A125243590X" xr:uid="{F9270275-CAD3-4D51-8F0F-2F9A6FBF72FE}"/>
    <hyperlink ref="U142" location="A125236462X" display="A125236462X" xr:uid="{E8E87F01-FBD9-4371-A94B-8B98467DABD3}"/>
    <hyperlink ref="U157" location="A125260222L" display="A125260222L" xr:uid="{2DF1FB0C-34EE-41C1-B0B9-EEF4FECB6B57}"/>
    <hyperlink ref="U172" location="A125248342C" display="A125248342C" xr:uid="{3BF2151D-1787-4467-BCDA-6E2A6B300378}"/>
    <hyperlink ref="S142" location="A125234086V" display="A125234086V" xr:uid="{93051D94-CE2A-4A9B-8A71-80E48AF63BD7}"/>
    <hyperlink ref="S157" location="A125257846A" display="A125257846A" xr:uid="{523CA38E-7F8B-4F9E-80D6-B1EC97CB78E9}"/>
    <hyperlink ref="S172" location="A125245966W" display="A125245966W" xr:uid="{539D0046-C898-43D3-B73A-0722490F1CE4}"/>
    <hyperlink ref="T142" location="A125229334X" display="A125229334X" xr:uid="{E2369EDD-BD84-404A-9ABF-20F10A405473}"/>
    <hyperlink ref="T157" location="A125253094X" display="A125253094X" xr:uid="{4D0C622D-3C43-4131-B667-7DB6738EEE9F}"/>
    <hyperlink ref="T172" location="A125241214J" display="A125241214J" xr:uid="{5A5019A7-D653-4820-996C-CA7553A17155}"/>
    <hyperlink ref="V142" location="A125238838W" display="A125238838W" xr:uid="{C350C8D5-4CAC-423F-8F62-53599F7A41A2}"/>
    <hyperlink ref="V157" location="A125262598W" display="A125262598W" xr:uid="{23795B98-AFAD-4306-BFED-66151B212D46}"/>
    <hyperlink ref="V172" location="A125250718F" display="A125250718F" xr:uid="{B5A833BB-C25B-4780-96E0-5BE80786DA6E}"/>
    <hyperlink ref="W143" location="A125231686V" display="A125231686V" xr:uid="{DBF172D0-D4F5-440A-A26F-2D66897AD819}"/>
    <hyperlink ref="W158" location="A125255446C" display="A125255446C" xr:uid="{80399334-2CA0-47B2-ABA6-01E1B2E30D58}"/>
    <hyperlink ref="W173" location="A125243566X" display="A125243566X" xr:uid="{685F6D70-C512-4A73-B020-C247C3E832C7}"/>
    <hyperlink ref="U143" location="A125236438X" display="A125236438X" xr:uid="{644652C4-2BB0-4CF2-A401-2DD95D08855C}"/>
    <hyperlink ref="U158" location="A125260198X" display="A125260198X" xr:uid="{81435A07-1B34-486A-8E92-7C00B343E4D8}"/>
    <hyperlink ref="U173" location="A125248318C" display="A125248318C" xr:uid="{207CC722-5B3C-46AD-A709-1C9AA4CD0B21}"/>
    <hyperlink ref="S143" location="A125234062A" display="A125234062A" xr:uid="{8B42487D-5368-486A-AEB0-C021FA8253DA}"/>
    <hyperlink ref="S158" location="A125257822J" display="A125257822J" xr:uid="{019B8C8C-79BA-4C05-BA9A-D1BBDED09833}"/>
    <hyperlink ref="S173" location="A125245942C" display="A125245942C" xr:uid="{5F026D12-4578-4A22-BA60-C66B63B6DACC}"/>
    <hyperlink ref="T143" location="A125229310F" display="A125229310F" xr:uid="{48028404-52B3-423E-B2F3-7219D9814833}"/>
    <hyperlink ref="T158" location="A125253070F" display="A125253070F" xr:uid="{5CADC087-F7C5-4BCA-AB71-36E6DEAE2CF2}"/>
    <hyperlink ref="T173" location="A125241190A" display="A125241190A" xr:uid="{8A1983FC-85C2-4126-98C8-9BC197BE3B46}"/>
    <hyperlink ref="V143" location="A125238814C" display="A125238814C" xr:uid="{F556D529-96AC-4709-A7B5-8D347FDDAD91}"/>
    <hyperlink ref="V158" location="A125262574C" display="A125262574C" xr:uid="{2ADB3124-DF5A-4EB0-BB7E-AA5636DABF06}"/>
    <hyperlink ref="V173" location="A125250694X" display="A125250694X" xr:uid="{E289573E-94F6-44B3-9C02-CD46AABE5D85}"/>
    <hyperlink ref="W144" location="A125231690K" display="A125231690K" xr:uid="{74E0D6DF-98A5-4F4F-84D5-93E635AE4D38}"/>
    <hyperlink ref="W159" location="A125255450V" display="A125255450V" xr:uid="{97955238-6676-4311-A409-B561346CA0D4}"/>
    <hyperlink ref="W174" location="A125243570R" display="A125243570R" xr:uid="{7D844551-F944-4572-A902-7D547F7F225F}"/>
    <hyperlink ref="U144" location="A125236442R" display="A125236442R" xr:uid="{59C4BA9A-E060-4E25-AC93-4B62263F2D65}"/>
    <hyperlink ref="U159" location="A125260202C" display="A125260202C" xr:uid="{697741F5-A960-4ACC-802F-ED2F378503B4}"/>
    <hyperlink ref="U174" location="A125248322V" display="A125248322V" xr:uid="{7D7830BF-D641-4F19-979D-B2C195313E58}"/>
    <hyperlink ref="S144" location="A125234066K" display="A125234066K" xr:uid="{88B2458A-C6D4-48FF-B602-EF99B4A2227B}"/>
    <hyperlink ref="S159" location="A125257826T" display="A125257826T" xr:uid="{6E37868A-FC28-4269-97E0-F4548C5790C0}"/>
    <hyperlink ref="S174" location="A125245946L" display="A125245946L" xr:uid="{6C96B3A1-6846-43E1-8091-9CA763DDA6C9}"/>
    <hyperlink ref="T144" location="A125229314R" display="A125229314R" xr:uid="{6740C596-4127-4C17-A647-812BF85141AB}"/>
    <hyperlink ref="T159" location="A125253074R" display="A125253074R" xr:uid="{6DCB7B27-B85D-454A-841B-E3E68BE7EAFA}"/>
    <hyperlink ref="T174" location="A125241194K" display="A125241194K" xr:uid="{94372A51-54E4-47D7-96FE-6C1D09F0844B}"/>
    <hyperlink ref="V144" location="A125238818L" display="A125238818L" xr:uid="{959218B6-66E0-4D29-B08A-1192D6765B78}"/>
    <hyperlink ref="V159" location="A125262578L" display="A125262578L" xr:uid="{E1E1985F-1945-44D7-81CD-5573F35BE751}"/>
    <hyperlink ref="V174" location="A125250698J" display="A125250698J" xr:uid="{DAD4FC98-4B50-446A-BCEA-D2AE9F60037A}"/>
    <hyperlink ref="W146" location="A125231694V" display="A125231694V" xr:uid="{DBC58696-8A9D-4BA9-92A5-60108C8D5C61}"/>
    <hyperlink ref="W161" location="A125255454C" display="A125255454C" xr:uid="{B19E1742-38C3-484D-959A-7AC8F9AD5A58}"/>
    <hyperlink ref="W176" location="A125243574X" display="A125243574X" xr:uid="{BE4FEAA4-AC6F-4AF8-A184-B78B66BFC26D}"/>
    <hyperlink ref="U146" location="A125236446X" display="A125236446X" xr:uid="{C83B4E4E-1D26-4FE9-978F-0FB5BF63279E}"/>
    <hyperlink ref="U161" location="A125260206L" display="A125260206L" xr:uid="{4AB76422-6540-43E2-93E9-EF1929CCB8E3}"/>
    <hyperlink ref="U176" location="A125248326C" display="A125248326C" xr:uid="{9DF02085-32C3-432E-9CB2-9A60C5CA016C}"/>
    <hyperlink ref="S146" location="A125234070A" display="A125234070A" xr:uid="{4AB1C1E1-BD6D-4145-8582-4C019CE2C312}"/>
    <hyperlink ref="S161" location="A125257830J" display="A125257830J" xr:uid="{FB99A970-9D78-4CEC-B1E1-B468D34566D5}"/>
    <hyperlink ref="S176" location="A125245950C" display="A125245950C" xr:uid="{9BBC5FF5-024E-4F06-B84D-CDA47D8926E6}"/>
    <hyperlink ref="T146" location="A125229318X" display="A125229318X" xr:uid="{0E799972-2B3E-4EA8-868E-8CC11A67F95E}"/>
    <hyperlink ref="T161" location="A125253078X" display="A125253078X" xr:uid="{AE6D9943-9C9F-4CD4-985D-FBE90CCBECB0}"/>
    <hyperlink ref="T176" location="A125241198V" display="A125241198V" xr:uid="{C35F66BB-10EE-4D0F-8F27-D62314142081}"/>
    <hyperlink ref="V146" location="A125238822C" display="A125238822C" xr:uid="{D501A18D-CD86-40E8-89BF-A0FA07E66592}"/>
    <hyperlink ref="V161" location="A125262582C" display="A125262582C" xr:uid="{38C12728-47C3-47F8-B338-F30FE2A29664}"/>
    <hyperlink ref="V176" location="A125250702L" display="A125250702L" xr:uid="{4CD65DE6-4666-4202-85DE-D7F72BA473E9}"/>
    <hyperlink ref="W147" location="A125231678V" display="A125231678V" xr:uid="{E7995A4C-6862-4129-9D10-0988C65B49EF}"/>
    <hyperlink ref="W162" location="A125255438C" display="A125255438C" xr:uid="{F15BCA45-EBA0-46E5-8930-18577F258A92}"/>
    <hyperlink ref="W177" location="A125243558X" display="A125243558X" xr:uid="{C061EEAC-36B0-403D-A3F0-4972F270566F}"/>
    <hyperlink ref="U147" location="A125236430F" display="A125236430F" xr:uid="{C10D451D-8110-498F-9F7B-9326C0A97BDD}"/>
    <hyperlink ref="U162" location="A125260190F" display="A125260190F" xr:uid="{02B27B85-3515-447E-9FC3-EF9BEBC60792}"/>
    <hyperlink ref="U177" location="A125248310K" display="A125248310K" xr:uid="{2782FDC7-15A3-4A3D-892C-AFBAE1A65D98}"/>
    <hyperlink ref="S147" location="A125234054A" display="A125234054A" xr:uid="{55CB47F5-BC4E-4537-AB3E-495694329C81}"/>
    <hyperlink ref="S162" location="A125257814J" display="A125257814J" xr:uid="{EE84675C-AB49-4505-8205-0D21F5EEE28F}"/>
    <hyperlink ref="S177" location="A125245934C" display="A125245934C" xr:uid="{0DDB69CD-1559-4F05-9FEF-1D8724A6603C}"/>
    <hyperlink ref="T147" location="A125229302F" display="A125229302F" xr:uid="{85427EB6-77FA-44D7-B574-54F900E1FA81}"/>
    <hyperlink ref="T162" location="A125253062F" display="A125253062F" xr:uid="{1272F0E6-864C-4DB4-BA68-4B882E2A9C8D}"/>
    <hyperlink ref="T177" location="A125241182A" display="A125241182A" xr:uid="{533BDD64-9278-4478-B87F-8F2D8900A064}"/>
    <hyperlink ref="V147" location="A125238806C" display="A125238806C" xr:uid="{23E33A47-2E82-4DCA-B9CE-193F79632EBD}"/>
    <hyperlink ref="V162" location="A125262566C" display="A125262566C" xr:uid="{DD0D0265-63CD-415E-91AB-7FDCC0233B30}"/>
    <hyperlink ref="V177" location="A125250686X" display="A125250686X" xr:uid="{BB076565-1E0D-47A6-9833-11E49967CB78}"/>
    <hyperlink ref="W148" location="A125231714T" display="A125231714T" xr:uid="{82FA1086-796C-4859-ABB1-EFC4BAF1AD03}"/>
    <hyperlink ref="W163" location="A125255474L" display="A125255474L" xr:uid="{B0D93E4D-2D4A-4D5B-9B86-D08BB26D9CFB}"/>
    <hyperlink ref="W178" location="A125243594J" display="A125243594J" xr:uid="{45A6AEF3-F611-4264-AA5F-0A1101F8160C}"/>
    <hyperlink ref="U148" location="A125236466J" display="A125236466J" xr:uid="{73CB78A4-74AB-4998-9BB0-E138E46D49B1}"/>
    <hyperlink ref="U163" location="A125260226W" display="A125260226W" xr:uid="{7D360E58-A972-46BB-9252-BFD8110E6B09}"/>
    <hyperlink ref="U178" location="A125248346L" display="A125248346L" xr:uid="{5059762D-7EAE-465F-B269-3CFE9C2FAB7E}"/>
    <hyperlink ref="S148" location="A125234090K" display="A125234090K" xr:uid="{8385E37C-62A4-4497-9658-21C6D91245B9}"/>
    <hyperlink ref="S163" location="A125257850T" display="A125257850T" xr:uid="{23CFF72E-9D6A-4E5E-87AE-9C7E5F03449F}"/>
    <hyperlink ref="S178" location="A125245970L" display="A125245970L" xr:uid="{1BA348B4-C267-4C36-8FC3-F6DC156691CF}"/>
    <hyperlink ref="T148" location="A125229338J" display="A125229338J" xr:uid="{8A4B75ED-2EC8-4C8C-A42C-ABA9F5666A20}"/>
    <hyperlink ref="T163" location="A125253098J" display="A125253098J" xr:uid="{63F33C28-3C1E-4E04-BB5D-24A2788BEA70}"/>
    <hyperlink ref="T178" location="A125241218T" display="A125241218T" xr:uid="{64854FAB-13EE-4D02-8F38-35D3C009F48D}"/>
    <hyperlink ref="V148" location="A125238842L" display="A125238842L" xr:uid="{6D218A1B-9B9F-467C-AEE9-F318A2CFB933}"/>
    <hyperlink ref="V163" location="A125262602A" display="A125262602A" xr:uid="{49E598C8-3DAC-49A1-A819-6445E8588400}"/>
    <hyperlink ref="V178" location="A125250722W" display="A125250722W" xr:uid="{17F60CC8-5F28-4C0B-B7E8-D3865E97351A}"/>
    <hyperlink ref="W149" location="A125231698C" display="A125231698C" xr:uid="{E052A9B0-ED72-4420-BB7A-63729CDA1D73}"/>
    <hyperlink ref="W164" location="A125255458L" display="A125255458L" xr:uid="{FD4DF06C-87A3-4A56-8F39-B6CDF59E970A}"/>
    <hyperlink ref="W179" location="A125243578J" display="A125243578J" xr:uid="{9EAE6891-ED03-4D2C-A853-A6A50AE2B2C5}"/>
    <hyperlink ref="U149" location="A125236450R" display="A125236450R" xr:uid="{E3540B89-B9B3-4F7F-B0CE-F2A47668B9D5}"/>
    <hyperlink ref="U164" location="A125260210C" display="A125260210C" xr:uid="{1BB7C3BC-E82C-40DF-9EEB-76AC93512CDF}"/>
    <hyperlink ref="U179" location="A125248330V" display="A125248330V" xr:uid="{47D65F03-3B91-4DED-A04F-5DFCB92626CB}"/>
    <hyperlink ref="S149" location="A125234074K" display="A125234074K" xr:uid="{A9964988-B482-483E-82DF-3AE38605D475}"/>
    <hyperlink ref="S164" location="A125257834T" display="A125257834T" xr:uid="{02FEFD57-0F0A-4664-9053-10AC71516FDB}"/>
    <hyperlink ref="S179" location="A125245954L" display="A125245954L" xr:uid="{7801166B-2EB6-4AF3-AB94-AF7999E81550}"/>
    <hyperlink ref="T149" location="A125229322R" display="A125229322R" xr:uid="{22ACFA11-E37E-48B9-B9E2-F64C7C6CBF36}"/>
    <hyperlink ref="T164" location="A125253082R" display="A125253082R" xr:uid="{AE31D19A-77D5-4C65-86C5-5B48CBCF4A7C}"/>
    <hyperlink ref="T179" location="A125241202X" display="A125241202X" xr:uid="{57CFC4E7-8C01-419E-8C9F-854D7BE142E9}"/>
    <hyperlink ref="V149" location="A125238826L" display="A125238826L" xr:uid="{CE2811D5-BF33-4D65-82E9-2D48B671EEF9}"/>
    <hyperlink ref="V164" location="A125262586L" display="A125262586L" xr:uid="{BE8946A4-9580-4D00-9BA5-53FB30E1774C}"/>
    <hyperlink ref="V179" location="A125250706W" display="A125250706W" xr:uid="{0DC3CD67-19DC-4EA3-B650-4892F0D56B3B}"/>
    <hyperlink ref="AB150" location="A125232114F" display="A125232114F" xr:uid="{0DE2F93B-B68F-4AA9-8B43-B8E1CBE84F80}"/>
    <hyperlink ref="AB165" location="A125255874X" display="A125255874X" xr:uid="{C632ADE1-D842-4702-A9A5-B0DA0CBCCCD7}"/>
    <hyperlink ref="AB180" location="A125243994V" display="A125243994V" xr:uid="{00DD5F05-9276-44D3-98C9-1E438504034A}"/>
    <hyperlink ref="Z150" location="A125236866V" display="A125236866V" xr:uid="{4EBEB3D6-5FC0-4171-B896-CFCEC098B404}"/>
    <hyperlink ref="Z165" location="A125260626J" display="A125260626J" xr:uid="{0BEB7904-BBAA-41FC-A7D0-8AB1613E8B2C}"/>
    <hyperlink ref="Z180" location="A125248746X" display="A125248746X" xr:uid="{176D404C-745A-4CD1-9EE2-DF9BF23C4C55}"/>
    <hyperlink ref="X150" location="A125234490W" display="A125234490W" xr:uid="{24B4E92F-8632-4836-A8A0-5ABA7120179C}"/>
    <hyperlink ref="X165" location="A125258250F" display="A125258250F" xr:uid="{E2B32323-03E8-4CBD-A202-663BF7FD5D7E}"/>
    <hyperlink ref="X180" location="A125246370A" display="A125246370A" xr:uid="{29B90C06-F2AA-42EC-9CE2-CA61F6D3E5EF}"/>
    <hyperlink ref="Y150" location="A125229738V" display="A125229738V" xr:uid="{19AAE719-B28E-4E8D-B146-45FDA0494B9B}"/>
    <hyperlink ref="Y165" location="A125253498V" display="A125253498V" xr:uid="{C19E692E-63FE-408F-A843-CE71CAD7CB9B}"/>
    <hyperlink ref="Y180" location="A125241618C" display="A125241618C" xr:uid="{F44E7F75-29B9-461B-8926-DF106AE5C685}"/>
    <hyperlink ref="AA150" location="A125239242A" display="A125239242A" xr:uid="{CA06E976-6E94-4502-9EED-D260085D96E6}"/>
    <hyperlink ref="AA165" location="A125263002R" display="A125263002R" xr:uid="{349CB8B7-28A6-4EDC-A53A-DAB4D0A0997D}"/>
    <hyperlink ref="AA180" location="A125251122K" display="A125251122K" xr:uid="{17047B3D-8743-4823-B02E-422DF84F7EDF}"/>
    <hyperlink ref="AB138" location="A125232098T" display="A125232098T" xr:uid="{B921CBDD-02B8-44A5-AC34-45A3BC037FEA}"/>
    <hyperlink ref="AB153" location="A125255858X" display="A125255858X" xr:uid="{0CABA0B6-DAD7-453F-9969-07662BE0D843}"/>
    <hyperlink ref="AB168" location="A125243978V" display="A125243978V" xr:uid="{F916A8B9-58C1-4E0F-B609-E34F189C464C}"/>
    <hyperlink ref="Z138" location="A125236850A" display="A125236850A" xr:uid="{C0D021E6-E1A4-4002-8147-39D0CAA39B39}"/>
    <hyperlink ref="Z153" location="A125260610R" display="A125260610R" xr:uid="{26C87725-DFA3-46B5-9AF4-136354B313D5}"/>
    <hyperlink ref="Z168" location="A125248730F" display="A125248730F" xr:uid="{D97BEC92-60B0-4767-B198-467736314C76}"/>
    <hyperlink ref="X138" location="A125234474W" display="A125234474W" xr:uid="{1FC7D949-1A4D-4BCB-9A9C-4C2C8D8F5265}"/>
    <hyperlink ref="X153" location="A125258234F" display="A125258234F" xr:uid="{970C1EBA-4AA4-46E2-96FF-44B3FE5E9B8F}"/>
    <hyperlink ref="X168" location="A125246354A" display="A125246354A" xr:uid="{399D190A-5DB9-4D8B-8157-D922D7A126F7}"/>
    <hyperlink ref="Y138" location="A125229722A" display="A125229722A" xr:uid="{CBC97C0F-6865-4AE9-9377-ECC01310A422}"/>
    <hyperlink ref="Y153" location="A125253482A" display="A125253482A" xr:uid="{065AC51C-BD69-4998-B4B6-8AEAB2B8C969}"/>
    <hyperlink ref="Y168" location="A125241602K" display="A125241602K" xr:uid="{FA3FE0F8-AED0-4356-ACB1-55F70302B25C}"/>
    <hyperlink ref="AA138" location="A125239226A" display="A125239226A" xr:uid="{A9F6AA8F-2EA9-45A4-A08E-D358B2A9E1FA}"/>
    <hyperlink ref="AA153" location="A125262986X" display="A125262986X" xr:uid="{F6BCE827-0523-4389-8AC6-740E5E32A966}"/>
    <hyperlink ref="AA168" location="A125251106K" display="A125251106K" xr:uid="{72CA9E49-1CE2-4308-990D-BA3F657C2119}"/>
    <hyperlink ref="AB139" location="A125232078J" display="A125232078J" xr:uid="{145242A1-51F2-4CE3-AD40-DAA0FDC586B1}"/>
    <hyperlink ref="AB154" location="A125255838R" display="A125255838R" xr:uid="{58F74675-9489-4A94-B504-CC5EE84F2B67}"/>
    <hyperlink ref="AB169" location="A125243958K" display="A125243958K" xr:uid="{78105041-C7D6-4BF2-96FC-560BE432FE5E}"/>
    <hyperlink ref="Z139" location="A125236830T" display="A125236830T" xr:uid="{4E7501E6-D167-4B1B-94F4-DEE6342B1A79}"/>
    <hyperlink ref="Z154" location="A125260590T" display="A125260590T" xr:uid="{7F6FFE7D-EA14-49DB-9538-B881DCC3CF81}"/>
    <hyperlink ref="Z169" location="A125248710W" display="A125248710W" xr:uid="{60183A40-DA35-48BE-A9D9-E9A81F1EB50B}"/>
    <hyperlink ref="X139" location="A125234454L" display="A125234454L" xr:uid="{9A013B9F-2312-44A8-97D3-558FBC580576}"/>
    <hyperlink ref="X154" location="A125258214W" display="A125258214W" xr:uid="{9EBC2E89-1DB0-43EF-9104-033158FDA160}"/>
    <hyperlink ref="X169" location="A125246334T" display="A125246334T" xr:uid="{59E2C7AC-2375-4DBE-AEC3-3D42B77058A7}"/>
    <hyperlink ref="Y139" location="A125229702T" display="A125229702T" xr:uid="{AD7C41A4-6C29-4459-9B39-BA2F2F7B4676}"/>
    <hyperlink ref="Y154" location="A125253462T" display="A125253462T" xr:uid="{5D6D6DF3-1BC8-4D74-8325-141CEB5F4FD1}"/>
    <hyperlink ref="Y169" location="A125241582L" display="A125241582L" xr:uid="{58D540A3-2859-4854-9C70-63FF3FB055C8}"/>
    <hyperlink ref="AA139" location="A125239206T" display="A125239206T" xr:uid="{436AF738-5144-4DCC-BF70-54C85840DFEA}"/>
    <hyperlink ref="AA154" location="A125262966R" display="A125262966R" xr:uid="{3C7EC4B5-4ACE-47D0-A680-64D36DCDFB3F}"/>
    <hyperlink ref="AA169" location="A125251086L" display="A125251086L" xr:uid="{F65C7500-CABB-40FE-A8AB-F0A4EBB23181}"/>
    <hyperlink ref="AB141" location="A125232102W" display="A125232102W" xr:uid="{A8445903-90B7-4CF4-8612-4A4E6C0A287E}"/>
    <hyperlink ref="AB156" location="A125255862R" display="A125255862R" xr:uid="{35C56891-CD20-49FA-B35A-AEB4E4D40700}"/>
    <hyperlink ref="AB171" location="A125243982K" display="A125243982K" xr:uid="{A0AEAB68-5A4F-42E1-A23B-B039941C4807}"/>
    <hyperlink ref="Z141" location="A125236854K" display="A125236854K" xr:uid="{70CCA446-0476-4525-90C4-B9A1556E0CC9}"/>
    <hyperlink ref="Z156" location="A125260614X" display="A125260614X" xr:uid="{CFD4CB32-A160-4175-AB20-672373BF19F3}"/>
    <hyperlink ref="Z171" location="A125248734R" display="A125248734R" xr:uid="{389C66FE-14D9-4966-9F63-9F52259FE0F7}"/>
    <hyperlink ref="X141" location="A125234478F" display="A125234478F" xr:uid="{0C21D167-A9CA-4D12-83BD-9022E807633C}"/>
    <hyperlink ref="X156" location="A125258238R" display="A125258238R" xr:uid="{A62DF5ED-9E92-4C48-9E41-CD7B79C8FC44}"/>
    <hyperlink ref="X171" location="A125246358K" display="A125246358K" xr:uid="{59E11F89-8B12-463A-B624-1BEADC12C035}"/>
    <hyperlink ref="Y141" location="A125229726K" display="A125229726K" xr:uid="{F02024C0-C54C-4AF6-8E8E-2599B7D5549D}"/>
    <hyperlink ref="Y156" location="A125253486K" display="A125253486K" xr:uid="{66351D00-7222-47C2-BF4D-A0CE8430049B}"/>
    <hyperlink ref="Y171" location="A125241606V" display="A125241606V" xr:uid="{3A23C6FD-901B-4ED7-AA6A-16EEE3F4859B}"/>
    <hyperlink ref="AA141" location="A125239230T" display="A125239230T" xr:uid="{62084E0B-8DB9-4B56-B730-CE03E968AE3C}"/>
    <hyperlink ref="AA156" location="A125262990R" display="A125262990R" xr:uid="{958EE47C-AACF-4216-83DF-32CC242B48A7}"/>
    <hyperlink ref="AA171" location="A125251110A" display="A125251110A" xr:uid="{6035EB94-BD47-473F-8643-1D58BC73E216}"/>
    <hyperlink ref="AB142" location="A125232106F" display="A125232106F" xr:uid="{8A91EAD8-00D0-4ADE-AD7F-7EDBF299EA55}"/>
    <hyperlink ref="AB157" location="A125255866X" display="A125255866X" xr:uid="{AD1F4DA4-B5B7-4023-9944-D1BF951FBBB2}"/>
    <hyperlink ref="AB172" location="A125243986V" display="A125243986V" xr:uid="{219AD16D-2C35-4565-BA7D-389A79B802FF}"/>
    <hyperlink ref="Z142" location="A125236858V" display="A125236858V" xr:uid="{2128D720-177E-4466-BCC0-A3F3E40E1282}"/>
    <hyperlink ref="Z157" location="A125260618J" display="A125260618J" xr:uid="{ACBE9AFE-CA3B-4B6B-968C-ECDBB4FB2BEC}"/>
    <hyperlink ref="Z172" location="A125248738X" display="A125248738X" xr:uid="{5BAF27C3-2412-467E-850A-FB97D355F5CE}"/>
    <hyperlink ref="X142" location="A125234482W" display="A125234482W" xr:uid="{8791DE65-BF24-44D7-959C-9FF2474AF27D}"/>
    <hyperlink ref="X157" location="A125258242F" display="A125258242F" xr:uid="{F2146FF3-06A3-4842-8D07-BD8A7E57904E}"/>
    <hyperlink ref="X172" location="A125246362A" display="A125246362A" xr:uid="{231B90F1-10FE-4F75-B6A2-211714531EFC}"/>
    <hyperlink ref="Y142" location="A125229730A" display="A125229730A" xr:uid="{861E5A87-6B3B-44A9-8A92-B36F80584F10}"/>
    <hyperlink ref="Y157" location="A125253490A" display="A125253490A" xr:uid="{700759AC-B1B3-418C-8A38-168E54EE2EF5}"/>
    <hyperlink ref="Y172" location="A125241610K" display="A125241610K" xr:uid="{D60648A9-1D89-466C-8539-257672D0E3D6}"/>
    <hyperlink ref="AA142" location="A125239234A" display="A125239234A" xr:uid="{CA07F390-752F-4B68-BE14-85E5C17D20D7}"/>
    <hyperlink ref="AA157" location="A125262994X" display="A125262994X" xr:uid="{C13D15B4-AAE2-44C4-8D3C-B474DC8EEEF9}"/>
    <hyperlink ref="AA172" location="A125251114K" display="A125251114K" xr:uid="{F0F398FD-C170-4CBA-885C-7A7393E508DB}"/>
    <hyperlink ref="AB143" location="A125232082X" display="A125232082X" xr:uid="{81665CBB-6942-4657-960D-6729D000389F}"/>
    <hyperlink ref="AB158" location="A125255842F" display="A125255842F" xr:uid="{2269F0EC-1F2D-42EB-B848-2338DA30EF1F}"/>
    <hyperlink ref="AB173" location="A125243962A" display="A125243962A" xr:uid="{C5AFC941-3F90-4C51-81D3-C62DD14BB258}"/>
    <hyperlink ref="Z143" location="A125236834A" display="A125236834A" xr:uid="{C50B5F49-BAD4-4514-AD1E-CA768C9DEE5B}"/>
    <hyperlink ref="Z158" location="A125260594A" display="A125260594A" xr:uid="{8C59DF00-3827-47F2-8621-66BAE0DE871E}"/>
    <hyperlink ref="Z173" location="A125248714F" display="A125248714F" xr:uid="{8B1CF8F8-1FDC-4329-9F8A-64EE02B726FE}"/>
    <hyperlink ref="X143" location="A125234458W" display="A125234458W" xr:uid="{CDBD0B78-DFC3-4B38-872B-C8580D8EA0B7}"/>
    <hyperlink ref="X158" location="A125258218F" display="A125258218F" xr:uid="{BAF6E23C-5C45-47A0-A037-193C7B2BEC30}"/>
    <hyperlink ref="X173" location="A125246338A" display="A125246338A" xr:uid="{80AA1AF2-A68A-4BC1-BB17-2F3665E08D78}"/>
    <hyperlink ref="Y143" location="A125229706A" display="A125229706A" xr:uid="{80ADCFE3-5008-497E-AF41-F1271F1983A3}"/>
    <hyperlink ref="Y158" location="A125253466A" display="A125253466A" xr:uid="{53C96885-0A68-4AFE-82EB-2FE9122BDB22}"/>
    <hyperlink ref="Y173" location="A125241586W" display="A125241586W" xr:uid="{897D8884-F63A-47D5-B51A-908E0AE5A607}"/>
    <hyperlink ref="AA143" location="A125239210J" display="A125239210J" xr:uid="{8FA8F732-3B0B-48DE-9D72-031C1EA1000B}"/>
    <hyperlink ref="AA158" location="A125262970F" display="A125262970F" xr:uid="{A1510CEF-1A52-48CB-9600-9E65CD85EA54}"/>
    <hyperlink ref="AA173" location="A125251090C" display="A125251090C" xr:uid="{6F8A67C4-5C91-4AD4-91B9-05495B7D0180}"/>
    <hyperlink ref="AB144" location="A125232086J" display="A125232086J" xr:uid="{5E7E161F-7607-4AEF-94D4-1D90410B240C}"/>
    <hyperlink ref="AB159" location="A125255846R" display="A125255846R" xr:uid="{D15E6351-8BEC-49CF-9B1A-CF74356C3D8F}"/>
    <hyperlink ref="AB174" location="A125243966K" display="A125243966K" xr:uid="{58C466A5-1F59-46D8-B5A3-6DD754EB73CE}"/>
    <hyperlink ref="Z144" location="A125236838K" display="A125236838K" xr:uid="{B55F0D56-6E77-4F7F-8CC5-0BBAE08D0746}"/>
    <hyperlink ref="Z159" location="A125260598K" display="A125260598K" xr:uid="{0B74FCE2-BA59-407B-BF3E-BFB417C1C995}"/>
    <hyperlink ref="Z174" location="A125248718R" display="A125248718R" xr:uid="{6DA23AD9-D19D-4698-9682-1BCF07026E36}"/>
    <hyperlink ref="X144" location="A125234462L" display="A125234462L" xr:uid="{DE5ED67F-6763-4320-8D90-0D86F7F313A3}"/>
    <hyperlink ref="X159" location="A125258222W" display="A125258222W" xr:uid="{39D9D93F-7400-49D1-800B-1898E98690DF}"/>
    <hyperlink ref="X174" location="A125246342T" display="A125246342T" xr:uid="{62B5F66E-F2C1-46BD-86B3-555765BFE1B0}"/>
    <hyperlink ref="Y144" location="A125229710T" display="A125229710T" xr:uid="{64C06988-297F-49F3-BB1C-F6B35F5DBACA}"/>
    <hyperlink ref="Y159" location="A125253470T" display="A125253470T" xr:uid="{652A0051-6AA7-474C-9B50-7CC85DD62E60}"/>
    <hyperlink ref="Y174" location="A125241590L" display="A125241590L" xr:uid="{89F9FBDD-215B-4B8A-BB2F-1B01C55F8225}"/>
    <hyperlink ref="AA144" location="A125239214T" display="A125239214T" xr:uid="{CEE66989-D2A7-4212-A709-FB8BD07AFB04}"/>
    <hyperlink ref="AA159" location="A125262974R" display="A125262974R" xr:uid="{BD31F0FD-DE7F-4F99-B9B0-B6425F172C1D}"/>
    <hyperlink ref="AA174" location="A125251094L" display="A125251094L" xr:uid="{879B6429-4118-4884-A9FF-FB6C7F5841EC}"/>
    <hyperlink ref="AB146" location="A125232090X" display="A125232090X" xr:uid="{D2226954-762C-4A69-BC1E-5D9EFFFF5038}"/>
    <hyperlink ref="AB161" location="A125255850F" display="A125255850F" xr:uid="{C7C1D0C7-0924-429D-B606-8A09762454A4}"/>
    <hyperlink ref="AB176" location="A125243970A" display="A125243970A" xr:uid="{D0B13D9E-845B-4307-8D40-60460A9896B0}"/>
    <hyperlink ref="Z146" location="A125236842A" display="A125236842A" xr:uid="{A0260470-FE09-403F-A080-F32AC56A4AB6}"/>
    <hyperlink ref="Z161" location="A125260602R" display="A125260602R" xr:uid="{AD9224A0-CF04-4B22-AB0E-BF9A17D9BEC5}"/>
    <hyperlink ref="Z176" location="A125248722F" display="A125248722F" xr:uid="{94E005D5-3737-45BF-9D8B-165DE09196BD}"/>
    <hyperlink ref="X146" location="A125234466W" display="A125234466W" xr:uid="{1A5BAB17-D497-4814-BCBF-9FD9DA07BA1B}"/>
    <hyperlink ref="X161" location="A125258226F" display="A125258226F" xr:uid="{36404C81-615D-4807-847E-331DE3EA84D0}"/>
    <hyperlink ref="X176" location="A125246346A" display="A125246346A" xr:uid="{6C457941-93B5-487B-B691-4D8A45A18E4C}"/>
    <hyperlink ref="Y146" location="A125229714A" display="A125229714A" xr:uid="{51B8C671-4A03-47D4-93C1-1C15A7924E94}"/>
    <hyperlink ref="Y161" location="A125253474A" display="A125253474A" xr:uid="{2A2877BE-AE90-414D-8DFA-EDBAC4B698DE}"/>
    <hyperlink ref="Y176" location="A125241594W" display="A125241594W" xr:uid="{F92096C9-521F-494C-8962-7C80373A1317}"/>
    <hyperlink ref="AA146" location="A125239218A" display="A125239218A" xr:uid="{F0F5ECFA-85A6-4C62-81AA-333E3FDBE3B2}"/>
    <hyperlink ref="AA161" location="A125262978X" display="A125262978X" xr:uid="{40547BC1-0DEA-4BFF-810F-179C482909BE}"/>
    <hyperlink ref="AA176" location="A125251098W" display="A125251098W" xr:uid="{EF307AAE-5A3D-4EBB-8433-4FB38E02F672}"/>
    <hyperlink ref="AB147" location="A125232074X" display="A125232074X" xr:uid="{11E924AF-8E56-4697-90D1-30FC02120489}"/>
    <hyperlink ref="AB162" location="A125255834F" display="A125255834F" xr:uid="{A6F4EBDA-EC71-4138-A6E1-7202F15C7824}"/>
    <hyperlink ref="AB177" location="A125243954A" display="A125243954A" xr:uid="{2E1CD24D-09B8-4DCB-BD8A-AD238A76EF7E}"/>
    <hyperlink ref="Z147" location="A125236826A" display="A125236826A" xr:uid="{4E96BC40-F8F0-4FAE-AE79-31A2437AC5F9}"/>
    <hyperlink ref="Z162" location="A125260586A" display="A125260586A" xr:uid="{8BE98627-14D8-40EA-B113-F47C5FC08DA9}"/>
    <hyperlink ref="Z177" location="A125248706F" display="A125248706F" xr:uid="{AB6693D5-37F1-4BAF-9621-16B8D3606C92}"/>
    <hyperlink ref="X147" location="A125234450C" display="A125234450C" xr:uid="{80649069-829A-407D-B511-F9F1599CB3D2}"/>
    <hyperlink ref="X162" location="A125258210L" display="A125258210L" xr:uid="{9B479E4D-E00F-4DEC-BE2C-B458BAC1852D}"/>
    <hyperlink ref="X177" location="A125246330J" display="A125246330J" xr:uid="{0516BF49-3938-4DFE-B3FA-5D4D7F34F22B}"/>
    <hyperlink ref="Y147" location="A125229698L" display="A125229698L" xr:uid="{9E30FD3B-2CC0-4740-9EBA-C59C6E43FDC1}"/>
    <hyperlink ref="Y162" location="A125253458A" display="A125253458A" xr:uid="{65646582-41ED-419F-B3C0-6B9259059420}"/>
    <hyperlink ref="Y177" location="A125241578W" display="A125241578W" xr:uid="{8D137579-27B2-423F-B381-5C599440CFF4}"/>
    <hyperlink ref="AA147" location="A125239202J" display="A125239202J" xr:uid="{DC7CCAA3-6093-4468-8CE5-F36231803986}"/>
    <hyperlink ref="AA162" location="A125262962F" display="A125262962F" xr:uid="{3586C761-B182-4535-93AD-FB7871D542D6}"/>
    <hyperlink ref="AA177" location="A125251082C" display="A125251082C" xr:uid="{4FE47820-C6B5-4E04-AE47-9C3AAB0CA8B3}"/>
    <hyperlink ref="AB148" location="A125232110W" display="A125232110W" xr:uid="{21EA587B-427C-4DF5-ACCA-7E7AAEF5F62E}"/>
    <hyperlink ref="AB163" location="A125255870R" display="A125255870R" xr:uid="{4665374B-4C99-4716-B0B1-6161777232BE}"/>
    <hyperlink ref="AB178" location="A125243990K" display="A125243990K" xr:uid="{2E37174F-6069-4F28-AA25-28EDF7534D84}"/>
    <hyperlink ref="Z148" location="A125236862K" display="A125236862K" xr:uid="{2BA8CD6B-596B-4C84-907D-C93EBCB044A9}"/>
    <hyperlink ref="Z163" location="A125260622X" display="A125260622X" xr:uid="{99F5CED0-B680-4FC4-8A6A-5CE45D5BF57E}"/>
    <hyperlink ref="Z178" location="A125248742R" display="A125248742R" xr:uid="{FDD99734-FFAC-4F29-9B94-B26CA76172FF}"/>
    <hyperlink ref="X148" location="A125234486F" display="A125234486F" xr:uid="{27A59DDC-CD9E-4317-9141-68769A73B1E9}"/>
    <hyperlink ref="X163" location="A125258246R" display="A125258246R" xr:uid="{4F730415-D3C5-4AFA-AFA9-7BAD72984E8A}"/>
    <hyperlink ref="X178" location="A125246366K" display="A125246366K" xr:uid="{84D9353E-BD0C-4E2D-8B5E-2413EB1B591F}"/>
    <hyperlink ref="Y148" location="A125229734K" display="A125229734K" xr:uid="{4C158D8F-E16A-46EB-8B8F-A1D2D426636E}"/>
    <hyperlink ref="Y163" location="A125253494K" display="A125253494K" xr:uid="{BF35D6F2-1B23-4BAF-A9AD-65739E68043C}"/>
    <hyperlink ref="Y178" location="A125241614V" display="A125241614V" xr:uid="{A8C74612-F23B-4CBE-ACC6-1770E94CE55F}"/>
    <hyperlink ref="AA148" location="A125239238K" display="A125239238K" xr:uid="{602E1049-B0FD-49E8-B13F-273C07C10AAE}"/>
    <hyperlink ref="AA163" location="A125262998J" display="A125262998J" xr:uid="{06FE96C7-519E-4462-9BEF-347C6ADCDF24}"/>
    <hyperlink ref="AA178" location="A125251118V" display="A125251118V" xr:uid="{1883F4EA-F00C-4E78-B46D-64B77DD09C76}"/>
    <hyperlink ref="AB149" location="A125232094J" display="A125232094J" xr:uid="{C38CA337-595A-4219-A8F6-70C31684068F}"/>
    <hyperlink ref="AB164" location="A125255854R" display="A125255854R" xr:uid="{8FD8F5AD-7F52-461E-8510-63A2D8CBDC8F}"/>
    <hyperlink ref="AB179" location="A125243974K" display="A125243974K" xr:uid="{FF340D6C-F4D2-44E5-8F40-F3B71BECFE50}"/>
    <hyperlink ref="Z149" location="A125236846K" display="A125236846K" xr:uid="{758E2FB7-6F7D-45AB-A759-AF5DA611C993}"/>
    <hyperlink ref="Z164" location="A125260606X" display="A125260606X" xr:uid="{8EDFEC72-32BB-4FF0-92E3-8882702D3AE9}"/>
    <hyperlink ref="Z179" location="A125248726R" display="A125248726R" xr:uid="{C04265D4-C61F-49B9-88E3-142753CEB375}"/>
    <hyperlink ref="X149" location="A125234470L" display="A125234470L" xr:uid="{117B495A-1A84-411A-BAFF-252DF8974AB6}"/>
    <hyperlink ref="X164" location="A125258230W" display="A125258230W" xr:uid="{FD885176-1D91-4905-8DF1-B6DE1DC4402C}"/>
    <hyperlink ref="X179" location="A125246350T" display="A125246350T" xr:uid="{463029EB-0F92-49F7-81C4-833EEADE4EEC}"/>
    <hyperlink ref="Y149" location="A125229718K" display="A125229718K" xr:uid="{24CDE3D6-9A3F-43E0-BFFE-0955F09AB49F}"/>
    <hyperlink ref="Y164" location="A125253478K" display="A125253478K" xr:uid="{12573921-E443-4887-90B6-A4DC8F711D95}"/>
    <hyperlink ref="Y179" location="A125241598F" display="A125241598F" xr:uid="{50AE54B9-8B6B-4756-BA93-A604601BFDA5}"/>
    <hyperlink ref="AA149" location="A125239222T" display="A125239222T" xr:uid="{753B83A3-E6EC-4CF2-B408-2618EFB33D55}"/>
    <hyperlink ref="AA164" location="A125262982R" display="A125262982R" xr:uid="{134442A8-D8B3-411F-9F52-83578D0A37CC}"/>
    <hyperlink ref="AA179" location="A125251102A" display="A125251102A" xr:uid="{9119EAEC-AF93-4A03-B50D-3BF9874E34A6}"/>
    <hyperlink ref="AG150" location="A125230926A" display="A125230926A" xr:uid="{15F53EEB-A193-465B-B66C-7BA3D9FEFDDF}"/>
    <hyperlink ref="AG165" location="A125254686W" display="A125254686W" xr:uid="{424D1284-4792-4E33-BB15-7280FC3BAF6C}"/>
    <hyperlink ref="AG180" location="A125242806F" display="A125242806F" xr:uid="{9119A4BE-0FC1-42F8-B8E5-E92CC00D8DE2}"/>
    <hyperlink ref="AE150" location="A125235678T" display="A125235678T" xr:uid="{C10A75B3-D395-45F8-992C-8764BD66061E}"/>
    <hyperlink ref="AE165" location="A125259438A" display="A125259438A" xr:uid="{EBA01713-7FA1-4333-834D-A316A37CB855}"/>
    <hyperlink ref="AE180" location="A125247558W" display="A125247558W" xr:uid="{18013CAB-9BE2-43D6-B147-0A222A37AFD2}"/>
    <hyperlink ref="AC150" location="A125233302J" display="A125233302J" xr:uid="{820E7336-8EB4-4B34-B637-6E6735415D2E}"/>
    <hyperlink ref="AC165" location="A125257062C" display="A125257062C" xr:uid="{FCF4A176-5699-40F6-A8E5-A93DE66DCE0C}"/>
    <hyperlink ref="AC180" location="A125245182X" display="A125245182X" xr:uid="{7FA2921F-595F-4AE3-A240-8ABB58AB7159}"/>
    <hyperlink ref="AD150" location="A125228550X" display="A125228550X" xr:uid="{E64175B8-DEB9-44DB-86AB-B3D686C75A48}"/>
    <hyperlink ref="AD165" location="A125252310L" display="A125252310L" xr:uid="{AD2C2049-6DDA-4642-AC5F-7E63BAAB6F8A}"/>
    <hyperlink ref="AD180" location="A125240430J" display="A125240430J" xr:uid="{E61650B1-E330-4EF1-A440-FF51CE3B8922}"/>
    <hyperlink ref="AF150" location="A125238054X" display="A125238054X" xr:uid="{42680CEB-4A55-4093-8115-358687741B05}"/>
    <hyperlink ref="AF165" location="A125261814K" display="A125261814K" xr:uid="{57218601-1658-4A66-948D-30817637B15F}"/>
    <hyperlink ref="AF180" location="A125249934A" display="A125249934A" xr:uid="{314764D6-0D65-4371-AE7C-11F608F8D307}"/>
    <hyperlink ref="AG138" location="A125230910J" display="A125230910J" xr:uid="{1A7BD91D-34BA-44BD-946D-D757820D0ABB}"/>
    <hyperlink ref="AG153" location="A125254670C" display="A125254670C" xr:uid="{84AD8BC5-60E3-4D3D-913B-96ACD1EEF404}"/>
    <hyperlink ref="AG168" location="A125242790X" display="A125242790X" xr:uid="{85C7C6C7-93E2-4677-B309-9BDD57263403}"/>
    <hyperlink ref="AE138" location="A125235662X" display="A125235662X" xr:uid="{D6DA73B6-A91B-46F7-B581-B9B9FEB74258}"/>
    <hyperlink ref="AE153" location="A125259422J" display="A125259422J" xr:uid="{449F917F-B728-4547-81FB-ED80DB84171E}"/>
    <hyperlink ref="AE168" location="A125247542C" display="A125247542C" xr:uid="{5606D02B-9F33-4286-A565-223B7C4ADC24}"/>
    <hyperlink ref="AC138" location="A125233286V" display="A125233286V" xr:uid="{1EB026EF-E9A6-4896-8022-F5FE6C6F39A8}"/>
    <hyperlink ref="AC153" location="A125257046C" display="A125257046C" xr:uid="{C699728D-1E5A-4FF7-B974-6A2343967459}"/>
    <hyperlink ref="AC168" location="A125245166X" display="A125245166X" xr:uid="{7BFCFE78-F7C7-4028-B9E1-952652BB61AE}"/>
    <hyperlink ref="AD138" location="A125228534X" display="A125228534X" xr:uid="{B616D37F-BD95-4E96-80A9-0BEBFD4AF136}"/>
    <hyperlink ref="AD153" location="A125252294X" display="A125252294X" xr:uid="{3ECA90EB-B456-40B5-9761-0A6D00D3C360}"/>
    <hyperlink ref="AD168" location="A125240414J" display="A125240414J" xr:uid="{C0D8B65C-56C0-4C26-B616-5375C39823C6}"/>
    <hyperlink ref="AF138" location="A125238038X" display="A125238038X" xr:uid="{972D0F98-0572-4C4E-BF7E-78E49F680E0F}"/>
    <hyperlink ref="AF153" location="A125261798W" display="A125261798W" xr:uid="{A3354EDF-ACAE-40BF-A14A-8F5E140188E7}"/>
    <hyperlink ref="AF168" location="A125249918A" display="A125249918A" xr:uid="{385FEF8D-29C3-4F7F-97D4-BB8C6EB89CA3}"/>
    <hyperlink ref="AG139" location="A125230890K" display="A125230890K" xr:uid="{CB17D669-272C-47B2-B255-181154F4CCCB}"/>
    <hyperlink ref="AG154" location="A125254650V" display="A125254650V" xr:uid="{FDE33094-E219-4EBA-BFEA-C69D7F765F98}"/>
    <hyperlink ref="AG169" location="A125242770R" display="A125242770R" xr:uid="{BE5EC99E-CCF4-46A1-B1D9-3910024A5C7C}"/>
    <hyperlink ref="AE139" location="A125235642R" display="A125235642R" xr:uid="{3A0406C9-092A-40E1-9EC7-DF0D65AB6A58}"/>
    <hyperlink ref="AE154" location="A125259402X" display="A125259402X" xr:uid="{D78EEBFC-B4BA-4F28-B3C6-05D7951E8B0A}"/>
    <hyperlink ref="AE169" location="A125247522V" display="A125247522V" xr:uid="{FD0FB4E9-397F-46C5-92CF-05360348F094}"/>
    <hyperlink ref="AC139" location="A125233266K" display="A125233266K" xr:uid="{30AEC33E-2ED0-4B2F-B62F-B3CAB2708900}"/>
    <hyperlink ref="AC154" location="A125257026V" display="A125257026V" xr:uid="{5AF96BAC-C345-49C3-A200-399C98C9A533}"/>
    <hyperlink ref="AC169" location="A125245146R" display="A125245146R" xr:uid="{E7AAE249-FAE5-4E41-8A96-FD05951B8633}"/>
    <hyperlink ref="AD139" location="A125228514R" display="A125228514R" xr:uid="{4671A324-B519-4E4E-859B-6BFA0AE627E6}"/>
    <hyperlink ref="AD154" location="A125252274R" display="A125252274R" xr:uid="{9BD9EDA4-50CE-4CD6-9A3A-334346B3DFF5}"/>
    <hyperlink ref="AD169" location="A125240394K" display="A125240394K" xr:uid="{629263BC-B48D-4731-B478-5ADDDC1937E0}"/>
    <hyperlink ref="AF139" location="A125238018R" display="A125238018R" xr:uid="{24A20689-6E40-4B69-A738-E095110F57AA}"/>
    <hyperlink ref="AF154" location="A125261778L" display="A125261778L" xr:uid="{E0B34D90-4AC2-4428-A8D5-2CE5CF975050}"/>
    <hyperlink ref="AF169" location="A125249898C" display="A125249898C" xr:uid="{657093EB-ED2E-47CB-907D-B355B61E5886}"/>
    <hyperlink ref="AG141" location="A125230914T" display="A125230914T" xr:uid="{3D3297C9-9DC6-4AD4-AB8D-1CD484C5AA33}"/>
    <hyperlink ref="AG156" location="A125254674L" display="A125254674L" xr:uid="{159D6A42-CC78-49CA-BE82-8C92FF981CB4}"/>
    <hyperlink ref="AG171" location="A125242794J" display="A125242794J" xr:uid="{9C48E795-8D57-4F64-9FF2-502AE861BB97}"/>
    <hyperlink ref="AE141" location="A125235666J" display="A125235666J" xr:uid="{63D7E553-26BC-4C4E-BFBF-F8E2DFE8F1F5}"/>
    <hyperlink ref="AE156" location="A125259426T" display="A125259426T" xr:uid="{3BC39BD3-0BC8-431B-8FA1-9BE8F882C054}"/>
    <hyperlink ref="AE171" location="A125247546L" display="A125247546L" xr:uid="{DE292EC2-5B81-4401-A4A9-28BA155C8D08}"/>
    <hyperlink ref="AC141" location="A125233290K" display="A125233290K" xr:uid="{76843ACA-4DEF-4A5A-A0E0-4135ED13711C}"/>
    <hyperlink ref="AC156" location="A125257050V" display="A125257050V" xr:uid="{781002E1-CC89-478E-81AA-F8F30CFAC890}"/>
    <hyperlink ref="AC171" location="A125245170R" display="A125245170R" xr:uid="{C3FC4301-5E0B-4528-920A-6EFEE80E0FF2}"/>
    <hyperlink ref="AD141" location="A125228538J" display="A125228538J" xr:uid="{0CCBC4C5-284C-47DB-AEDC-5425B92CBA40}"/>
    <hyperlink ref="AD156" location="A125252298J" display="A125252298J" xr:uid="{594BCCC3-735D-4CB9-861B-2B8CD196AEF6}"/>
    <hyperlink ref="AD171" location="A125240418T" display="A125240418T" xr:uid="{DCFD1AA9-32DE-4B10-BF66-0AE807D4D06C}"/>
    <hyperlink ref="AF141" location="A125238042R" display="A125238042R" xr:uid="{E609ED31-25F5-4246-927A-6E9BCDD44E3F}"/>
    <hyperlink ref="AF156" location="A125261802A" display="A125261802A" xr:uid="{0EAF1CE8-A26B-49C4-8C6E-1701D0FDAB33}"/>
    <hyperlink ref="AF171" location="A125249922T" display="A125249922T" xr:uid="{7B284623-DE85-49C3-B279-A31299FF5252}"/>
    <hyperlink ref="AG142" location="A125230918A" display="A125230918A" xr:uid="{DD07F1AB-25BF-4C6B-A2BE-C1B758B37E8A}"/>
    <hyperlink ref="AG157" location="A125254678W" display="A125254678W" xr:uid="{9EEF07CC-202B-4E93-BED9-A2AFCA915826}"/>
    <hyperlink ref="AG172" location="A125242798T" display="A125242798T" xr:uid="{21C5E8A7-C64E-43E8-99E4-7CB1E1ED7FF4}"/>
    <hyperlink ref="AE142" location="A125235670X" display="A125235670X" xr:uid="{94C6F732-977B-4B81-8D18-9592F520C8BA}"/>
    <hyperlink ref="AE157" location="A125259430J" display="A125259430J" xr:uid="{E10542BD-7755-4E27-81A2-FC493C30D09B}"/>
    <hyperlink ref="AE172" location="A125247550C" display="A125247550C" xr:uid="{1FCFBB43-57C8-4F6E-9E73-EBD74DC5B22E}"/>
    <hyperlink ref="AC142" location="A125233294V" display="A125233294V" xr:uid="{F2D9B417-6C98-496D-8B89-308CD569208E}"/>
    <hyperlink ref="AC157" location="A125257054C" display="A125257054C" xr:uid="{2AB7660E-AFC9-4318-81E6-6A2D7888B383}"/>
    <hyperlink ref="AC172" location="A125245174X" display="A125245174X" xr:uid="{B55ABF03-EC4F-4053-9CC6-15B8AB01C63F}"/>
    <hyperlink ref="AD142" location="A125228542X" display="A125228542X" xr:uid="{781E2C63-02BE-4AFE-B547-C2D8139A5E62}"/>
    <hyperlink ref="AD157" location="A125252302L" display="A125252302L" xr:uid="{CA438597-E3D9-4584-A381-E7C0B13FD941}"/>
    <hyperlink ref="AD172" location="A125240422J" display="A125240422J" xr:uid="{426E91C7-6CA2-4D3B-8C4E-2363C56E025E}"/>
    <hyperlink ref="AF142" location="A125238046X" display="A125238046X" xr:uid="{D1EBF2AA-2723-4FE8-96D8-04C6A6AD2B56}"/>
    <hyperlink ref="AF157" location="A125261806K" display="A125261806K" xr:uid="{21D9A1AD-0496-4063-B584-5E8927293077}"/>
    <hyperlink ref="AF172" location="A125249926A" display="A125249926A" xr:uid="{66939CA1-F237-409C-BE7B-4506AC50720D}"/>
    <hyperlink ref="AG143" location="A125230894V" display="A125230894V" xr:uid="{1936A260-D3BD-4BDB-A616-54A9D59F91DC}"/>
    <hyperlink ref="AG158" location="A125254654C" display="A125254654C" xr:uid="{785058B4-57CB-4B31-90D0-88C5B63486A9}"/>
    <hyperlink ref="AG173" location="A125242774X" display="A125242774X" xr:uid="{41E4CED5-F476-4AB2-8995-D12B7BE1E0D0}"/>
    <hyperlink ref="AE143" location="A125235646X" display="A125235646X" xr:uid="{FD4A4B55-0B77-45D4-8EE9-A7494E94244B}"/>
    <hyperlink ref="AE158" location="A125259406J" display="A125259406J" xr:uid="{200832F3-9B35-4FA2-BBA7-9A19DAEDD2A9}"/>
    <hyperlink ref="AE173" location="A125247526C" display="A125247526C" xr:uid="{A1F55225-1AFB-4602-B7B7-7AAD785E004E}"/>
    <hyperlink ref="AC143" location="A125233270A" display="A125233270A" xr:uid="{6B3E5CE0-275F-45AA-807D-8B1E2272F38F}"/>
    <hyperlink ref="AC158" location="A125257030K" display="A125257030K" xr:uid="{2B8951D1-9F11-4880-B3F6-F1D7AEF5BE58}"/>
    <hyperlink ref="AC173" location="A125245150F" display="A125245150F" xr:uid="{4D6BF600-61D1-4221-A5DA-4364D13DD5EA}"/>
    <hyperlink ref="AD143" location="A125228518X" display="A125228518X" xr:uid="{4F640ADC-9DCF-41E0-9277-EA9C11BA0D0D}"/>
    <hyperlink ref="AD158" location="A125252278X" display="A125252278X" xr:uid="{6B42778C-0212-4437-AA91-F231B88DCE5D}"/>
    <hyperlink ref="AD173" location="A125240398V" display="A125240398V" xr:uid="{3D7AB084-2FC8-4510-B670-080939C54359}"/>
    <hyperlink ref="AF143" location="A125238022F" display="A125238022F" xr:uid="{48568E31-4336-45EA-8EC4-16DA1E7EB952}"/>
    <hyperlink ref="AF158" location="A125261782C" display="A125261782C" xr:uid="{034ED5EB-D090-495E-8BE5-5462D570B0F8}"/>
    <hyperlink ref="AF173" location="A125249902J" display="A125249902J" xr:uid="{8F0321CA-43E2-4E00-9226-AD9BAAD6AC78}"/>
    <hyperlink ref="AG144" location="A125230898C" display="A125230898C" xr:uid="{E3DDDF4E-C243-4755-8044-A34B17C7E5A9}"/>
    <hyperlink ref="AG159" location="A125254658L" display="A125254658L" xr:uid="{4ED7305E-EC20-4D40-8369-93225C6A2717}"/>
    <hyperlink ref="AG174" location="A125242778J" display="A125242778J" xr:uid="{AEAD4DAF-EBB7-43A7-A42F-B6504F9CE250}"/>
    <hyperlink ref="AE144" location="A125235650R" display="A125235650R" xr:uid="{AFF52D0C-30F2-47D6-A6F2-33E69D0876D6}"/>
    <hyperlink ref="AE159" location="A125259410X" display="A125259410X" xr:uid="{983AAB6E-7385-4C02-88E1-EA3EC66DC5D9}"/>
    <hyperlink ref="AE174" location="A125247530V" display="A125247530V" xr:uid="{2E34C374-EE26-4BDF-9F07-0324282899BF}"/>
    <hyperlink ref="AC144" location="A125233274K" display="A125233274K" xr:uid="{E526BE7B-E9B8-456B-9271-35968E56C5CF}"/>
    <hyperlink ref="AC159" location="A125257034V" display="A125257034V" xr:uid="{98C3475D-5979-4EBB-91F4-EFBBCA13C340}"/>
    <hyperlink ref="AC174" location="A125245154R" display="A125245154R" xr:uid="{03A9318C-8206-4F6C-8B5A-346FE67836FB}"/>
    <hyperlink ref="AD144" location="A125228522R" display="A125228522R" xr:uid="{466EDD3A-4964-4334-9F15-8444D319177D}"/>
    <hyperlink ref="AD159" location="A125252282R" display="A125252282R" xr:uid="{FBCAE24C-8E76-4529-8992-3DF934A3C462}"/>
    <hyperlink ref="AD174" location="A125240402X" display="A125240402X" xr:uid="{26F02E76-E523-44C9-8164-D060B9C82D95}"/>
    <hyperlink ref="AF144" location="A125238026R" display="A125238026R" xr:uid="{56D2FAB5-B306-4D43-8503-9F1695207D55}"/>
    <hyperlink ref="AF159" location="A125261786L" display="A125261786L" xr:uid="{71602C88-CE5B-4022-96BF-7D5F1C882FBF}"/>
    <hyperlink ref="AF174" location="A125249906T" display="A125249906T" xr:uid="{674FBE56-48B8-4554-AE2D-BC7CD68BF3F1}"/>
    <hyperlink ref="AG146" location="A125230902J" display="A125230902J" xr:uid="{4910F2AC-C2E9-4891-9977-DE88725794AD}"/>
    <hyperlink ref="AG161" location="A125254662C" display="A125254662C" xr:uid="{1E011CBE-E2A5-4FBC-B342-7FE48E35F3A0}"/>
    <hyperlink ref="AG176" location="A125242782X" display="A125242782X" xr:uid="{5AC7F4B9-52D1-4BCA-A5F7-C617F0D27F58}"/>
    <hyperlink ref="AE146" location="A125235654X" display="A125235654X" xr:uid="{39B4C82F-A609-4A46-B441-A6B4FAE72BD0}"/>
    <hyperlink ref="AE161" location="A125259414J" display="A125259414J" xr:uid="{E0A7CF49-CDAF-488B-9C0A-D0CA5528F857}"/>
    <hyperlink ref="AE176" location="A125247534C" display="A125247534C" xr:uid="{8D5DD105-3888-4840-8443-8341F4F033D6}"/>
    <hyperlink ref="AC146" location="A125233278V" display="A125233278V" xr:uid="{9E523548-9A98-4F45-BB35-16E016DBA917}"/>
    <hyperlink ref="AC161" location="A125257038C" display="A125257038C" xr:uid="{5D328DBB-3A76-4146-8402-463933D85AE8}"/>
    <hyperlink ref="AC176" location="A125245158X" display="A125245158X" xr:uid="{FF541678-1E8E-4A8E-AF6C-8EF7C2484DAF}"/>
    <hyperlink ref="AD146" location="A125228526X" display="A125228526X" xr:uid="{ADCE7C79-F9F1-4C5B-9A96-6DE514C2EBBE}"/>
    <hyperlink ref="AD161" location="A125252286X" display="A125252286X" xr:uid="{C8C9DE4B-49FA-47EC-B5DF-6CC28E7FAD21}"/>
    <hyperlink ref="AD176" location="A125240406J" display="A125240406J" xr:uid="{D4A5DE5B-7C85-4569-A95C-FECD56BD5B78}"/>
    <hyperlink ref="AF146" location="A125238030F" display="A125238030F" xr:uid="{36AE5D14-8EE9-4B00-975D-45B25EA7DF65}"/>
    <hyperlink ref="AF161" location="A125261790C" display="A125261790C" xr:uid="{6E4ECD76-E47B-4F34-A22E-FA4355B90BB2}"/>
    <hyperlink ref="AF176" location="A125249910J" display="A125249910J" xr:uid="{CC6BDE54-418C-479C-8D1A-4840BF91EC37}"/>
    <hyperlink ref="AG147" location="A125230886V" display="A125230886V" xr:uid="{9E34BDB8-CCB0-44CF-AF95-9A7ABB6EDFC6}"/>
    <hyperlink ref="AG162" location="A125254646C" display="A125254646C" xr:uid="{783C6AA2-FFE3-4C1F-BE89-68C546B6324F}"/>
    <hyperlink ref="AG177" location="A125242766X" display="A125242766X" xr:uid="{AE00735A-AA63-4A41-B41A-38FB9A7B3C7A}"/>
    <hyperlink ref="AE147" location="A125235638X" display="A125235638X" xr:uid="{9D040383-76AC-46C4-BF6E-2D98000CA800}"/>
    <hyperlink ref="AE162" location="A125259398V" display="A125259398V" xr:uid="{A612F0CC-9C65-4C0C-90EB-3FDFEE03F141}"/>
    <hyperlink ref="AE177" location="A125247518C" display="A125247518C" xr:uid="{8ECD2AEF-6E2F-4209-90D6-1212857920F3}"/>
    <hyperlink ref="AC147" location="A125233262A" display="A125233262A" xr:uid="{B15F0A79-8138-4F99-B578-903285942138}"/>
    <hyperlink ref="AC162" location="A125257022K" display="A125257022K" xr:uid="{5F24CEB3-9646-4589-83D3-AC939484227E}"/>
    <hyperlink ref="AC177" location="A125245142F" display="A125245142F" xr:uid="{ACAA9B4F-E00E-432F-9A2B-1593392063EA}"/>
    <hyperlink ref="AD147" location="A125228510F" display="A125228510F" xr:uid="{0A90B018-C19D-41E8-9826-8CE392B485E8}"/>
    <hyperlink ref="AD162" location="A125252270F" display="A125252270F" xr:uid="{A860999A-960C-4D8E-8BAE-57C228EE7C29}"/>
    <hyperlink ref="AD177" location="A125240390A" display="A125240390A" xr:uid="{9DC7B0C3-89B5-4F99-8369-965CD80DF4B8}"/>
    <hyperlink ref="AF147" location="A125238014F" display="A125238014F" xr:uid="{1C95F2B4-C356-4981-98EF-3132F161B652}"/>
    <hyperlink ref="AF162" location="A125261774C" display="A125261774C" xr:uid="{EAC4CD0B-5BFC-4C5A-AFB6-A3828DB6FDC3}"/>
    <hyperlink ref="AF177" location="A125249894V" display="A125249894V" xr:uid="{F257B305-A1CD-43B5-B3F5-737A6BA53FE1}"/>
    <hyperlink ref="AG148" location="A125230922T" display="A125230922T" xr:uid="{7BDAEE33-9366-45D2-B543-BB49E34EFE9F}"/>
    <hyperlink ref="AG163" location="A125254682L" display="A125254682L" xr:uid="{B3F09DC1-C604-44D7-A759-A1822EF6DA48}"/>
    <hyperlink ref="AG178" location="A125242802W" display="A125242802W" xr:uid="{3B896CA2-A8D7-427D-B73E-F5C538F8EB35}"/>
    <hyperlink ref="AE148" location="A125235674J" display="A125235674J" xr:uid="{CBDA1F35-D91B-4EE5-9D36-6849F71D2917}"/>
    <hyperlink ref="AE163" location="A125259434T" display="A125259434T" xr:uid="{39639A8F-D3BA-4C5D-93EE-BD903B578473}"/>
    <hyperlink ref="AE178" location="A125247554L" display="A125247554L" xr:uid="{3079AF87-C91C-4041-8006-EA9B3AB52682}"/>
    <hyperlink ref="AC148" location="A125233298C" display="A125233298C" xr:uid="{3E6B4CE7-A24E-4050-A546-732A7B3B70D8}"/>
    <hyperlink ref="AC163" location="A125257058L" display="A125257058L" xr:uid="{68FA472A-1335-4A6C-AB58-B4D390C826E4}"/>
    <hyperlink ref="AC178" location="A125245178J" display="A125245178J" xr:uid="{F305FAB4-4476-4603-8615-751EA5DC2FD3}"/>
    <hyperlink ref="AD148" location="A125228546J" display="A125228546J" xr:uid="{BF85EE74-C255-4CAA-A569-101118BFBBE7}"/>
    <hyperlink ref="AD163" location="A125252306W" display="A125252306W" xr:uid="{2168ED57-7165-4258-8464-A93CBDC3A354}"/>
    <hyperlink ref="AD178" location="A125240426T" display="A125240426T" xr:uid="{A5038486-D183-4CA5-A28F-D30D3A9B0EDC}"/>
    <hyperlink ref="AF148" location="A125238050R" display="A125238050R" xr:uid="{41FBC1D7-FDD2-4F2E-9C6B-F5C02243FDD6}"/>
    <hyperlink ref="AF163" location="A125261810A" display="A125261810A" xr:uid="{5B0A277E-5E68-4181-A1AB-FD66BC9611FF}"/>
    <hyperlink ref="AF178" location="A125249930T" display="A125249930T" xr:uid="{26509402-DFAA-4280-A004-7E56CDABB24F}"/>
    <hyperlink ref="AG149" location="A125230906T" display="A125230906T" xr:uid="{2827F37C-A9E0-4109-A5CB-AF868CFD764A}"/>
    <hyperlink ref="AG164" location="A125254666L" display="A125254666L" xr:uid="{0F50BC75-9F6E-4A66-A3E2-A12241FC86F3}"/>
    <hyperlink ref="AG179" location="A125242786J" display="A125242786J" xr:uid="{8A41C486-FCFD-43ED-8AEB-D774DF032569}"/>
    <hyperlink ref="AE149" location="A125235658J" display="A125235658J" xr:uid="{CDDB26AB-4096-4DDE-8D76-AD9AFE7701F0}"/>
    <hyperlink ref="AE164" location="A125259418T" display="A125259418T" xr:uid="{42E01BBA-2015-4017-98AB-0E96C16F7775}"/>
    <hyperlink ref="AE179" location="A125247538L" display="A125247538L" xr:uid="{A96B72AC-E2BE-4708-AC93-08CA00B54F34}"/>
    <hyperlink ref="AC149" location="A125233282K" display="A125233282K" xr:uid="{E79D97B2-FB02-4BEC-8671-0A3134A85F75}"/>
    <hyperlink ref="AC164" location="A125257042V" display="A125257042V" xr:uid="{75A84D85-FB70-4754-8282-7853579EDD87}"/>
    <hyperlink ref="AC179" location="A125245162R" display="A125245162R" xr:uid="{B6F7F7D5-C559-4DB1-932D-54D8B8A4EF70}"/>
    <hyperlink ref="AD149" location="A125228530R" display="A125228530R" xr:uid="{7A5739FE-9BA2-468F-84AB-B9A90310328B}"/>
    <hyperlink ref="AD164" location="A125252290R" display="A125252290R" xr:uid="{E95D1C20-795A-45A9-90BD-263CBE4B2FC7}"/>
    <hyperlink ref="AD179" location="A125240410X" display="A125240410X" xr:uid="{4A28DADB-0F3B-450D-81B0-3D44F6465897}"/>
    <hyperlink ref="AF149" location="A125238034R" display="A125238034R" xr:uid="{79C3C4F2-8F8F-4DB1-A7C9-68E6C0F8D01C}"/>
    <hyperlink ref="AF164" location="A125261794L" display="A125261794L" xr:uid="{ADA6C7A8-193A-499D-B6BB-1784D293A0D6}"/>
    <hyperlink ref="AF179" location="A125249914T" display="A125249914T" xr:uid="{88083275-DFA1-47D2-A8BC-CEA45DB900E7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8538E-B5F8-4BE6-BFC0-9CD9BB3EF956}">
  <sheetPr>
    <pageSetUpPr fitToPage="1"/>
  </sheetPr>
  <dimension ref="A1:AV182"/>
  <sheetViews>
    <sheetView zoomScaleNormal="100" workbookViewId="0">
      <pane ySplit="13" topLeftCell="A14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2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2" ht="15.95" customHeight="1">
      <c r="A2" s="21"/>
      <c r="B2" s="32" t="s">
        <v>4632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2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2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2" ht="15.95" customHeight="1">
      <c r="A5" s="31"/>
      <c r="B5" s="82" t="str">
        <f>Contents!B5</f>
        <v>6229.0 Underemployed workers</v>
      </c>
      <c r="C5" s="82"/>
      <c r="D5" s="82"/>
      <c r="E5" s="82"/>
      <c r="F5" s="82"/>
      <c r="G5" s="82"/>
      <c r="H5" s="82"/>
      <c r="I5" s="82"/>
      <c r="J5" s="82"/>
      <c r="K5" s="82"/>
      <c r="L5" s="33"/>
      <c r="M5" s="31"/>
      <c r="N5" s="31"/>
      <c r="O5" s="31"/>
      <c r="P5" s="31"/>
      <c r="Q5" s="31"/>
      <c r="R5" s="31"/>
      <c r="S5" s="31"/>
      <c r="T5" s="31"/>
    </row>
    <row r="6" spans="1:22" ht="15.95" customHeight="1">
      <c r="A6" s="31"/>
      <c r="B6" s="82" t="str">
        <f>Contents!B6</f>
        <v>Table 5. Characteristics of part-time workers who prefer more hours</v>
      </c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</row>
    <row r="7" spans="1:22" ht="15.95" customHeight="1">
      <c r="A7" s="31"/>
      <c r="B7" s="34" t="str">
        <f>Contents!B7</f>
        <v>Released at 11:30 am (Canberra time) Fri 29 Apr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2" ht="15.75" customHeight="1">
      <c r="A8" s="83" t="str">
        <f>Contents!C12</f>
        <v>Table 5.2 - Characteristics of part-time workers who prefer more hours by state and territory, February 2021</v>
      </c>
      <c r="B8" s="83"/>
      <c r="C8" s="83"/>
      <c r="D8" s="83"/>
      <c r="E8" s="83"/>
      <c r="F8" s="83"/>
      <c r="G8" s="83"/>
      <c r="H8" s="83"/>
      <c r="I8" s="35"/>
      <c r="J8" s="36"/>
      <c r="K8" s="36"/>
      <c r="L8" s="83"/>
      <c r="M8" s="83"/>
      <c r="N8" s="83"/>
      <c r="O8" s="83"/>
      <c r="P8" s="83"/>
      <c r="Q8" s="83"/>
      <c r="R8" s="83"/>
      <c r="S8" s="35"/>
      <c r="T8" s="36"/>
    </row>
    <row r="9" spans="1:22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</row>
    <row r="10" spans="1:22" ht="15" customHeight="1">
      <c r="A10" s="37"/>
      <c r="B10" s="39" t="s">
        <v>4689</v>
      </c>
      <c r="C10" s="76" t="s">
        <v>4690</v>
      </c>
      <c r="D10" s="77"/>
      <c r="E10" s="78"/>
      <c r="F10" s="40"/>
      <c r="G10" s="40"/>
      <c r="H10" s="41"/>
      <c r="I10" s="79" t="s">
        <v>4657</v>
      </c>
      <c r="J10" s="80"/>
      <c r="K10" s="8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</row>
    <row r="11" spans="1:22" ht="15" customHeight="1">
      <c r="A11" s="42"/>
      <c r="B11" s="42"/>
      <c r="C11" s="85" t="s">
        <v>4658</v>
      </c>
      <c r="D11" s="85"/>
      <c r="E11" s="85"/>
      <c r="F11" s="86" t="s">
        <v>4659</v>
      </c>
      <c r="G11" s="86" t="s">
        <v>4660</v>
      </c>
      <c r="H11" s="41"/>
      <c r="I11" s="85" t="s">
        <v>4658</v>
      </c>
      <c r="J11" s="85"/>
      <c r="K11" s="85"/>
      <c r="L11" s="86" t="s">
        <v>4659</v>
      </c>
      <c r="M11" s="86" t="s">
        <v>4660</v>
      </c>
      <c r="N11" s="41"/>
      <c r="O11" s="41"/>
      <c r="P11" s="41"/>
      <c r="Q11" s="41"/>
      <c r="R11" s="41"/>
      <c r="S11" s="41"/>
      <c r="T11" s="41"/>
      <c r="U11" s="41"/>
      <c r="V11" s="41"/>
    </row>
    <row r="12" spans="1:22" ht="45">
      <c r="A12" s="43"/>
      <c r="B12" s="43"/>
      <c r="C12" s="44" t="s">
        <v>4661</v>
      </c>
      <c r="D12" s="44" t="s">
        <v>4662</v>
      </c>
      <c r="E12" s="45" t="s">
        <v>4660</v>
      </c>
      <c r="F12" s="86"/>
      <c r="G12" s="86"/>
      <c r="H12" s="38"/>
      <c r="I12" s="44" t="s">
        <v>4661</v>
      </c>
      <c r="J12" s="44" t="s">
        <v>4662</v>
      </c>
      <c r="K12" s="45" t="s">
        <v>4660</v>
      </c>
      <c r="L12" s="86"/>
      <c r="M12" s="86"/>
      <c r="N12" s="38"/>
      <c r="O12" s="38"/>
      <c r="P12" s="38"/>
      <c r="Q12" s="38"/>
      <c r="R12" s="38"/>
      <c r="S12" s="38"/>
      <c r="T12" s="38"/>
      <c r="U12" s="38"/>
      <c r="V12" s="38"/>
    </row>
    <row r="13" spans="1:22">
      <c r="A13" s="43"/>
      <c r="B13" s="43"/>
      <c r="C13" s="46" t="s">
        <v>4663</v>
      </c>
      <c r="D13" s="46" t="s">
        <v>4663</v>
      </c>
      <c r="E13" s="46" t="s">
        <v>4663</v>
      </c>
      <c r="F13" s="46" t="s">
        <v>4663</v>
      </c>
      <c r="G13" s="46" t="s">
        <v>4663</v>
      </c>
      <c r="H13" s="46"/>
      <c r="I13" s="46" t="s">
        <v>4663</v>
      </c>
      <c r="J13" s="46" t="s">
        <v>4663</v>
      </c>
      <c r="K13" s="46" t="s">
        <v>4663</v>
      </c>
      <c r="L13" s="46" t="s">
        <v>4663</v>
      </c>
      <c r="M13" s="46" t="s">
        <v>4663</v>
      </c>
      <c r="N13" s="46"/>
      <c r="O13" s="46"/>
      <c r="P13" s="46"/>
      <c r="Q13" s="46"/>
      <c r="R13" s="46"/>
      <c r="S13" s="46"/>
      <c r="T13" s="46"/>
      <c r="U13" s="46"/>
      <c r="V13" s="46"/>
    </row>
    <row r="14" spans="1:22">
      <c r="A14" s="47" t="s">
        <v>4664</v>
      </c>
      <c r="B14" s="47"/>
      <c r="C14" s="48"/>
      <c r="D14" s="48"/>
      <c r="E14" s="48"/>
      <c r="F14" s="48"/>
      <c r="G14" s="48"/>
      <c r="H14" s="49"/>
      <c r="I14" s="48"/>
      <c r="J14" s="48"/>
      <c r="K14" s="48"/>
      <c r="L14" s="48"/>
      <c r="M14" s="48"/>
    </row>
    <row r="15" spans="1:22">
      <c r="A15" s="50" t="s">
        <v>4665</v>
      </c>
      <c r="B15" s="51"/>
      <c r="C15" s="52"/>
      <c r="D15" s="52"/>
      <c r="E15" s="52"/>
      <c r="F15" s="52"/>
      <c r="G15" s="52"/>
      <c r="H15" s="53"/>
      <c r="I15" s="52"/>
      <c r="J15" s="52"/>
      <c r="K15" s="52"/>
      <c r="L15" s="52"/>
      <c r="M15" s="52"/>
    </row>
    <row r="16" spans="1:22">
      <c r="A16" s="54"/>
      <c r="B16" s="55" t="s">
        <v>4666</v>
      </c>
      <c r="C16" s="56" cm="1">
        <f t="array" ref="C16">INDEX($D$86:$AV$128,$C86,C$73)</f>
        <v>399.27</v>
      </c>
      <c r="D16" s="56" cm="1">
        <f t="array" ref="D16">INDEX($D$86:$AV$128,$C86,D$73)</f>
        <v>426.85199999999998</v>
      </c>
      <c r="E16" s="56" cm="1">
        <f t="array" ref="E16">INDEX($D$86:$AV$128,$C86,E$73)</f>
        <v>826.12199999999996</v>
      </c>
      <c r="F16" s="56" cm="1">
        <f t="array" ref="F16">INDEX($D$86:$AV$128,$C86,F$73)</f>
        <v>39.186</v>
      </c>
      <c r="G16" s="56" cm="1">
        <f t="array" ref="G16">INDEX($D$86:$AV$128,$C86,G$73)</f>
        <v>865.30899999999997</v>
      </c>
      <c r="H16" s="53"/>
      <c r="I16" s="19" t="str" cm="1">
        <f t="array" ref="I16">HYPERLINK(TEXT("#"&amp;INDEX($D$138:$AV$180,$C138,C$73),),INDEX($D$138:$AV$180,$C138,C$73))</f>
        <v>A125232494V</v>
      </c>
      <c r="J16" s="19" t="str" cm="1">
        <f t="array" ref="J16">HYPERLINK(TEXT("#"&amp;INDEX($D$138:$AV$180,$C138,D$73),),INDEX($D$138:$AV$180,$C138,D$73))</f>
        <v>A125227742X</v>
      </c>
      <c r="K16" s="19" t="str" cm="1">
        <f t="array" ref="K16">HYPERLINK(TEXT("#"&amp;INDEX($D$138:$AV$180,$C138,E$73),),INDEX($D$138:$AV$180,$C138,E$73))</f>
        <v>A125234870X</v>
      </c>
      <c r="L16" s="19" t="str" cm="1">
        <f t="array" ref="L16">HYPERLINK(TEXT("#"&amp;INDEX($D$138:$AV$180,$C138,F$73),),INDEX($D$138:$AV$180,$C138,F$73))</f>
        <v>A125237246X</v>
      </c>
      <c r="M16" s="19" t="str" cm="1">
        <f t="array" ref="M16">HYPERLINK(TEXT("#"&amp;INDEX($D$138:$AV$180,$C138,G$73),),INDEX($D$138:$AV$180,$C138,G$73))</f>
        <v>A125230118C</v>
      </c>
    </row>
    <row r="17" spans="1:22">
      <c r="A17" s="54"/>
      <c r="B17" s="55" t="s">
        <v>4667</v>
      </c>
      <c r="C17" s="56" cm="1">
        <f t="array" ref="C17">INDEX($D$86:$AV$128,$C87,C$73)</f>
        <v>88.843999999999994</v>
      </c>
      <c r="D17" s="56" cm="1">
        <f t="array" ref="D17">INDEX($D$86:$AV$128,$C87,D$73)</f>
        <v>95.233999999999995</v>
      </c>
      <c r="E17" s="56" cm="1">
        <f t="array" ref="E17">INDEX($D$86:$AV$128,$C87,E$73)</f>
        <v>184.078</v>
      </c>
      <c r="F17" s="56" cm="1">
        <f t="array" ref="F17">INDEX($D$86:$AV$128,$C87,F$73)</f>
        <v>14.99</v>
      </c>
      <c r="G17" s="56" cm="1">
        <f t="array" ref="G17">INDEX($D$86:$AV$128,$C87,G$73)</f>
        <v>199.06800000000001</v>
      </c>
      <c r="H17" s="53"/>
      <c r="I17" s="19" t="str" cm="1">
        <f t="array" ref="I17">HYPERLINK(TEXT("#"&amp;INDEX($D$138:$AV$180,$C139,C$73),),INDEX($D$138:$AV$180,$C139,C$73))</f>
        <v>A125232474K</v>
      </c>
      <c r="J17" s="19" t="str" cm="1">
        <f t="array" ref="J17">HYPERLINK(TEXT("#"&amp;INDEX($D$138:$AV$180,$C139,D$73),),INDEX($D$138:$AV$180,$C139,D$73))</f>
        <v>A125227722R</v>
      </c>
      <c r="K17" s="19" t="str" cm="1">
        <f t="array" ref="K17">HYPERLINK(TEXT("#"&amp;INDEX($D$138:$AV$180,$C139,E$73),),INDEX($D$138:$AV$180,$C139,E$73))</f>
        <v>A125234850R</v>
      </c>
      <c r="L17" s="19" t="str" cm="1">
        <f t="array" ref="L17">HYPERLINK(TEXT("#"&amp;INDEX($D$138:$AV$180,$C139,F$73),),INDEX($D$138:$AV$180,$C139,F$73))</f>
        <v>A125237226R</v>
      </c>
      <c r="M17" s="19" t="str" cm="1">
        <f t="array" ref="M17">HYPERLINK(TEXT("#"&amp;INDEX($D$138:$AV$180,$C139,G$73),),INDEX($D$138:$AV$180,$C139,G$73))</f>
        <v>A125230098F</v>
      </c>
    </row>
    <row r="18" spans="1:22">
      <c r="A18" s="50" t="s">
        <v>4668</v>
      </c>
      <c r="B18" s="51"/>
      <c r="C18" s="56"/>
      <c r="D18" s="56"/>
      <c r="E18" s="56"/>
      <c r="F18" s="56"/>
      <c r="G18" s="56"/>
      <c r="H18" s="53"/>
      <c r="I18" s="19"/>
      <c r="J18" s="19"/>
      <c r="K18" s="19"/>
      <c r="L18" s="19"/>
      <c r="M18" s="19"/>
    </row>
    <row r="19" spans="1:22">
      <c r="A19" s="54"/>
      <c r="B19" s="55" t="s">
        <v>4669</v>
      </c>
      <c r="C19" s="56" cm="1">
        <f t="array" ref="C19">INDEX($D$86:$AV$128,$C89,C$73)</f>
        <v>145.29300000000001</v>
      </c>
      <c r="D19" s="56" cm="1">
        <f t="array" ref="D19">INDEX($D$86:$AV$128,$C89,D$73)</f>
        <v>188.001</v>
      </c>
      <c r="E19" s="56" cm="1">
        <f t="array" ref="E19">INDEX($D$86:$AV$128,$C89,E$73)</f>
        <v>333.29399999999998</v>
      </c>
      <c r="F19" s="56" cm="1">
        <f t="array" ref="F19">INDEX($D$86:$AV$128,$C89,F$73)</f>
        <v>13.462999999999999</v>
      </c>
      <c r="G19" s="56" cm="1">
        <f t="array" ref="G19">INDEX($D$86:$AV$128,$C89,G$73)</f>
        <v>346.75700000000001</v>
      </c>
      <c r="H19" s="53"/>
      <c r="I19" s="19" t="str" cm="1">
        <f t="array" ref="I19">HYPERLINK(TEXT("#"&amp;INDEX($D$138:$AV$180,$C141,C$73),),INDEX($D$138:$AV$180,$C141,C$73))</f>
        <v>A125232498C</v>
      </c>
      <c r="J19" s="19" t="str" cm="1">
        <f t="array" ref="J19">HYPERLINK(TEXT("#"&amp;INDEX($D$138:$AV$180,$C141,D$73),),INDEX($D$138:$AV$180,$C141,D$73))</f>
        <v>A125227746J</v>
      </c>
      <c r="K19" s="19" t="str" cm="1">
        <f t="array" ref="K19">HYPERLINK(TEXT("#"&amp;INDEX($D$138:$AV$180,$C141,E$73),),INDEX($D$138:$AV$180,$C141,E$73))</f>
        <v>A125234874J</v>
      </c>
      <c r="L19" s="19" t="str" cm="1">
        <f t="array" ref="L19">HYPERLINK(TEXT("#"&amp;INDEX($D$138:$AV$180,$C141,F$73),),INDEX($D$138:$AV$180,$C141,F$73))</f>
        <v>A125237250R</v>
      </c>
      <c r="M19" s="19" t="str" cm="1">
        <f t="array" ref="M19">HYPERLINK(TEXT("#"&amp;INDEX($D$138:$AV$180,$C141,G$73),),INDEX($D$138:$AV$180,$C141,G$73))</f>
        <v>A125230122V</v>
      </c>
    </row>
    <row r="20" spans="1:22">
      <c r="A20" s="54"/>
      <c r="B20" s="55" t="s">
        <v>4670</v>
      </c>
      <c r="C20" s="56" cm="1">
        <f t="array" ref="C20">INDEX($D$86:$AV$128,$C90,C$73)</f>
        <v>66.111000000000004</v>
      </c>
      <c r="D20" s="56" cm="1">
        <f t="array" ref="D20">INDEX($D$86:$AV$128,$C90,D$73)</f>
        <v>69.650000000000006</v>
      </c>
      <c r="E20" s="56" cm="1">
        <f t="array" ref="E20">INDEX($D$86:$AV$128,$C90,E$73)</f>
        <v>135.761</v>
      </c>
      <c r="F20" s="56" cm="1">
        <f t="array" ref="F20">INDEX($D$86:$AV$128,$C90,F$73)</f>
        <v>8.6739999999999995</v>
      </c>
      <c r="G20" s="56" cm="1">
        <f t="array" ref="G20">INDEX($D$86:$AV$128,$C90,G$73)</f>
        <v>144.43600000000001</v>
      </c>
      <c r="H20" s="53"/>
      <c r="I20" s="19" t="str" cm="1">
        <f t="array" ref="I20">HYPERLINK(TEXT("#"&amp;INDEX($D$138:$AV$180,$C142,C$73),),INDEX($D$138:$AV$180,$C142,C$73))</f>
        <v>A125232502J</v>
      </c>
      <c r="J20" s="19" t="str" cm="1">
        <f t="array" ref="J20">HYPERLINK(TEXT("#"&amp;INDEX($D$138:$AV$180,$C142,D$73),),INDEX($D$138:$AV$180,$C142,D$73))</f>
        <v>A125227750X</v>
      </c>
      <c r="K20" s="19" t="str" cm="1">
        <f t="array" ref="K20">HYPERLINK(TEXT("#"&amp;INDEX($D$138:$AV$180,$C142,E$73),),INDEX($D$138:$AV$180,$C142,E$73))</f>
        <v>A125234878T</v>
      </c>
      <c r="L20" s="19" t="str" cm="1">
        <f t="array" ref="L20">HYPERLINK(TEXT("#"&amp;INDEX($D$138:$AV$180,$C142,F$73),),INDEX($D$138:$AV$180,$C142,F$73))</f>
        <v>A125237254X</v>
      </c>
      <c r="M20" s="19" t="str" cm="1">
        <f t="array" ref="M20">HYPERLINK(TEXT("#"&amp;INDEX($D$138:$AV$180,$C142,G$73),),INDEX($D$138:$AV$180,$C142,G$73))</f>
        <v>A125230126C</v>
      </c>
    </row>
    <row r="21" spans="1:22">
      <c r="A21" s="54"/>
      <c r="B21" s="55" t="s">
        <v>4671</v>
      </c>
      <c r="C21" s="56" cm="1">
        <f t="array" ref="C21">INDEX($D$86:$AV$128,$C91,C$73)</f>
        <v>146.24799999999999</v>
      </c>
      <c r="D21" s="56" cm="1">
        <f t="array" ref="D21">INDEX($D$86:$AV$128,$C91,D$73)</f>
        <v>133.92699999999999</v>
      </c>
      <c r="E21" s="56" cm="1">
        <f t="array" ref="E21">INDEX($D$86:$AV$128,$C91,E$73)</f>
        <v>280.17500000000001</v>
      </c>
      <c r="F21" s="56" cm="1">
        <f t="array" ref="F21">INDEX($D$86:$AV$128,$C91,F$73)</f>
        <v>15.201000000000001</v>
      </c>
      <c r="G21" s="56" cm="1">
        <f t="array" ref="G21">INDEX($D$86:$AV$128,$C91,G$73)</f>
        <v>295.37599999999998</v>
      </c>
      <c r="H21" s="53"/>
      <c r="I21" s="19" t="str" cm="1">
        <f t="array" ref="I21">HYPERLINK(TEXT("#"&amp;INDEX($D$138:$AV$180,$C143,C$73),),INDEX($D$138:$AV$180,$C143,C$73))</f>
        <v>A125232478V</v>
      </c>
      <c r="J21" s="19" t="str" cm="1">
        <f t="array" ref="J21">HYPERLINK(TEXT("#"&amp;INDEX($D$138:$AV$180,$C143,D$73),),INDEX($D$138:$AV$180,$C143,D$73))</f>
        <v>A125227726X</v>
      </c>
      <c r="K21" s="19" t="str" cm="1">
        <f t="array" ref="K21">HYPERLINK(TEXT("#"&amp;INDEX($D$138:$AV$180,$C143,E$73),),INDEX($D$138:$AV$180,$C143,E$73))</f>
        <v>A125234854X</v>
      </c>
      <c r="L21" s="19" t="str" cm="1">
        <f t="array" ref="L21">HYPERLINK(TEXT("#"&amp;INDEX($D$138:$AV$180,$C143,F$73),),INDEX($D$138:$AV$180,$C143,F$73))</f>
        <v>A125237230F</v>
      </c>
      <c r="M21" s="19" t="str" cm="1">
        <f t="array" ref="M21">HYPERLINK(TEXT("#"&amp;INDEX($D$138:$AV$180,$C143,G$73),),INDEX($D$138:$AV$180,$C143,G$73))</f>
        <v>A125230102K</v>
      </c>
    </row>
    <row r="22" spans="1:22">
      <c r="A22" s="54"/>
      <c r="B22" s="55" t="s">
        <v>4672</v>
      </c>
      <c r="C22" s="56" cm="1">
        <f t="array" ref="C22">INDEX($D$86:$AV$128,$C92,C$73)</f>
        <v>130.46199999999999</v>
      </c>
      <c r="D22" s="56" cm="1">
        <f t="array" ref="D22">INDEX($D$86:$AV$128,$C92,D$73)</f>
        <v>130.50700000000001</v>
      </c>
      <c r="E22" s="56" cm="1">
        <f t="array" ref="E22">INDEX($D$86:$AV$128,$C92,E$73)</f>
        <v>260.97000000000003</v>
      </c>
      <c r="F22" s="56" cm="1">
        <f t="array" ref="F22">INDEX($D$86:$AV$128,$C92,F$73)</f>
        <v>16.838000000000001</v>
      </c>
      <c r="G22" s="56" cm="1">
        <f t="array" ref="G22">INDEX($D$86:$AV$128,$C92,G$73)</f>
        <v>277.80799999999999</v>
      </c>
      <c r="H22" s="53"/>
      <c r="I22" s="19" t="str" cm="1">
        <f t="array" ref="I22">HYPERLINK(TEXT("#"&amp;INDEX($D$138:$AV$180,$C144,C$73),),INDEX($D$138:$AV$180,$C144,C$73))</f>
        <v>A125232482K</v>
      </c>
      <c r="J22" s="19" t="str" cm="1">
        <f t="array" ref="J22">HYPERLINK(TEXT("#"&amp;INDEX($D$138:$AV$180,$C144,D$73),),INDEX($D$138:$AV$180,$C144,D$73))</f>
        <v>A125227730R</v>
      </c>
      <c r="K22" s="19" t="str" cm="1">
        <f t="array" ref="K22">HYPERLINK(TEXT("#"&amp;INDEX($D$138:$AV$180,$C144,E$73),),INDEX($D$138:$AV$180,$C144,E$73))</f>
        <v>A125234858J</v>
      </c>
      <c r="L22" s="19" t="str" cm="1">
        <f t="array" ref="L22">HYPERLINK(TEXT("#"&amp;INDEX($D$138:$AV$180,$C144,F$73),),INDEX($D$138:$AV$180,$C144,F$73))</f>
        <v>A125237234R</v>
      </c>
      <c r="M22" s="19" t="str" cm="1">
        <f t="array" ref="M22">HYPERLINK(TEXT("#"&amp;INDEX($D$138:$AV$180,$C144,G$73),),INDEX($D$138:$AV$180,$C144,G$73))</f>
        <v>A125230106V</v>
      </c>
    </row>
    <row r="23" spans="1:22">
      <c r="A23" s="50" t="s">
        <v>4673</v>
      </c>
      <c r="B23" s="51"/>
      <c r="C23" s="56"/>
      <c r="D23" s="56"/>
      <c r="E23" s="56"/>
      <c r="F23" s="56"/>
      <c r="G23" s="56"/>
      <c r="H23" s="53"/>
      <c r="I23" s="19"/>
      <c r="J23" s="19"/>
      <c r="K23" s="19"/>
      <c r="L23" s="19"/>
      <c r="M23" s="19"/>
    </row>
    <row r="24" spans="1:22">
      <c r="A24" s="54"/>
      <c r="B24" s="55" t="s">
        <v>4674</v>
      </c>
      <c r="C24" s="56" cm="1">
        <f t="array" ref="C24">INDEX($D$86:$AV$128,$C94,C$73)</f>
        <v>142.75800000000001</v>
      </c>
      <c r="D24" s="56" cm="1">
        <f t="array" ref="D24">INDEX($D$86:$AV$128,$C94,D$73)</f>
        <v>217.03700000000001</v>
      </c>
      <c r="E24" s="56" cm="1">
        <f t="array" ref="E24">INDEX($D$86:$AV$128,$C94,E$73)</f>
        <v>359.79500000000002</v>
      </c>
      <c r="F24" s="56" cm="1">
        <f t="array" ref="F24">INDEX($D$86:$AV$128,$C94,F$73)</f>
        <v>22.99</v>
      </c>
      <c r="G24" s="56" cm="1">
        <f t="array" ref="G24">INDEX($D$86:$AV$128,$C94,G$73)</f>
        <v>382.78399999999999</v>
      </c>
      <c r="H24" s="53"/>
      <c r="I24" s="19" t="str" cm="1">
        <f t="array" ref="I24">HYPERLINK(TEXT("#"&amp;INDEX($D$138:$AV$180,$C146,C$73),),INDEX($D$138:$AV$180,$C146,C$73))</f>
        <v>A125232486V</v>
      </c>
      <c r="J24" s="19" t="str" cm="1">
        <f t="array" ref="J24">HYPERLINK(TEXT("#"&amp;INDEX($D$138:$AV$180,$C146,D$73),),INDEX($D$138:$AV$180,$C146,D$73))</f>
        <v>A125227734X</v>
      </c>
      <c r="K24" s="19" t="str" cm="1">
        <f t="array" ref="K24">HYPERLINK(TEXT("#"&amp;INDEX($D$138:$AV$180,$C146,E$73),),INDEX($D$138:$AV$180,$C146,E$73))</f>
        <v>A125234862X</v>
      </c>
      <c r="L24" s="19" t="str" cm="1">
        <f t="array" ref="L24">HYPERLINK(TEXT("#"&amp;INDEX($D$138:$AV$180,$C146,F$73),),INDEX($D$138:$AV$180,$C146,F$73))</f>
        <v>A125237238X</v>
      </c>
      <c r="M24" s="19" t="str" cm="1">
        <f t="array" ref="M24">HYPERLINK(TEXT("#"&amp;INDEX($D$138:$AV$180,$C146,G$73),),INDEX($D$138:$AV$180,$C146,G$73))</f>
        <v>A125230110K</v>
      </c>
    </row>
    <row r="25" spans="1:22">
      <c r="A25" s="54"/>
      <c r="B25" s="55" t="s">
        <v>4675</v>
      </c>
      <c r="C25" s="56" cm="1">
        <f t="array" ref="C25">INDEX($D$86:$AV$128,$C95,C$73)</f>
        <v>202.40899999999999</v>
      </c>
      <c r="D25" s="56" cm="1">
        <f t="array" ref="D25">INDEX($D$86:$AV$128,$C95,D$73)</f>
        <v>213.53200000000001</v>
      </c>
      <c r="E25" s="56" cm="1">
        <f t="array" ref="E25">INDEX($D$86:$AV$128,$C95,E$73)</f>
        <v>415.94200000000001</v>
      </c>
      <c r="F25" s="56" cm="1">
        <f t="array" ref="F25">INDEX($D$86:$AV$128,$C95,F$73)</f>
        <v>17.751999999999999</v>
      </c>
      <c r="G25" s="56" cm="1">
        <f t="array" ref="G25">INDEX($D$86:$AV$128,$C95,G$73)</f>
        <v>433.69400000000002</v>
      </c>
      <c r="H25" s="53"/>
      <c r="I25" s="19" t="str" cm="1">
        <f t="array" ref="I25">HYPERLINK(TEXT("#"&amp;INDEX($D$138:$AV$180,$C147,C$73),),INDEX($D$138:$AV$180,$C147,C$73))</f>
        <v>A125232470A</v>
      </c>
      <c r="J25" s="19" t="str" cm="1">
        <f t="array" ref="J25">HYPERLINK(TEXT("#"&amp;INDEX($D$138:$AV$180,$C147,D$73),),INDEX($D$138:$AV$180,$C147,D$73))</f>
        <v>A125227718X</v>
      </c>
      <c r="K25" s="19" t="str" cm="1">
        <f t="array" ref="K25">HYPERLINK(TEXT("#"&amp;INDEX($D$138:$AV$180,$C147,E$73),),INDEX($D$138:$AV$180,$C147,E$73))</f>
        <v>A125234846X</v>
      </c>
      <c r="L25" s="19" t="str" cm="1">
        <f t="array" ref="L25">HYPERLINK(TEXT("#"&amp;INDEX($D$138:$AV$180,$C147,F$73),),INDEX($D$138:$AV$180,$C147,F$73))</f>
        <v>A125237222F</v>
      </c>
      <c r="M25" s="19" t="str" cm="1">
        <f t="array" ref="M25">HYPERLINK(TEXT("#"&amp;INDEX($D$138:$AV$180,$C147,G$73),),INDEX($D$138:$AV$180,$C147,G$73))</f>
        <v>A125230094W</v>
      </c>
    </row>
    <row r="26" spans="1:22">
      <c r="A26" s="54"/>
      <c r="B26" s="55" t="s">
        <v>4676</v>
      </c>
      <c r="C26" s="56" cm="1">
        <f t="array" ref="C26">INDEX($D$86:$AV$128,$C96,C$73)</f>
        <v>102.84099999999999</v>
      </c>
      <c r="D26" s="56" cm="1">
        <f t="array" ref="D26">INDEX($D$86:$AV$128,$C96,D$73)</f>
        <v>68.421999999999997</v>
      </c>
      <c r="E26" s="56" cm="1">
        <f t="array" ref="E26">INDEX($D$86:$AV$128,$C96,E$73)</f>
        <v>171.26300000000001</v>
      </c>
      <c r="F26" s="56" cm="1">
        <f t="array" ref="F26">INDEX($D$86:$AV$128,$C96,F$73)</f>
        <v>8.7929999999999993</v>
      </c>
      <c r="G26" s="56" cm="1">
        <f t="array" ref="G26">INDEX($D$86:$AV$128,$C96,G$73)</f>
        <v>180.05699999999999</v>
      </c>
      <c r="H26" s="53"/>
      <c r="I26" s="19" t="str" cm="1">
        <f t="array" ref="I26">HYPERLINK(TEXT("#"&amp;INDEX($D$138:$AV$180,$C148,C$73),),INDEX($D$138:$AV$180,$C148,C$73))</f>
        <v>A125232506T</v>
      </c>
      <c r="J26" s="19" t="str" cm="1">
        <f t="array" ref="J26">HYPERLINK(TEXT("#"&amp;INDEX($D$138:$AV$180,$C148,D$73),),INDEX($D$138:$AV$180,$C148,D$73))</f>
        <v>A125227754J</v>
      </c>
      <c r="K26" s="19" t="str" cm="1">
        <f t="array" ref="K26">HYPERLINK(TEXT("#"&amp;INDEX($D$138:$AV$180,$C148,E$73),),INDEX($D$138:$AV$180,$C148,E$73))</f>
        <v>A125234882J</v>
      </c>
      <c r="L26" s="19" t="str" cm="1">
        <f t="array" ref="L26">HYPERLINK(TEXT("#"&amp;INDEX($D$138:$AV$180,$C148,F$73),),INDEX($D$138:$AV$180,$C148,F$73))</f>
        <v>A125237258J</v>
      </c>
      <c r="M26" s="19" t="str" cm="1">
        <f t="array" ref="M26">HYPERLINK(TEXT("#"&amp;INDEX($D$138:$AV$180,$C148,G$73),),INDEX($D$138:$AV$180,$C148,G$73))</f>
        <v>A125230130V</v>
      </c>
      <c r="N26" s="53"/>
      <c r="O26" s="53"/>
      <c r="P26" s="53"/>
      <c r="Q26" s="53"/>
      <c r="R26" s="53"/>
      <c r="S26" s="53"/>
      <c r="T26" s="53"/>
      <c r="U26" s="53"/>
      <c r="V26" s="53"/>
    </row>
    <row r="27" spans="1:22">
      <c r="A27" s="54"/>
      <c r="B27" s="55" t="s">
        <v>4677</v>
      </c>
      <c r="C27" s="56" cm="1">
        <f t="array" ref="C27">INDEX($D$86:$AV$128,$C97,C$73)</f>
        <v>40.106999999999999</v>
      </c>
      <c r="D27" s="56" cm="1">
        <f t="array" ref="D27">INDEX($D$86:$AV$128,$C97,D$73)</f>
        <v>23.094000000000001</v>
      </c>
      <c r="E27" s="56" cm="1">
        <f t="array" ref="E27">INDEX($D$86:$AV$128,$C97,E$73)</f>
        <v>63.201000000000001</v>
      </c>
      <c r="F27" s="56" cm="1">
        <f t="array" ref="F27">INDEX($D$86:$AV$128,$C97,F$73)</f>
        <v>4.6420000000000003</v>
      </c>
      <c r="G27" s="56" cm="1">
        <f t="array" ref="G27">INDEX($D$86:$AV$128,$C97,G$73)</f>
        <v>67.841999999999999</v>
      </c>
      <c r="H27" s="53"/>
      <c r="I27" s="19" t="str" cm="1">
        <f t="array" ref="I27">HYPERLINK(TEXT("#"&amp;INDEX($D$138:$AV$180,$C149,C$73),),INDEX($D$138:$AV$180,$C149,C$73))</f>
        <v>A125232490K</v>
      </c>
      <c r="J27" s="19" t="str" cm="1">
        <f t="array" ref="J27">HYPERLINK(TEXT("#"&amp;INDEX($D$138:$AV$180,$C149,D$73),),INDEX($D$138:$AV$180,$C149,D$73))</f>
        <v>A125227738J</v>
      </c>
      <c r="K27" s="19" t="str" cm="1">
        <f t="array" ref="K27">HYPERLINK(TEXT("#"&amp;INDEX($D$138:$AV$180,$C149,E$73),),INDEX($D$138:$AV$180,$C149,E$73))</f>
        <v>A125234866J</v>
      </c>
      <c r="L27" s="19" t="str" cm="1">
        <f t="array" ref="L27">HYPERLINK(TEXT("#"&amp;INDEX($D$138:$AV$180,$C149,F$73),),INDEX($D$138:$AV$180,$C149,F$73))</f>
        <v>A125237242R</v>
      </c>
      <c r="M27" s="19" t="str" cm="1">
        <f t="array" ref="M27">HYPERLINK(TEXT("#"&amp;INDEX($D$138:$AV$180,$C149,G$73),),INDEX($D$138:$AV$180,$C149,G$73))</f>
        <v>A125230114V</v>
      </c>
      <c r="N27" s="53"/>
      <c r="O27" s="53"/>
      <c r="P27" s="53"/>
      <c r="Q27" s="53"/>
      <c r="R27" s="53"/>
      <c r="S27" s="53"/>
      <c r="T27" s="53"/>
      <c r="U27" s="53"/>
      <c r="V27" s="53"/>
    </row>
    <row r="28" spans="1:22">
      <c r="A28" s="50" t="s">
        <v>4660</v>
      </c>
      <c r="B28" s="57"/>
      <c r="C28" s="58" cm="1">
        <f t="array" ref="C28">INDEX($D$86:$AV$128,$C98,C$73)</f>
        <v>488.11399999999998</v>
      </c>
      <c r="D28" s="58" cm="1">
        <f t="array" ref="D28">INDEX($D$86:$AV$128,$C98,D$73)</f>
        <v>522.08600000000001</v>
      </c>
      <c r="E28" s="58" cm="1">
        <f t="array" ref="E28">INDEX($D$86:$AV$128,$C98,E$73)</f>
        <v>1010.2</v>
      </c>
      <c r="F28" s="58" cm="1">
        <f t="array" ref="F28">INDEX($D$86:$AV$128,$C98,F$73)</f>
        <v>54.177</v>
      </c>
      <c r="G28" s="58" cm="1">
        <f t="array" ref="G28">INDEX($D$86:$AV$128,$C98,G$73)</f>
        <v>1064.377</v>
      </c>
      <c r="H28" s="53"/>
      <c r="I28" s="19" t="str" cm="1">
        <f t="array" ref="I28">HYPERLINK(TEXT("#"&amp;INDEX($D$138:$AV$180,$C150,C$73),),INDEX($D$138:$AV$180,$C150,C$73))</f>
        <v>A125232510J</v>
      </c>
      <c r="J28" s="19" t="str" cm="1">
        <f t="array" ref="J28">HYPERLINK(TEXT("#"&amp;INDEX($D$138:$AV$180,$C150,D$73),),INDEX($D$138:$AV$180,$C150,D$73))</f>
        <v>A125227758T</v>
      </c>
      <c r="K28" s="19" t="str" cm="1">
        <f t="array" ref="K28">HYPERLINK(TEXT("#"&amp;INDEX($D$138:$AV$180,$C150,E$73),),INDEX($D$138:$AV$180,$C150,E$73))</f>
        <v>A125234886T</v>
      </c>
      <c r="L28" s="19" t="str" cm="1">
        <f t="array" ref="L28">HYPERLINK(TEXT("#"&amp;INDEX($D$138:$AV$180,$C150,F$73),),INDEX($D$138:$AV$180,$C150,F$73))</f>
        <v>A125237262X</v>
      </c>
      <c r="M28" s="19" t="str" cm="1">
        <f t="array" ref="M28">HYPERLINK(TEXT("#"&amp;INDEX($D$138:$AV$180,$C150,G$73),),INDEX($D$138:$AV$180,$C150,G$73))</f>
        <v>A125230134C</v>
      </c>
      <c r="N28" s="53"/>
      <c r="O28" s="53"/>
      <c r="P28" s="53"/>
      <c r="Q28" s="53"/>
      <c r="R28" s="53"/>
      <c r="S28" s="53"/>
      <c r="T28" s="53"/>
      <c r="U28" s="53"/>
      <c r="V28" s="53"/>
    </row>
    <row r="29" spans="1:22">
      <c r="A29" s="47" t="s">
        <v>4678</v>
      </c>
      <c r="B29" s="48"/>
      <c r="C29" s="48"/>
      <c r="D29" s="48"/>
      <c r="E29" s="48"/>
      <c r="F29" s="48"/>
      <c r="G29" s="48"/>
      <c r="H29" s="53"/>
      <c r="I29" s="48"/>
      <c r="J29" s="48"/>
      <c r="K29" s="48"/>
      <c r="L29" s="48"/>
      <c r="M29" s="48"/>
      <c r="N29" s="53"/>
      <c r="O29" s="53"/>
      <c r="P29" s="53"/>
      <c r="Q29" s="53"/>
      <c r="R29" s="53"/>
      <c r="S29" s="53"/>
      <c r="T29" s="53"/>
      <c r="U29" s="53"/>
      <c r="V29" s="53"/>
    </row>
    <row r="30" spans="1:22">
      <c r="A30" s="50" t="s">
        <v>4665</v>
      </c>
      <c r="B30" s="51"/>
      <c r="C30" s="56"/>
      <c r="D30" s="56"/>
      <c r="E30" s="56"/>
      <c r="F30" s="56"/>
      <c r="G30" s="56"/>
      <c r="H30" s="53"/>
      <c r="I30" s="19"/>
      <c r="J30" s="19"/>
      <c r="K30" s="19"/>
      <c r="L30" s="19"/>
      <c r="M30" s="19"/>
      <c r="N30" s="53"/>
      <c r="O30" s="53"/>
      <c r="P30" s="53"/>
      <c r="Q30" s="53"/>
      <c r="R30" s="53"/>
      <c r="S30" s="53"/>
      <c r="T30" s="53"/>
      <c r="U30" s="53"/>
      <c r="V30" s="53"/>
    </row>
    <row r="31" spans="1:22">
      <c r="A31" s="54"/>
      <c r="B31" s="55" t="s">
        <v>4666</v>
      </c>
      <c r="C31" s="56" cm="1">
        <f t="array" ref="C31">INDEX($D$86:$AV$128,$C101,C$73)</f>
        <v>163.61699999999999</v>
      </c>
      <c r="D31" s="56" cm="1">
        <f t="array" ref="D31">INDEX($D$86:$AV$128,$C101,D$73)</f>
        <v>156.93</v>
      </c>
      <c r="E31" s="56" cm="1">
        <f t="array" ref="E31">INDEX($D$86:$AV$128,$C101,E$73)</f>
        <v>320.548</v>
      </c>
      <c r="F31" s="56" cm="1">
        <f t="array" ref="F31">INDEX($D$86:$AV$128,$C101,F$73)</f>
        <v>11.117000000000001</v>
      </c>
      <c r="G31" s="56" cm="1">
        <f t="array" ref="G31">INDEX($D$86:$AV$128,$C101,G$73)</f>
        <v>331.66500000000002</v>
      </c>
      <c r="H31" s="53"/>
      <c r="I31" s="19" t="str" cm="1">
        <f t="array" ref="I31">HYPERLINK(TEXT("#"&amp;INDEX($D$138:$AV$180,$C153,C$73),),INDEX($D$138:$AV$180,$C153,C$73))</f>
        <v>A125256254C</v>
      </c>
      <c r="J31" s="19" t="str" cm="1">
        <f t="array" ref="J31">HYPERLINK(TEXT("#"&amp;INDEX($D$138:$AV$180,$C153,D$73),),INDEX($D$138:$AV$180,$C153,D$73))</f>
        <v>A125251502L</v>
      </c>
      <c r="K31" s="19" t="str" cm="1">
        <f t="array" ref="K31">HYPERLINK(TEXT("#"&amp;INDEX($D$138:$AV$180,$C153,E$73),),INDEX($D$138:$AV$180,$C153,E$73))</f>
        <v>A125258630J</v>
      </c>
      <c r="L31" s="19" t="str" cm="1">
        <f t="array" ref="L31">HYPERLINK(TEXT("#"&amp;INDEX($D$138:$AV$180,$C153,F$73),),INDEX($D$138:$AV$180,$C153,F$73))</f>
        <v>A125261006L</v>
      </c>
      <c r="M31" s="19" t="str" cm="1">
        <f t="array" ref="M31">HYPERLINK(TEXT("#"&amp;INDEX($D$138:$AV$180,$C153,G$73),),INDEX($D$138:$AV$180,$C153,G$73))</f>
        <v>A125253878W</v>
      </c>
      <c r="N31" s="53"/>
      <c r="O31" s="53"/>
      <c r="P31" s="53"/>
      <c r="Q31" s="53"/>
      <c r="R31" s="53"/>
      <c r="S31" s="53"/>
      <c r="T31" s="53"/>
      <c r="U31" s="53"/>
      <c r="V31" s="53"/>
    </row>
    <row r="32" spans="1:22">
      <c r="A32" s="54"/>
      <c r="B32" s="55" t="s">
        <v>4667</v>
      </c>
      <c r="C32" s="56" cm="1">
        <f t="array" ref="C32">INDEX($D$86:$AV$128,$C102,C$73)</f>
        <v>47.237000000000002</v>
      </c>
      <c r="D32" s="56" cm="1">
        <f t="array" ref="D32">INDEX($D$86:$AV$128,$C102,D$73)</f>
        <v>53.616</v>
      </c>
      <c r="E32" s="56" cm="1">
        <f t="array" ref="E32">INDEX($D$86:$AV$128,$C102,E$73)</f>
        <v>100.854</v>
      </c>
      <c r="F32" s="56" cm="1">
        <f t="array" ref="F32">INDEX($D$86:$AV$128,$C102,F$73)</f>
        <v>3.7040000000000002</v>
      </c>
      <c r="G32" s="56" cm="1">
        <f t="array" ref="G32">INDEX($D$86:$AV$128,$C102,G$73)</f>
        <v>104.557</v>
      </c>
      <c r="H32" s="53"/>
      <c r="I32" s="19" t="str" cm="1">
        <f t="array" ref="I32">HYPERLINK(TEXT("#"&amp;INDEX($D$138:$AV$180,$C154,C$73),),INDEX($D$138:$AV$180,$C154,C$73))</f>
        <v>A125256234V</v>
      </c>
      <c r="J32" s="19" t="str" cm="1">
        <f t="array" ref="J32">HYPERLINK(TEXT("#"&amp;INDEX($D$138:$AV$180,$C154,D$73),),INDEX($D$138:$AV$180,$C154,D$73))</f>
        <v>A125251482R</v>
      </c>
      <c r="K32" s="19" t="str" cm="1">
        <f t="array" ref="K32">HYPERLINK(TEXT("#"&amp;INDEX($D$138:$AV$180,$C154,E$73),),INDEX($D$138:$AV$180,$C154,E$73))</f>
        <v>A125258610X</v>
      </c>
      <c r="L32" s="19" t="str" cm="1">
        <f t="array" ref="L32">HYPERLINK(TEXT("#"&amp;INDEX($D$138:$AV$180,$C154,F$73),),INDEX($D$138:$AV$180,$C154,F$73))</f>
        <v>A125260986L</v>
      </c>
      <c r="M32" s="19" t="str" cm="1">
        <f t="array" ref="M32">HYPERLINK(TEXT("#"&amp;INDEX($D$138:$AV$180,$C154,G$73),),INDEX($D$138:$AV$180,$C154,G$73))</f>
        <v>A125253858L</v>
      </c>
      <c r="N32" s="53"/>
      <c r="O32" s="53"/>
      <c r="P32" s="53"/>
      <c r="Q32" s="53"/>
      <c r="R32" s="53"/>
      <c r="S32" s="53"/>
      <c r="T32" s="53"/>
      <c r="U32" s="53"/>
      <c r="V32" s="53"/>
    </row>
    <row r="33" spans="1:22">
      <c r="A33" s="50" t="s">
        <v>4668</v>
      </c>
      <c r="B33" s="51"/>
      <c r="C33" s="56"/>
      <c r="D33" s="56"/>
      <c r="E33" s="56"/>
      <c r="F33" s="56"/>
      <c r="G33" s="56"/>
      <c r="H33" s="53"/>
      <c r="I33" s="19"/>
      <c r="J33" s="19"/>
      <c r="K33" s="19"/>
      <c r="L33" s="19"/>
      <c r="M33" s="19"/>
      <c r="N33" s="53"/>
      <c r="O33" s="53"/>
      <c r="P33" s="53"/>
      <c r="Q33" s="53"/>
      <c r="R33" s="53"/>
      <c r="S33" s="53"/>
      <c r="T33" s="53"/>
      <c r="U33" s="53"/>
      <c r="V33" s="53"/>
    </row>
    <row r="34" spans="1:22">
      <c r="A34" s="54"/>
      <c r="B34" s="55" t="s">
        <v>4669</v>
      </c>
      <c r="C34" s="56" cm="1">
        <f t="array" ref="C34">INDEX($D$86:$AV$128,$C104,C$73)</f>
        <v>41.351999999999997</v>
      </c>
      <c r="D34" s="56" cm="1">
        <f t="array" ref="D34">INDEX($D$86:$AV$128,$C104,D$73)</f>
        <v>59.326000000000001</v>
      </c>
      <c r="E34" s="56" cm="1">
        <f t="array" ref="E34">INDEX($D$86:$AV$128,$C104,E$73)</f>
        <v>100.67700000000001</v>
      </c>
      <c r="F34" s="56" cm="1">
        <f t="array" ref="F34">INDEX($D$86:$AV$128,$C104,F$73)</f>
        <v>2.556</v>
      </c>
      <c r="G34" s="56" cm="1">
        <f t="array" ref="G34">INDEX($D$86:$AV$128,$C104,G$73)</f>
        <v>103.23399999999999</v>
      </c>
      <c r="H34" s="53"/>
      <c r="I34" s="19" t="str" cm="1">
        <f t="array" ref="I34">HYPERLINK(TEXT("#"&amp;INDEX($D$138:$AV$180,$C156,C$73),),INDEX($D$138:$AV$180,$C156,C$73))</f>
        <v>A125256258L</v>
      </c>
      <c r="J34" s="19" t="str" cm="1">
        <f t="array" ref="J34">HYPERLINK(TEXT("#"&amp;INDEX($D$138:$AV$180,$C156,D$73),),INDEX($D$138:$AV$180,$C156,D$73))</f>
        <v>A125251506W</v>
      </c>
      <c r="K34" s="19" t="str" cm="1">
        <f t="array" ref="K34">HYPERLINK(TEXT("#"&amp;INDEX($D$138:$AV$180,$C156,E$73),),INDEX($D$138:$AV$180,$C156,E$73))</f>
        <v>A125258634T</v>
      </c>
      <c r="L34" s="19" t="str" cm="1">
        <f t="array" ref="L34">HYPERLINK(TEXT("#"&amp;INDEX($D$138:$AV$180,$C156,F$73),),INDEX($D$138:$AV$180,$C156,F$73))</f>
        <v>A125261010C</v>
      </c>
      <c r="M34" s="19" t="str" cm="1">
        <f t="array" ref="M34">HYPERLINK(TEXT("#"&amp;INDEX($D$138:$AV$180,$C156,G$73),),INDEX($D$138:$AV$180,$C156,G$73))</f>
        <v>A125253882L</v>
      </c>
      <c r="N34" s="53"/>
      <c r="O34" s="53"/>
      <c r="P34" s="53"/>
      <c r="Q34" s="53"/>
      <c r="R34" s="53"/>
      <c r="S34" s="53"/>
      <c r="T34" s="53"/>
      <c r="U34" s="53"/>
      <c r="V34" s="53"/>
    </row>
    <row r="35" spans="1:22">
      <c r="A35" s="54"/>
      <c r="B35" s="55" t="s">
        <v>4670</v>
      </c>
      <c r="C35" s="56" cm="1">
        <f t="array" ref="C35">INDEX($D$86:$AV$128,$C105,C$73)</f>
        <v>24.972000000000001</v>
      </c>
      <c r="D35" s="56" cm="1">
        <f t="array" ref="D35">INDEX($D$86:$AV$128,$C105,D$73)</f>
        <v>20.355</v>
      </c>
      <c r="E35" s="56" cm="1">
        <f t="array" ref="E35">INDEX($D$86:$AV$128,$C105,E$73)</f>
        <v>45.326999999999998</v>
      </c>
      <c r="F35" s="56" cm="1">
        <f t="array" ref="F35">INDEX($D$86:$AV$128,$C105,F$73)</f>
        <v>0.97599999999999998</v>
      </c>
      <c r="G35" s="56" cm="1">
        <f t="array" ref="G35">INDEX($D$86:$AV$128,$C105,G$73)</f>
        <v>46.302999999999997</v>
      </c>
      <c r="H35" s="53"/>
      <c r="I35" s="19" t="str" cm="1">
        <f t="array" ref="I35">HYPERLINK(TEXT("#"&amp;INDEX($D$138:$AV$180,$C157,C$73),),INDEX($D$138:$AV$180,$C157,C$73))</f>
        <v>A125256262C</v>
      </c>
      <c r="J35" s="19" t="str" cm="1">
        <f t="array" ref="J35">HYPERLINK(TEXT("#"&amp;INDEX($D$138:$AV$180,$C157,D$73),),INDEX($D$138:$AV$180,$C157,D$73))</f>
        <v>A125251510L</v>
      </c>
      <c r="K35" s="19" t="str" cm="1">
        <f t="array" ref="K35">HYPERLINK(TEXT("#"&amp;INDEX($D$138:$AV$180,$C157,E$73),),INDEX($D$138:$AV$180,$C157,E$73))</f>
        <v>A125258638A</v>
      </c>
      <c r="L35" s="19" t="str" cm="1">
        <f t="array" ref="L35">HYPERLINK(TEXT("#"&amp;INDEX($D$138:$AV$180,$C157,F$73),),INDEX($D$138:$AV$180,$C157,F$73))</f>
        <v>A125261014L</v>
      </c>
      <c r="M35" s="19" t="str" cm="1">
        <f t="array" ref="M35">HYPERLINK(TEXT("#"&amp;INDEX($D$138:$AV$180,$C157,G$73),),INDEX($D$138:$AV$180,$C157,G$73))</f>
        <v>A125253886W</v>
      </c>
      <c r="N35" s="53"/>
      <c r="O35" s="53"/>
      <c r="P35" s="53"/>
      <c r="Q35" s="53"/>
      <c r="R35" s="53"/>
      <c r="S35" s="53"/>
      <c r="T35" s="53"/>
      <c r="U35" s="53"/>
      <c r="V35" s="53"/>
    </row>
    <row r="36" spans="1:22">
      <c r="A36" s="54"/>
      <c r="B36" s="55" t="s">
        <v>4671</v>
      </c>
      <c r="C36" s="56" cm="1">
        <f t="array" ref="C36">INDEX($D$86:$AV$128,$C106,C$73)</f>
        <v>65.856999999999999</v>
      </c>
      <c r="D36" s="56" cm="1">
        <f t="array" ref="D36">INDEX($D$86:$AV$128,$C106,D$73)</f>
        <v>56.594999999999999</v>
      </c>
      <c r="E36" s="56" cm="1">
        <f t="array" ref="E36">INDEX($D$86:$AV$128,$C106,E$73)</f>
        <v>122.452</v>
      </c>
      <c r="F36" s="56" cm="1">
        <f t="array" ref="F36">INDEX($D$86:$AV$128,$C106,F$73)</f>
        <v>5.5659999999999998</v>
      </c>
      <c r="G36" s="56" cm="1">
        <f t="array" ref="G36">INDEX($D$86:$AV$128,$C106,G$73)</f>
        <v>128.018</v>
      </c>
      <c r="H36" s="53"/>
      <c r="I36" s="19" t="str" cm="1">
        <f t="array" ref="I36">HYPERLINK(TEXT("#"&amp;INDEX($D$138:$AV$180,$C158,C$73),),INDEX($D$138:$AV$180,$C158,C$73))</f>
        <v>A125256238C</v>
      </c>
      <c r="J36" s="19" t="str" cm="1">
        <f t="array" ref="J36">HYPERLINK(TEXT("#"&amp;INDEX($D$138:$AV$180,$C158,D$73),),INDEX($D$138:$AV$180,$C158,D$73))</f>
        <v>A125251486X</v>
      </c>
      <c r="K36" s="19" t="str" cm="1">
        <f t="array" ref="K36">HYPERLINK(TEXT("#"&amp;INDEX($D$138:$AV$180,$C158,E$73),),INDEX($D$138:$AV$180,$C158,E$73))</f>
        <v>A125258614J</v>
      </c>
      <c r="L36" s="19" t="str" cm="1">
        <f t="array" ref="L36">HYPERLINK(TEXT("#"&amp;INDEX($D$138:$AV$180,$C158,F$73),),INDEX($D$138:$AV$180,$C158,F$73))</f>
        <v>A125260990C</v>
      </c>
      <c r="M36" s="19" t="str" cm="1">
        <f t="array" ref="M36">HYPERLINK(TEXT("#"&amp;INDEX($D$138:$AV$180,$C158,G$73),),INDEX($D$138:$AV$180,$C158,G$73))</f>
        <v>A125253862C</v>
      </c>
      <c r="N36" s="53"/>
      <c r="O36" s="53"/>
      <c r="P36" s="53"/>
      <c r="Q36" s="53"/>
      <c r="R36" s="53"/>
      <c r="S36" s="53"/>
      <c r="T36" s="53"/>
      <c r="U36" s="53"/>
      <c r="V36" s="53"/>
    </row>
    <row r="37" spans="1:22">
      <c r="A37" s="54"/>
      <c r="B37" s="55" t="s">
        <v>4672</v>
      </c>
      <c r="C37" s="56" cm="1">
        <f t="array" ref="C37">INDEX($D$86:$AV$128,$C107,C$73)</f>
        <v>78.674000000000007</v>
      </c>
      <c r="D37" s="56" cm="1">
        <f t="array" ref="D37">INDEX($D$86:$AV$128,$C107,D$73)</f>
        <v>74.271000000000001</v>
      </c>
      <c r="E37" s="56" cm="1">
        <f t="array" ref="E37">INDEX($D$86:$AV$128,$C107,E$73)</f>
        <v>152.94499999999999</v>
      </c>
      <c r="F37" s="56" cm="1">
        <f t="array" ref="F37">INDEX($D$86:$AV$128,$C107,F$73)</f>
        <v>5.7229999999999999</v>
      </c>
      <c r="G37" s="56" cm="1">
        <f t="array" ref="G37">INDEX($D$86:$AV$128,$C107,G$73)</f>
        <v>158.66800000000001</v>
      </c>
      <c r="H37" s="53"/>
      <c r="I37" s="19" t="str" cm="1">
        <f t="array" ref="I37">HYPERLINK(TEXT("#"&amp;INDEX($D$138:$AV$180,$C159,C$73),),INDEX($D$138:$AV$180,$C159,C$73))</f>
        <v>A125256242V</v>
      </c>
      <c r="J37" s="19" t="str" cm="1">
        <f t="array" ref="J37">HYPERLINK(TEXT("#"&amp;INDEX($D$138:$AV$180,$C159,D$73),),INDEX($D$138:$AV$180,$C159,D$73))</f>
        <v>A125251490R</v>
      </c>
      <c r="K37" s="19" t="str" cm="1">
        <f t="array" ref="K37">HYPERLINK(TEXT("#"&amp;INDEX($D$138:$AV$180,$C159,E$73),),INDEX($D$138:$AV$180,$C159,E$73))</f>
        <v>A125258618T</v>
      </c>
      <c r="L37" s="19" t="str" cm="1">
        <f t="array" ref="L37">HYPERLINK(TEXT("#"&amp;INDEX($D$138:$AV$180,$C159,F$73),),INDEX($D$138:$AV$180,$C159,F$73))</f>
        <v>A125260994L</v>
      </c>
      <c r="M37" s="19" t="str" cm="1">
        <f t="array" ref="M37">HYPERLINK(TEXT("#"&amp;INDEX($D$138:$AV$180,$C159,G$73),),INDEX($D$138:$AV$180,$C159,G$73))</f>
        <v>A125253866L</v>
      </c>
      <c r="N37" s="53"/>
      <c r="O37" s="53"/>
      <c r="P37" s="53"/>
      <c r="Q37" s="53"/>
      <c r="R37" s="53"/>
      <c r="S37" s="53"/>
      <c r="T37" s="53"/>
      <c r="U37" s="53"/>
      <c r="V37" s="53"/>
    </row>
    <row r="38" spans="1:22">
      <c r="A38" s="50" t="s">
        <v>4673</v>
      </c>
      <c r="B38" s="51"/>
      <c r="C38" s="56"/>
      <c r="D38" s="56"/>
      <c r="E38" s="56"/>
      <c r="F38" s="56"/>
      <c r="G38" s="56"/>
      <c r="H38" s="53"/>
      <c r="I38" s="19"/>
      <c r="J38" s="19"/>
      <c r="K38" s="19"/>
      <c r="L38" s="19"/>
      <c r="M38" s="19"/>
      <c r="N38" s="53"/>
      <c r="O38" s="53"/>
      <c r="P38" s="53"/>
      <c r="Q38" s="53"/>
      <c r="R38" s="53"/>
      <c r="S38" s="53"/>
      <c r="T38" s="53"/>
      <c r="U38" s="53"/>
      <c r="V38" s="53"/>
    </row>
    <row r="39" spans="1:22">
      <c r="A39" s="54"/>
      <c r="B39" s="55" t="s">
        <v>4674</v>
      </c>
      <c r="C39" s="56" cm="1">
        <f t="array" ref="C39">INDEX($D$86:$AV$128,$C109,C$73)</f>
        <v>50.783000000000001</v>
      </c>
      <c r="D39" s="56" cm="1">
        <f t="array" ref="D39">INDEX($D$86:$AV$128,$C109,D$73)</f>
        <v>79.257999999999996</v>
      </c>
      <c r="E39" s="56" cm="1">
        <f t="array" ref="E39">INDEX($D$86:$AV$128,$C109,E$73)</f>
        <v>130.041</v>
      </c>
      <c r="F39" s="56" cm="1">
        <f t="array" ref="F39">INDEX($D$86:$AV$128,$C109,F$73)</f>
        <v>5.5339999999999998</v>
      </c>
      <c r="G39" s="56" cm="1">
        <f t="array" ref="G39">INDEX($D$86:$AV$128,$C109,G$73)</f>
        <v>135.57499999999999</v>
      </c>
      <c r="H39" s="53"/>
      <c r="I39" s="19" t="str" cm="1">
        <f t="array" ref="I39">HYPERLINK(TEXT("#"&amp;INDEX($D$138:$AV$180,$C161,C$73),),INDEX($D$138:$AV$180,$C161,C$73))</f>
        <v>A125256246C</v>
      </c>
      <c r="J39" s="19" t="str" cm="1">
        <f t="array" ref="J39">HYPERLINK(TEXT("#"&amp;INDEX($D$138:$AV$180,$C161,D$73),),INDEX($D$138:$AV$180,$C161,D$73))</f>
        <v>A125251494X</v>
      </c>
      <c r="K39" s="19" t="str" cm="1">
        <f t="array" ref="K39">HYPERLINK(TEXT("#"&amp;INDEX($D$138:$AV$180,$C161,E$73),),INDEX($D$138:$AV$180,$C161,E$73))</f>
        <v>A125258622J</v>
      </c>
      <c r="L39" s="19" t="str" cm="1">
        <f t="array" ref="L39">HYPERLINK(TEXT("#"&amp;INDEX($D$138:$AV$180,$C161,F$73),),INDEX($D$138:$AV$180,$C161,F$73))</f>
        <v>A125260998W</v>
      </c>
      <c r="M39" s="19" t="str" cm="1">
        <f t="array" ref="M39">HYPERLINK(TEXT("#"&amp;INDEX($D$138:$AV$180,$C161,G$73),),INDEX($D$138:$AV$180,$C161,G$73))</f>
        <v>A125253870C</v>
      </c>
      <c r="N39" s="53"/>
      <c r="O39" s="53"/>
      <c r="P39" s="53"/>
      <c r="Q39" s="53"/>
      <c r="R39" s="53"/>
      <c r="S39" s="53"/>
      <c r="T39" s="53"/>
      <c r="U39" s="53"/>
      <c r="V39" s="53"/>
    </row>
    <row r="40" spans="1:22">
      <c r="A40" s="54"/>
      <c r="B40" s="55" t="s">
        <v>4675</v>
      </c>
      <c r="C40" s="56" cm="1">
        <f t="array" ref="C40">INDEX($D$86:$AV$128,$C110,C$73)</f>
        <v>87.129000000000005</v>
      </c>
      <c r="D40" s="56" cm="1">
        <f t="array" ref="D40">INDEX($D$86:$AV$128,$C110,D$73)</f>
        <v>79.045000000000002</v>
      </c>
      <c r="E40" s="56" cm="1">
        <f t="array" ref="E40">INDEX($D$86:$AV$128,$C110,E$73)</f>
        <v>166.17500000000001</v>
      </c>
      <c r="F40" s="56" cm="1">
        <f t="array" ref="F40">INDEX($D$86:$AV$128,$C110,F$73)</f>
        <v>4.3120000000000003</v>
      </c>
      <c r="G40" s="56" cm="1">
        <f t="array" ref="G40">INDEX($D$86:$AV$128,$C110,G$73)</f>
        <v>170.48699999999999</v>
      </c>
      <c r="H40" s="53"/>
      <c r="I40" s="19" t="str" cm="1">
        <f t="array" ref="I40">HYPERLINK(TEXT("#"&amp;INDEX($D$138:$AV$180,$C162,C$73),),INDEX($D$138:$AV$180,$C162,C$73))</f>
        <v>A125256230K</v>
      </c>
      <c r="J40" s="19" t="str" cm="1">
        <f t="array" ref="J40">HYPERLINK(TEXT("#"&amp;INDEX($D$138:$AV$180,$C162,D$73),),INDEX($D$138:$AV$180,$C162,D$73))</f>
        <v>A125251478X</v>
      </c>
      <c r="K40" s="19" t="str" cm="1">
        <f t="array" ref="K40">HYPERLINK(TEXT("#"&amp;INDEX($D$138:$AV$180,$C162,E$73),),INDEX($D$138:$AV$180,$C162,E$73))</f>
        <v>A125258606J</v>
      </c>
      <c r="L40" s="19" t="str" cm="1">
        <f t="array" ref="L40">HYPERLINK(TEXT("#"&amp;INDEX($D$138:$AV$180,$C162,F$73),),INDEX($D$138:$AV$180,$C162,F$73))</f>
        <v>A125260982C</v>
      </c>
      <c r="M40" s="19" t="str" cm="1">
        <f t="array" ref="M40">HYPERLINK(TEXT("#"&amp;INDEX($D$138:$AV$180,$C162,G$73),),INDEX($D$138:$AV$180,$C162,G$73))</f>
        <v>A125253854C</v>
      </c>
      <c r="N40" s="53"/>
      <c r="O40" s="53"/>
      <c r="P40" s="53"/>
      <c r="Q40" s="53"/>
      <c r="R40" s="53"/>
      <c r="S40" s="53"/>
      <c r="T40" s="53"/>
      <c r="U40" s="53"/>
      <c r="V40" s="53"/>
    </row>
    <row r="41" spans="1:22">
      <c r="A41" s="54"/>
      <c r="B41" s="55" t="s">
        <v>4676</v>
      </c>
      <c r="C41" s="56" cm="1">
        <f t="array" ref="C41">INDEX($D$86:$AV$128,$C111,C$73)</f>
        <v>50.018999999999998</v>
      </c>
      <c r="D41" s="56" cm="1">
        <f t="array" ref="D41">INDEX($D$86:$AV$128,$C111,D$73)</f>
        <v>38.039000000000001</v>
      </c>
      <c r="E41" s="56" cm="1">
        <f t="array" ref="E41">INDEX($D$86:$AV$128,$C111,E$73)</f>
        <v>88.058000000000007</v>
      </c>
      <c r="F41" s="56" cm="1">
        <f t="array" ref="F41">INDEX($D$86:$AV$128,$C111,F$73)</f>
        <v>3.6389999999999998</v>
      </c>
      <c r="G41" s="56" cm="1">
        <f t="array" ref="G41">INDEX($D$86:$AV$128,$C111,G$73)</f>
        <v>91.697000000000003</v>
      </c>
      <c r="H41" s="53"/>
      <c r="I41" s="19" t="str" cm="1">
        <f t="array" ref="I41">HYPERLINK(TEXT("#"&amp;INDEX($D$138:$AV$180,$C163,C$73),),INDEX($D$138:$AV$180,$C163,C$73))</f>
        <v>A125256266L</v>
      </c>
      <c r="J41" s="19" t="str" cm="1">
        <f t="array" ref="J41">HYPERLINK(TEXT("#"&amp;INDEX($D$138:$AV$180,$C163,D$73),),INDEX($D$138:$AV$180,$C163,D$73))</f>
        <v>A125251514W</v>
      </c>
      <c r="K41" s="19" t="str" cm="1">
        <f t="array" ref="K41">HYPERLINK(TEXT("#"&amp;INDEX($D$138:$AV$180,$C163,E$73),),INDEX($D$138:$AV$180,$C163,E$73))</f>
        <v>A125258642T</v>
      </c>
      <c r="L41" s="19" t="str" cm="1">
        <f t="array" ref="L41">HYPERLINK(TEXT("#"&amp;INDEX($D$138:$AV$180,$C163,F$73),),INDEX($D$138:$AV$180,$C163,F$73))</f>
        <v>A125261018W</v>
      </c>
      <c r="M41" s="19" t="str" cm="1">
        <f t="array" ref="M41">HYPERLINK(TEXT("#"&amp;INDEX($D$138:$AV$180,$C163,G$73),),INDEX($D$138:$AV$180,$C163,G$73))</f>
        <v>A125253890L</v>
      </c>
      <c r="N41" s="53"/>
      <c r="O41" s="53"/>
      <c r="P41" s="53"/>
      <c r="Q41" s="53"/>
      <c r="R41" s="53"/>
      <c r="S41" s="53"/>
      <c r="T41" s="53"/>
      <c r="U41" s="53"/>
      <c r="V41" s="53"/>
    </row>
    <row r="42" spans="1:22">
      <c r="A42" s="54"/>
      <c r="B42" s="55" t="s">
        <v>4677</v>
      </c>
      <c r="C42" s="56" cm="1">
        <f t="array" ref="C42">INDEX($D$86:$AV$128,$C112,C$73)</f>
        <v>22.922000000000001</v>
      </c>
      <c r="D42" s="56" cm="1">
        <f t="array" ref="D42">INDEX($D$86:$AV$128,$C112,D$73)</f>
        <v>14.205</v>
      </c>
      <c r="E42" s="56" cm="1">
        <f t="array" ref="E42">INDEX($D$86:$AV$128,$C112,E$73)</f>
        <v>37.128</v>
      </c>
      <c r="F42" s="56" cm="1">
        <f t="array" ref="F42">INDEX($D$86:$AV$128,$C112,F$73)</f>
        <v>1.3360000000000001</v>
      </c>
      <c r="G42" s="56" cm="1">
        <f t="array" ref="G42">INDEX($D$86:$AV$128,$C112,G$73)</f>
        <v>38.463000000000001</v>
      </c>
      <c r="H42" s="53"/>
      <c r="I42" s="19" t="str" cm="1">
        <f t="array" ref="I42">HYPERLINK(TEXT("#"&amp;INDEX($D$138:$AV$180,$C164,C$73),),INDEX($D$138:$AV$180,$C164,C$73))</f>
        <v>A125256250V</v>
      </c>
      <c r="J42" s="19" t="str" cm="1">
        <f t="array" ref="J42">HYPERLINK(TEXT("#"&amp;INDEX($D$138:$AV$180,$C164,D$73),),INDEX($D$138:$AV$180,$C164,D$73))</f>
        <v>A125251498J</v>
      </c>
      <c r="K42" s="19" t="str" cm="1">
        <f t="array" ref="K42">HYPERLINK(TEXT("#"&amp;INDEX($D$138:$AV$180,$C164,E$73),),INDEX($D$138:$AV$180,$C164,E$73))</f>
        <v>A125258626T</v>
      </c>
      <c r="L42" s="19" t="str" cm="1">
        <f t="array" ref="L42">HYPERLINK(TEXT("#"&amp;INDEX($D$138:$AV$180,$C164,F$73),),INDEX($D$138:$AV$180,$C164,F$73))</f>
        <v>A125261002C</v>
      </c>
      <c r="M42" s="19" t="str" cm="1">
        <f t="array" ref="M42">HYPERLINK(TEXT("#"&amp;INDEX($D$138:$AV$180,$C164,G$73),),INDEX($D$138:$AV$180,$C164,G$73))</f>
        <v>A125253874L</v>
      </c>
      <c r="N42" s="53"/>
      <c r="O42" s="53"/>
      <c r="P42" s="53"/>
      <c r="Q42" s="53"/>
      <c r="R42" s="53"/>
      <c r="S42" s="53"/>
      <c r="T42" s="53"/>
      <c r="U42" s="53"/>
      <c r="V42" s="53"/>
    </row>
    <row r="43" spans="1:22">
      <c r="A43" s="50" t="s">
        <v>4660</v>
      </c>
      <c r="B43" s="59"/>
      <c r="C43" s="58" cm="1">
        <f t="array" ref="C43">INDEX($D$86:$AV$128,$C113,C$73)</f>
        <v>210.85499999999999</v>
      </c>
      <c r="D43" s="58" cm="1">
        <f t="array" ref="D43">INDEX($D$86:$AV$128,$C113,D$73)</f>
        <v>210.547</v>
      </c>
      <c r="E43" s="58" cm="1">
        <f t="array" ref="E43">INDEX($D$86:$AV$128,$C113,E$73)</f>
        <v>421.40100000000001</v>
      </c>
      <c r="F43" s="58" cm="1">
        <f t="array" ref="F43">INDEX($D$86:$AV$128,$C113,F$73)</f>
        <v>14.821</v>
      </c>
      <c r="G43" s="58" cm="1">
        <f t="array" ref="G43">INDEX($D$86:$AV$128,$C113,G$73)</f>
        <v>436.22199999999998</v>
      </c>
      <c r="H43" s="53"/>
      <c r="I43" s="19" t="str" cm="1">
        <f t="array" ref="I43">HYPERLINK(TEXT("#"&amp;INDEX($D$138:$AV$180,$C165,C$73),),INDEX($D$138:$AV$180,$C165,C$73))</f>
        <v>A125256270C</v>
      </c>
      <c r="J43" s="19" t="str" cm="1">
        <f t="array" ref="J43">HYPERLINK(TEXT("#"&amp;INDEX($D$138:$AV$180,$C165,D$73),),INDEX($D$138:$AV$180,$C165,D$73))</f>
        <v>A125251518F</v>
      </c>
      <c r="K43" s="19" t="str" cm="1">
        <f t="array" ref="K43">HYPERLINK(TEXT("#"&amp;INDEX($D$138:$AV$180,$C165,E$73),),INDEX($D$138:$AV$180,$C165,E$73))</f>
        <v>A125258646A</v>
      </c>
      <c r="L43" s="19" t="str" cm="1">
        <f t="array" ref="L43">HYPERLINK(TEXT("#"&amp;INDEX($D$138:$AV$180,$C165,F$73),),INDEX($D$138:$AV$180,$C165,F$73))</f>
        <v>A125261022L</v>
      </c>
      <c r="M43" s="19" t="str" cm="1">
        <f t="array" ref="M43">HYPERLINK(TEXT("#"&amp;INDEX($D$138:$AV$180,$C165,G$73),),INDEX($D$138:$AV$180,$C165,G$73))</f>
        <v>A125253894W</v>
      </c>
      <c r="N43" s="53"/>
      <c r="O43" s="53"/>
      <c r="P43" s="53"/>
      <c r="Q43" s="53"/>
      <c r="R43" s="53"/>
      <c r="S43" s="53"/>
      <c r="T43" s="53"/>
      <c r="U43" s="53"/>
      <c r="V43" s="53"/>
    </row>
    <row r="44" spans="1:22">
      <c r="A44" s="47" t="s">
        <v>4679</v>
      </c>
      <c r="B44" s="48"/>
      <c r="C44" s="48"/>
      <c r="D44" s="48"/>
      <c r="E44" s="48"/>
      <c r="F44" s="48"/>
      <c r="G44" s="48"/>
      <c r="H44" s="53"/>
      <c r="I44" s="48"/>
      <c r="J44" s="48"/>
      <c r="K44" s="48"/>
      <c r="L44" s="48"/>
      <c r="M44" s="48"/>
      <c r="N44" s="53"/>
      <c r="O44" s="53"/>
      <c r="P44" s="53"/>
      <c r="Q44" s="53"/>
      <c r="R44" s="53"/>
      <c r="S44" s="53"/>
      <c r="T44" s="53"/>
      <c r="U44" s="53"/>
      <c r="V44" s="53"/>
    </row>
    <row r="45" spans="1:22">
      <c r="A45" s="50" t="s">
        <v>4665</v>
      </c>
      <c r="B45" s="51"/>
      <c r="C45" s="56"/>
      <c r="D45" s="56"/>
      <c r="E45" s="56"/>
      <c r="F45" s="56"/>
      <c r="G45" s="56"/>
      <c r="H45" s="53"/>
      <c r="I45" s="19"/>
      <c r="J45" s="19"/>
      <c r="K45" s="19"/>
      <c r="L45" s="19"/>
      <c r="M45" s="19"/>
      <c r="N45" s="53"/>
      <c r="O45" s="53"/>
      <c r="P45" s="53"/>
      <c r="Q45" s="53"/>
      <c r="R45" s="53"/>
      <c r="S45" s="53"/>
      <c r="T45" s="53"/>
      <c r="U45" s="53"/>
      <c r="V45" s="53"/>
    </row>
    <row r="46" spans="1:22">
      <c r="A46" s="54"/>
      <c r="B46" s="55" t="s">
        <v>4666</v>
      </c>
      <c r="C46" s="56" cm="1">
        <f t="array" ref="C46">INDEX($D$86:$AV$128,$C116,C$73)</f>
        <v>235.65299999999999</v>
      </c>
      <c r="D46" s="56" cm="1">
        <f t="array" ref="D46">INDEX($D$86:$AV$128,$C116,D$73)</f>
        <v>269.92200000000003</v>
      </c>
      <c r="E46" s="56" cm="1">
        <f t="array" ref="E46">INDEX($D$86:$AV$128,$C116,E$73)</f>
        <v>505.57499999999999</v>
      </c>
      <c r="F46" s="56" cm="1">
        <f t="array" ref="F46">INDEX($D$86:$AV$128,$C116,F$73)</f>
        <v>28.068999999999999</v>
      </c>
      <c r="G46" s="56" cm="1">
        <f t="array" ref="G46">INDEX($D$86:$AV$128,$C116,G$73)</f>
        <v>533.64400000000001</v>
      </c>
      <c r="H46" s="53"/>
      <c r="I46" s="19" t="str" cm="1">
        <f t="array" ref="I46">HYPERLINK(TEXT("#"&amp;INDEX($D$138:$AV$180,$C168,C$73),),INDEX($D$138:$AV$180,$C168,C$73))</f>
        <v>A125244374X</v>
      </c>
      <c r="J46" s="19" t="str" cm="1">
        <f t="array" ref="J46">HYPERLINK(TEXT("#"&amp;INDEX($D$138:$AV$180,$C168,D$73),),INDEX($D$138:$AV$180,$C168,D$73))</f>
        <v>A125239622C</v>
      </c>
      <c r="K46" s="19" t="str" cm="1">
        <f t="array" ref="K46">HYPERLINK(TEXT("#"&amp;INDEX($D$138:$AV$180,$C168,E$73),),INDEX($D$138:$AV$180,$C168,E$73))</f>
        <v>A125246750C</v>
      </c>
      <c r="L46" s="19" t="str" cm="1">
        <f t="array" ref="L46">HYPERLINK(TEXT("#"&amp;INDEX($D$138:$AV$180,$C168,F$73),),INDEX($D$138:$AV$180,$C168,F$73))</f>
        <v>A125249126C</v>
      </c>
      <c r="M46" s="19" t="str" cm="1">
        <f t="array" ref="M46">HYPERLINK(TEXT("#"&amp;INDEX($D$138:$AV$180,$C168,G$73),),INDEX($D$138:$AV$180,$C168,G$73))</f>
        <v>A125241998T</v>
      </c>
      <c r="N46" s="53"/>
      <c r="O46" s="53"/>
      <c r="P46" s="53"/>
      <c r="Q46" s="53"/>
      <c r="R46" s="53"/>
      <c r="S46" s="53"/>
      <c r="T46" s="53"/>
      <c r="U46" s="53"/>
      <c r="V46" s="53"/>
    </row>
    <row r="47" spans="1:22">
      <c r="A47" s="54"/>
      <c r="B47" s="55" t="s">
        <v>4667</v>
      </c>
      <c r="C47" s="56" cm="1">
        <f t="array" ref="C47">INDEX($D$86:$AV$128,$C117,C$73)</f>
        <v>41.606999999999999</v>
      </c>
      <c r="D47" s="56" cm="1">
        <f t="array" ref="D47">INDEX($D$86:$AV$128,$C117,D$73)</f>
        <v>41.616999999999997</v>
      </c>
      <c r="E47" s="56" cm="1">
        <f t="array" ref="E47">INDEX($D$86:$AV$128,$C117,E$73)</f>
        <v>83.224000000000004</v>
      </c>
      <c r="F47" s="56" cm="1">
        <f t="array" ref="F47">INDEX($D$86:$AV$128,$C117,F$73)</f>
        <v>11.287000000000001</v>
      </c>
      <c r="G47" s="56" cm="1">
        <f t="array" ref="G47">INDEX($D$86:$AV$128,$C117,G$73)</f>
        <v>94.510999999999996</v>
      </c>
      <c r="H47" s="53"/>
      <c r="I47" s="19" t="str" cm="1">
        <f t="array" ref="I47">HYPERLINK(TEXT("#"&amp;INDEX($D$138:$AV$180,$C169,C$73),),INDEX($D$138:$AV$180,$C169,C$73))</f>
        <v>A125244354R</v>
      </c>
      <c r="J47" s="19" t="str" cm="1">
        <f t="array" ref="J47">HYPERLINK(TEXT("#"&amp;INDEX($D$138:$AV$180,$C169,D$73),),INDEX($D$138:$AV$180,$C169,D$73))</f>
        <v>A125239602V</v>
      </c>
      <c r="K47" s="19" t="str" cm="1">
        <f t="array" ref="K47">HYPERLINK(TEXT("#"&amp;INDEX($D$138:$AV$180,$C169,E$73),),INDEX($D$138:$AV$180,$C169,E$73))</f>
        <v>A125246730V</v>
      </c>
      <c r="L47" s="19" t="str" cm="1">
        <f t="array" ref="L47">HYPERLINK(TEXT("#"&amp;INDEX($D$138:$AV$180,$C169,F$73),),INDEX($D$138:$AV$180,$C169,F$73))</f>
        <v>A125249106V</v>
      </c>
      <c r="M47" s="19" t="str" cm="1">
        <f t="array" ref="M47">HYPERLINK(TEXT("#"&amp;INDEX($D$138:$AV$180,$C169,G$73),),INDEX($D$138:$AV$180,$C169,G$73))</f>
        <v>A125241978J</v>
      </c>
      <c r="N47" s="53"/>
      <c r="O47" s="53"/>
      <c r="P47" s="53"/>
      <c r="Q47" s="53"/>
      <c r="R47" s="53"/>
      <c r="S47" s="53"/>
      <c r="T47" s="53"/>
      <c r="U47" s="53"/>
      <c r="V47" s="53"/>
    </row>
    <row r="48" spans="1:22">
      <c r="A48" s="50" t="s">
        <v>4668</v>
      </c>
      <c r="B48" s="51"/>
      <c r="C48" s="56"/>
      <c r="D48" s="56"/>
      <c r="E48" s="56"/>
      <c r="F48" s="56"/>
      <c r="G48" s="56"/>
      <c r="H48" s="53"/>
      <c r="I48" s="19"/>
      <c r="J48" s="19"/>
      <c r="K48" s="19"/>
      <c r="L48" s="19"/>
      <c r="M48" s="19"/>
      <c r="N48" s="53"/>
      <c r="O48" s="53"/>
      <c r="P48" s="53"/>
      <c r="Q48" s="53"/>
      <c r="R48" s="53"/>
      <c r="S48" s="53"/>
      <c r="T48" s="53"/>
      <c r="U48" s="53"/>
      <c r="V48" s="53"/>
    </row>
    <row r="49" spans="1:23">
      <c r="A49" s="54"/>
      <c r="B49" s="55" t="s">
        <v>4669</v>
      </c>
      <c r="C49" s="56" cm="1">
        <f t="array" ref="C49">INDEX($D$86:$AV$128,$C119,C$73)</f>
        <v>103.941</v>
      </c>
      <c r="D49" s="56" cm="1">
        <f t="array" ref="D49">INDEX($D$86:$AV$128,$C119,D$73)</f>
        <v>128.67599999999999</v>
      </c>
      <c r="E49" s="56" cm="1">
        <f t="array" ref="E49">INDEX($D$86:$AV$128,$C119,E$73)</f>
        <v>232.61699999999999</v>
      </c>
      <c r="F49" s="56" cm="1">
        <f t="array" ref="F49">INDEX($D$86:$AV$128,$C119,F$73)</f>
        <v>10.907</v>
      </c>
      <c r="G49" s="56" cm="1">
        <f t="array" ref="G49">INDEX($D$86:$AV$128,$C119,G$73)</f>
        <v>243.524</v>
      </c>
      <c r="H49" s="53"/>
      <c r="I49" s="19" t="str" cm="1">
        <f t="array" ref="I49">HYPERLINK(TEXT("#"&amp;INDEX($D$138:$AV$180,$C171,C$73),),INDEX($D$138:$AV$180,$C171,C$73))</f>
        <v>A125244378J</v>
      </c>
      <c r="J49" s="19" t="str" cm="1">
        <f t="array" ref="J49">HYPERLINK(TEXT("#"&amp;INDEX($D$138:$AV$180,$C171,D$73),),INDEX($D$138:$AV$180,$C171,D$73))</f>
        <v>A125239626L</v>
      </c>
      <c r="K49" s="19" t="str" cm="1">
        <f t="array" ref="K49">HYPERLINK(TEXT("#"&amp;INDEX($D$138:$AV$180,$C171,E$73),),INDEX($D$138:$AV$180,$C171,E$73))</f>
        <v>A125246754L</v>
      </c>
      <c r="L49" s="19" t="str" cm="1">
        <f t="array" ref="L49">HYPERLINK(TEXT("#"&amp;INDEX($D$138:$AV$180,$C171,F$73),),INDEX($D$138:$AV$180,$C171,F$73))</f>
        <v>A125249130V</v>
      </c>
      <c r="M49" s="19" t="str" cm="1">
        <f t="array" ref="M49">HYPERLINK(TEXT("#"&amp;INDEX($D$138:$AV$180,$C171,G$73),),INDEX($D$138:$AV$180,$C171,G$73))</f>
        <v>A125242002X</v>
      </c>
      <c r="N49" s="53"/>
      <c r="O49" s="53"/>
      <c r="P49" s="53"/>
      <c r="Q49" s="53"/>
      <c r="R49" s="53"/>
      <c r="S49" s="53"/>
      <c r="T49" s="53"/>
      <c r="U49" s="53"/>
      <c r="V49" s="53"/>
    </row>
    <row r="50" spans="1:23">
      <c r="A50" s="54"/>
      <c r="B50" s="55" t="s">
        <v>4670</v>
      </c>
      <c r="C50" s="56" cm="1">
        <f t="array" ref="C50">INDEX($D$86:$AV$128,$C120,C$73)</f>
        <v>41.139000000000003</v>
      </c>
      <c r="D50" s="56" cm="1">
        <f t="array" ref="D50">INDEX($D$86:$AV$128,$C120,D$73)</f>
        <v>49.295000000000002</v>
      </c>
      <c r="E50" s="56" cm="1">
        <f t="array" ref="E50">INDEX($D$86:$AV$128,$C120,E$73)</f>
        <v>90.435000000000002</v>
      </c>
      <c r="F50" s="56" cm="1">
        <f t="array" ref="F50">INDEX($D$86:$AV$128,$C120,F$73)</f>
        <v>7.6980000000000004</v>
      </c>
      <c r="G50" s="56" cm="1">
        <f t="array" ref="G50">INDEX($D$86:$AV$128,$C120,G$73)</f>
        <v>98.132999999999996</v>
      </c>
      <c r="H50" s="53"/>
      <c r="I50" s="19" t="str" cm="1">
        <f t="array" ref="I50">HYPERLINK(TEXT("#"&amp;INDEX($D$138:$AV$180,$C172,C$73),),INDEX($D$138:$AV$180,$C172,C$73))</f>
        <v>A125244382X</v>
      </c>
      <c r="J50" s="19" t="str" cm="1">
        <f t="array" ref="J50">HYPERLINK(TEXT("#"&amp;INDEX($D$138:$AV$180,$C172,D$73),),INDEX($D$138:$AV$180,$C172,D$73))</f>
        <v>A125239630C</v>
      </c>
      <c r="K50" s="19" t="str" cm="1">
        <f t="array" ref="K50">HYPERLINK(TEXT("#"&amp;INDEX($D$138:$AV$180,$C172,E$73),),INDEX($D$138:$AV$180,$C172,E$73))</f>
        <v>A125246758W</v>
      </c>
      <c r="L50" s="19" t="str" cm="1">
        <f t="array" ref="L50">HYPERLINK(TEXT("#"&amp;INDEX($D$138:$AV$180,$C172,F$73),),INDEX($D$138:$AV$180,$C172,F$73))</f>
        <v>A125249134C</v>
      </c>
      <c r="M50" s="19" t="str" cm="1">
        <f t="array" ref="M50">HYPERLINK(TEXT("#"&amp;INDEX($D$138:$AV$180,$C172,G$73),),INDEX($D$138:$AV$180,$C172,G$73))</f>
        <v>A125242006J</v>
      </c>
      <c r="N50" s="53"/>
      <c r="O50" s="53"/>
      <c r="P50" s="53"/>
      <c r="Q50" s="53"/>
      <c r="R50" s="53"/>
      <c r="S50" s="53"/>
      <c r="T50" s="53"/>
      <c r="U50" s="53"/>
      <c r="V50" s="53"/>
    </row>
    <row r="51" spans="1:23">
      <c r="A51" s="54"/>
      <c r="B51" s="55" t="s">
        <v>4671</v>
      </c>
      <c r="C51" s="56" cm="1">
        <f t="array" ref="C51">INDEX($D$86:$AV$128,$C121,C$73)</f>
        <v>80.391999999999996</v>
      </c>
      <c r="D51" s="56" cm="1">
        <f t="array" ref="D51">INDEX($D$86:$AV$128,$C121,D$73)</f>
        <v>77.331999999999994</v>
      </c>
      <c r="E51" s="56" cm="1">
        <f t="array" ref="E51">INDEX($D$86:$AV$128,$C121,E$73)</f>
        <v>157.72300000000001</v>
      </c>
      <c r="F51" s="56" cm="1">
        <f t="array" ref="F51">INDEX($D$86:$AV$128,$C121,F$73)</f>
        <v>9.6349999999999998</v>
      </c>
      <c r="G51" s="56" cm="1">
        <f t="array" ref="G51">INDEX($D$86:$AV$128,$C121,G$73)</f>
        <v>167.358</v>
      </c>
      <c r="H51" s="53"/>
      <c r="I51" s="19" t="str" cm="1">
        <f t="array" ref="I51">HYPERLINK(TEXT("#"&amp;INDEX($D$138:$AV$180,$C173,C$73),),INDEX($D$138:$AV$180,$C173,C$73))</f>
        <v>A125244358X</v>
      </c>
      <c r="J51" s="19" t="str" cm="1">
        <f t="array" ref="J51">HYPERLINK(TEXT("#"&amp;INDEX($D$138:$AV$180,$C173,D$73),),INDEX($D$138:$AV$180,$C173,D$73))</f>
        <v>A125239606C</v>
      </c>
      <c r="K51" s="19" t="str" cm="1">
        <f t="array" ref="K51">HYPERLINK(TEXT("#"&amp;INDEX($D$138:$AV$180,$C173,E$73),),INDEX($D$138:$AV$180,$C173,E$73))</f>
        <v>A125246734C</v>
      </c>
      <c r="L51" s="19" t="str" cm="1">
        <f t="array" ref="L51">HYPERLINK(TEXT("#"&amp;INDEX($D$138:$AV$180,$C173,F$73),),INDEX($D$138:$AV$180,$C173,F$73))</f>
        <v>A125249110K</v>
      </c>
      <c r="M51" s="19" t="str" cm="1">
        <f t="array" ref="M51">HYPERLINK(TEXT("#"&amp;INDEX($D$138:$AV$180,$C173,G$73),),INDEX($D$138:$AV$180,$C173,G$73))</f>
        <v>A125241982X</v>
      </c>
      <c r="N51" s="53"/>
      <c r="O51" s="53"/>
      <c r="P51" s="53"/>
      <c r="Q51" s="53"/>
      <c r="R51" s="53"/>
      <c r="S51" s="53"/>
      <c r="T51" s="53"/>
      <c r="U51" s="53"/>
      <c r="V51" s="53"/>
    </row>
    <row r="52" spans="1:23">
      <c r="A52" s="54"/>
      <c r="B52" s="55" t="s">
        <v>4672</v>
      </c>
      <c r="C52" s="56" cm="1">
        <f t="array" ref="C52">INDEX($D$86:$AV$128,$C122,C$73)</f>
        <v>51.787999999999997</v>
      </c>
      <c r="D52" s="56" cm="1">
        <f t="array" ref="D52">INDEX($D$86:$AV$128,$C122,D$73)</f>
        <v>56.237000000000002</v>
      </c>
      <c r="E52" s="56" cm="1">
        <f t="array" ref="E52">INDEX($D$86:$AV$128,$C122,E$73)</f>
        <v>108.02500000000001</v>
      </c>
      <c r="F52" s="56" cm="1">
        <f t="array" ref="F52">INDEX($D$86:$AV$128,$C122,F$73)</f>
        <v>11.115</v>
      </c>
      <c r="G52" s="56" cm="1">
        <f t="array" ref="G52">INDEX($D$86:$AV$128,$C122,G$73)</f>
        <v>119.14</v>
      </c>
      <c r="H52" s="53"/>
      <c r="I52" s="19" t="str" cm="1">
        <f t="array" ref="I52">HYPERLINK(TEXT("#"&amp;INDEX($D$138:$AV$180,$C174,C$73),),INDEX($D$138:$AV$180,$C174,C$73))</f>
        <v>A125244362R</v>
      </c>
      <c r="J52" s="19" t="str" cm="1">
        <f t="array" ref="J52">HYPERLINK(TEXT("#"&amp;INDEX($D$138:$AV$180,$C174,D$73),),INDEX($D$138:$AV$180,$C174,D$73))</f>
        <v>A125239610V</v>
      </c>
      <c r="K52" s="19" t="str" cm="1">
        <f t="array" ref="K52">HYPERLINK(TEXT("#"&amp;INDEX($D$138:$AV$180,$C174,E$73),),INDEX($D$138:$AV$180,$C174,E$73))</f>
        <v>A125246738L</v>
      </c>
      <c r="L52" s="19" t="str" cm="1">
        <f t="array" ref="L52">HYPERLINK(TEXT("#"&amp;INDEX($D$138:$AV$180,$C174,F$73),),INDEX($D$138:$AV$180,$C174,F$73))</f>
        <v>A125249114V</v>
      </c>
      <c r="M52" s="19" t="str" cm="1">
        <f t="array" ref="M52">HYPERLINK(TEXT("#"&amp;INDEX($D$138:$AV$180,$C174,G$73),),INDEX($D$138:$AV$180,$C174,G$73))</f>
        <v>A125241986J</v>
      </c>
      <c r="N52" s="53"/>
      <c r="O52" s="53"/>
      <c r="P52" s="53"/>
      <c r="Q52" s="53"/>
      <c r="R52" s="53"/>
      <c r="S52" s="53"/>
      <c r="T52" s="53"/>
      <c r="U52" s="53"/>
      <c r="V52" s="53"/>
    </row>
    <row r="53" spans="1:23">
      <c r="A53" s="50" t="s">
        <v>4673</v>
      </c>
      <c r="B53" s="51"/>
      <c r="C53" s="56"/>
      <c r="D53" s="56"/>
      <c r="E53" s="56"/>
      <c r="F53" s="56"/>
      <c r="G53" s="56"/>
      <c r="H53" s="53"/>
      <c r="I53" s="19"/>
      <c r="J53" s="19"/>
      <c r="K53" s="19"/>
      <c r="L53" s="19"/>
      <c r="M53" s="19"/>
      <c r="N53" s="53"/>
      <c r="O53" s="53"/>
      <c r="P53" s="53"/>
      <c r="Q53" s="53"/>
      <c r="R53" s="53"/>
      <c r="S53" s="53"/>
      <c r="T53" s="53"/>
      <c r="U53" s="53"/>
      <c r="V53" s="53"/>
    </row>
    <row r="54" spans="1:23">
      <c r="A54" s="54"/>
      <c r="B54" s="55" t="s">
        <v>4674</v>
      </c>
      <c r="C54" s="56" cm="1">
        <f t="array" ref="C54">INDEX($D$86:$AV$128,$C124,C$73)</f>
        <v>91.974000000000004</v>
      </c>
      <c r="D54" s="56" cm="1">
        <f t="array" ref="D54">INDEX($D$86:$AV$128,$C124,D$73)</f>
        <v>137.779</v>
      </c>
      <c r="E54" s="56" cm="1">
        <f t="array" ref="E54">INDEX($D$86:$AV$128,$C124,E$73)</f>
        <v>229.75399999999999</v>
      </c>
      <c r="F54" s="56" cm="1">
        <f t="array" ref="F54">INDEX($D$86:$AV$128,$C124,F$73)</f>
        <v>17.456</v>
      </c>
      <c r="G54" s="56" cm="1">
        <f t="array" ref="G54">INDEX($D$86:$AV$128,$C124,G$73)</f>
        <v>247.209</v>
      </c>
      <c r="H54" s="53"/>
      <c r="I54" s="19" t="str" cm="1">
        <f t="array" ref="I54">HYPERLINK(TEXT("#"&amp;INDEX($D$138:$AV$180,$C176,C$73),),INDEX($D$138:$AV$180,$C176,C$73))</f>
        <v>A125244366X</v>
      </c>
      <c r="J54" s="19" t="str" cm="1">
        <f t="array" ref="J54">HYPERLINK(TEXT("#"&amp;INDEX($D$138:$AV$180,$C176,D$73),),INDEX($D$138:$AV$180,$C176,D$73))</f>
        <v>A125239614C</v>
      </c>
      <c r="K54" s="19" t="str" cm="1">
        <f t="array" ref="K54">HYPERLINK(TEXT("#"&amp;INDEX($D$138:$AV$180,$C176,E$73),),INDEX($D$138:$AV$180,$C176,E$73))</f>
        <v>A125246742C</v>
      </c>
      <c r="L54" s="19" t="str" cm="1">
        <f t="array" ref="L54">HYPERLINK(TEXT("#"&amp;INDEX($D$138:$AV$180,$C176,F$73),),INDEX($D$138:$AV$180,$C176,F$73))</f>
        <v>A125249118C</v>
      </c>
      <c r="M54" s="19" t="str" cm="1">
        <f t="array" ref="M54">HYPERLINK(TEXT("#"&amp;INDEX($D$138:$AV$180,$C176,G$73),),INDEX($D$138:$AV$180,$C176,G$73))</f>
        <v>A125241990X</v>
      </c>
      <c r="N54" s="53"/>
      <c r="O54" s="53"/>
      <c r="P54" s="53"/>
      <c r="Q54" s="53"/>
      <c r="R54" s="53"/>
      <c r="S54" s="53"/>
      <c r="T54" s="53"/>
      <c r="U54" s="53"/>
      <c r="V54" s="53"/>
    </row>
    <row r="55" spans="1:23">
      <c r="A55" s="54"/>
      <c r="B55" s="55" t="s">
        <v>4675</v>
      </c>
      <c r="C55" s="56" cm="1">
        <f t="array" ref="C55">INDEX($D$86:$AV$128,$C125,C$73)</f>
        <v>115.28</v>
      </c>
      <c r="D55" s="56" cm="1">
        <f t="array" ref="D55">INDEX($D$86:$AV$128,$C125,D$73)</f>
        <v>134.48699999999999</v>
      </c>
      <c r="E55" s="56" cm="1">
        <f t="array" ref="E55">INDEX($D$86:$AV$128,$C125,E$73)</f>
        <v>249.767</v>
      </c>
      <c r="F55" s="56" cm="1">
        <f t="array" ref="F55">INDEX($D$86:$AV$128,$C125,F$73)</f>
        <v>13.44</v>
      </c>
      <c r="G55" s="56" cm="1">
        <f t="array" ref="G55">INDEX($D$86:$AV$128,$C125,G$73)</f>
        <v>263.20699999999999</v>
      </c>
      <c r="H55" s="53"/>
      <c r="I55" s="19" t="str" cm="1">
        <f t="array" ref="I55">HYPERLINK(TEXT("#"&amp;INDEX($D$138:$AV$180,$C177,C$73),),INDEX($D$138:$AV$180,$C177,C$73))</f>
        <v>A125244350F</v>
      </c>
      <c r="J55" s="19" t="str" cm="1">
        <f t="array" ref="J55">HYPERLINK(TEXT("#"&amp;INDEX($D$138:$AV$180,$C177,D$73),),INDEX($D$138:$AV$180,$C177,D$73))</f>
        <v>A125239598R</v>
      </c>
      <c r="K55" s="19" t="str" cm="1">
        <f t="array" ref="K55">HYPERLINK(TEXT("#"&amp;INDEX($D$138:$AV$180,$C177,E$73),),INDEX($D$138:$AV$180,$C177,E$73))</f>
        <v>A125246726C</v>
      </c>
      <c r="L55" s="19" t="str" cm="1">
        <f t="array" ref="L55">HYPERLINK(TEXT("#"&amp;INDEX($D$138:$AV$180,$C177,F$73),),INDEX($D$138:$AV$180,$C177,F$73))</f>
        <v>A125249102K</v>
      </c>
      <c r="M55" s="19" t="str" cm="1">
        <f t="array" ref="M55">HYPERLINK(TEXT("#"&amp;INDEX($D$138:$AV$180,$C177,G$73),),INDEX($D$138:$AV$180,$C177,G$73))</f>
        <v>A125241974X</v>
      </c>
      <c r="N55" s="53"/>
      <c r="O55" s="53"/>
      <c r="P55" s="53"/>
      <c r="Q55" s="53"/>
      <c r="R55" s="53"/>
      <c r="S55" s="53"/>
      <c r="T55" s="53"/>
      <c r="U55" s="53"/>
      <c r="V55" s="53"/>
    </row>
    <row r="56" spans="1:23">
      <c r="A56" s="54"/>
      <c r="B56" s="55" t="s">
        <v>4676</v>
      </c>
      <c r="C56" s="56" cm="1">
        <f t="array" ref="C56">INDEX($D$86:$AV$128,$C126,C$73)</f>
        <v>52.822000000000003</v>
      </c>
      <c r="D56" s="56" cm="1">
        <f t="array" ref="D56">INDEX($D$86:$AV$128,$C126,D$73)</f>
        <v>30.382999999999999</v>
      </c>
      <c r="E56" s="56" cm="1">
        <f t="array" ref="E56">INDEX($D$86:$AV$128,$C126,E$73)</f>
        <v>83.204999999999998</v>
      </c>
      <c r="F56" s="56" cm="1">
        <f t="array" ref="F56">INDEX($D$86:$AV$128,$C126,F$73)</f>
        <v>5.1539999999999999</v>
      </c>
      <c r="G56" s="56" cm="1">
        <f t="array" ref="G56">INDEX($D$86:$AV$128,$C126,G$73)</f>
        <v>88.36</v>
      </c>
      <c r="H56" s="53"/>
      <c r="I56" s="19" t="str" cm="1">
        <f t="array" ref="I56">HYPERLINK(TEXT("#"&amp;INDEX($D$138:$AV$180,$C178,C$73),),INDEX($D$138:$AV$180,$C178,C$73))</f>
        <v>A125244386J</v>
      </c>
      <c r="J56" s="19" t="str" cm="1">
        <f t="array" ref="J56">HYPERLINK(TEXT("#"&amp;INDEX($D$138:$AV$180,$C178,D$73),),INDEX($D$138:$AV$180,$C178,D$73))</f>
        <v>A125239634L</v>
      </c>
      <c r="K56" s="19" t="str" cm="1">
        <f t="array" ref="K56">HYPERLINK(TEXT("#"&amp;INDEX($D$138:$AV$180,$C178,E$73),),INDEX($D$138:$AV$180,$C178,E$73))</f>
        <v>A125246762L</v>
      </c>
      <c r="L56" s="19" t="str" cm="1">
        <f t="array" ref="L56">HYPERLINK(TEXT("#"&amp;INDEX($D$138:$AV$180,$C178,F$73),),INDEX($D$138:$AV$180,$C178,F$73))</f>
        <v>A125249138L</v>
      </c>
      <c r="M56" s="19" t="str" cm="1">
        <f t="array" ref="M56">HYPERLINK(TEXT("#"&amp;INDEX($D$138:$AV$180,$C178,G$73),),INDEX($D$138:$AV$180,$C178,G$73))</f>
        <v>A125242010X</v>
      </c>
      <c r="N56" s="53"/>
      <c r="O56" s="53"/>
      <c r="P56" s="53"/>
      <c r="Q56" s="53"/>
      <c r="R56" s="53"/>
      <c r="S56" s="53"/>
      <c r="T56" s="53"/>
      <c r="U56" s="53"/>
      <c r="V56" s="53"/>
    </row>
    <row r="57" spans="1:23">
      <c r="A57" s="54"/>
      <c r="B57" s="55" t="s">
        <v>4677</v>
      </c>
      <c r="C57" s="56" cm="1">
        <f t="array" ref="C57">INDEX($D$86:$AV$128,$C127,C$73)</f>
        <v>17.184000000000001</v>
      </c>
      <c r="D57" s="56" cm="1">
        <f t="array" ref="D57">INDEX($D$86:$AV$128,$C127,D$73)</f>
        <v>8.8889999999999993</v>
      </c>
      <c r="E57" s="56" cm="1">
        <f t="array" ref="E57">INDEX($D$86:$AV$128,$C127,E$73)</f>
        <v>26.073</v>
      </c>
      <c r="F57" s="56" cm="1">
        <f t="array" ref="F57">INDEX($D$86:$AV$128,$C127,F$73)</f>
        <v>3.306</v>
      </c>
      <c r="G57" s="56" cm="1">
        <f t="array" ref="G57">INDEX($D$86:$AV$128,$C127,G$73)</f>
        <v>29.379000000000001</v>
      </c>
      <c r="H57" s="53"/>
      <c r="I57" s="19" t="str" cm="1">
        <f t="array" ref="I57">HYPERLINK(TEXT("#"&amp;INDEX($D$138:$AV$180,$C179,C$73),),INDEX($D$138:$AV$180,$C179,C$73))</f>
        <v>A125244370R</v>
      </c>
      <c r="J57" s="19" t="str" cm="1">
        <f t="array" ref="J57">HYPERLINK(TEXT("#"&amp;INDEX($D$138:$AV$180,$C179,D$73),),INDEX($D$138:$AV$180,$C179,D$73))</f>
        <v>A125239618L</v>
      </c>
      <c r="K57" s="19" t="str" cm="1">
        <f t="array" ref="K57">HYPERLINK(TEXT("#"&amp;INDEX($D$138:$AV$180,$C179,E$73),),INDEX($D$138:$AV$180,$C179,E$73))</f>
        <v>A125246746L</v>
      </c>
      <c r="L57" s="19" t="str" cm="1">
        <f t="array" ref="L57">HYPERLINK(TEXT("#"&amp;INDEX($D$138:$AV$180,$C179,F$73),),INDEX($D$138:$AV$180,$C179,F$73))</f>
        <v>A125249122V</v>
      </c>
      <c r="M57" s="19" t="str" cm="1">
        <f t="array" ref="M57">HYPERLINK(TEXT("#"&amp;INDEX($D$138:$AV$180,$C179,G$73),),INDEX($D$138:$AV$180,$C179,G$73))</f>
        <v>A125241994J</v>
      </c>
      <c r="N57" s="53"/>
      <c r="O57" s="53"/>
      <c r="P57" s="53"/>
      <c r="Q57" s="53"/>
      <c r="R57" s="53"/>
      <c r="S57" s="53"/>
      <c r="T57" s="53"/>
      <c r="U57" s="53"/>
      <c r="V57" s="53"/>
    </row>
    <row r="58" spans="1:23">
      <c r="A58" s="50" t="s">
        <v>4660</v>
      </c>
      <c r="B58" s="59"/>
      <c r="C58" s="58" cm="1">
        <f t="array" ref="C58">INDEX($D$86:$AV$128,$C128,C$73)</f>
        <v>277.26</v>
      </c>
      <c r="D58" s="58" cm="1">
        <f t="array" ref="D58">INDEX($D$86:$AV$128,$C128,D$73)</f>
        <v>311.53899999999999</v>
      </c>
      <c r="E58" s="58" cm="1">
        <f t="array" ref="E58">INDEX($D$86:$AV$128,$C128,E$73)</f>
        <v>588.79899999999998</v>
      </c>
      <c r="F58" s="58" cm="1">
        <f t="array" ref="F58">INDEX($D$86:$AV$128,$C128,F$73)</f>
        <v>39.356000000000002</v>
      </c>
      <c r="G58" s="58" cm="1">
        <f t="array" ref="G58">INDEX($D$86:$AV$128,$C128,G$73)</f>
        <v>628.15499999999997</v>
      </c>
      <c r="H58" s="53"/>
      <c r="I58" s="19" t="str" cm="1">
        <f t="array" ref="I58">HYPERLINK(TEXT("#"&amp;INDEX($D$138:$AV$180,$C180,C$73),),INDEX($D$138:$AV$180,$C180,C$73))</f>
        <v>A125244390X</v>
      </c>
      <c r="J58" s="19" t="str" cm="1">
        <f t="array" ref="J58">HYPERLINK(TEXT("#"&amp;INDEX($D$138:$AV$180,$C180,D$73),),INDEX($D$138:$AV$180,$C180,D$73))</f>
        <v>A125239638W</v>
      </c>
      <c r="K58" s="19" t="str" cm="1">
        <f t="array" ref="K58">HYPERLINK(TEXT("#"&amp;INDEX($D$138:$AV$180,$C180,E$73),),INDEX($D$138:$AV$180,$C180,E$73))</f>
        <v>A125246766W</v>
      </c>
      <c r="L58" s="19" t="str" cm="1">
        <f t="array" ref="L58">HYPERLINK(TEXT("#"&amp;INDEX($D$138:$AV$180,$C180,F$73),),INDEX($D$138:$AV$180,$C180,F$73))</f>
        <v>A125249142C</v>
      </c>
      <c r="M58" s="19" t="str" cm="1">
        <f t="array" ref="M58">HYPERLINK(TEXT("#"&amp;INDEX($D$138:$AV$180,$C180,G$73),),INDEX($D$138:$AV$180,$C180,G$73))</f>
        <v>A125242014J</v>
      </c>
      <c r="N58" s="53"/>
      <c r="O58" s="53"/>
      <c r="P58" s="53"/>
      <c r="Q58" s="53"/>
      <c r="R58" s="53"/>
      <c r="S58" s="53"/>
      <c r="T58" s="53"/>
      <c r="U58" s="53"/>
      <c r="V58" s="53"/>
    </row>
    <row r="59" spans="1:23">
      <c r="A59" s="60"/>
      <c r="B59" s="61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</row>
    <row r="60" spans="1:23">
      <c r="A60" s="60"/>
      <c r="B60" s="61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</row>
    <row r="61" spans="1:23">
      <c r="A61" s="62" t="str">
        <f ca="1">Contents!B27</f>
        <v>© Commonwealth of Australia 2022</v>
      </c>
      <c r="B61" s="6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</row>
    <row r="62" spans="1:23">
      <c r="A62" s="62"/>
      <c r="B62" s="6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</row>
    <row r="63" spans="1:23" hidden="1">
      <c r="A63" s="64"/>
      <c r="B63" s="65" t="s">
        <v>4690</v>
      </c>
      <c r="C63" s="66">
        <v>1</v>
      </c>
      <c r="D63" s="67"/>
      <c r="E63" s="67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</row>
    <row r="64" spans="1:23" hidden="1">
      <c r="A64" s="64"/>
      <c r="B64" s="65" t="s">
        <v>4691</v>
      </c>
      <c r="C64" s="66">
        <v>6</v>
      </c>
      <c r="D64" s="67"/>
      <c r="E64" s="67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</row>
    <row r="65" spans="1:48" hidden="1">
      <c r="A65" s="64"/>
      <c r="B65" s="65" t="s">
        <v>4692</v>
      </c>
      <c r="C65" s="66">
        <v>11</v>
      </c>
      <c r="D65" s="67"/>
      <c r="E65" s="67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</row>
    <row r="66" spans="1:48" hidden="1">
      <c r="A66" s="64"/>
      <c r="B66" s="65" t="s">
        <v>4693</v>
      </c>
      <c r="C66" s="66">
        <v>16</v>
      </c>
      <c r="D66" s="67"/>
      <c r="E66" s="67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</row>
    <row r="67" spans="1:48" hidden="1">
      <c r="A67" s="64"/>
      <c r="B67" s="65" t="s">
        <v>4694</v>
      </c>
      <c r="C67" s="66">
        <v>21</v>
      </c>
      <c r="D67" s="67"/>
      <c r="E67" s="67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</row>
    <row r="68" spans="1:48" hidden="1">
      <c r="A68" s="64"/>
      <c r="B68" s="65" t="s">
        <v>4695</v>
      </c>
      <c r="C68" s="66">
        <v>26</v>
      </c>
      <c r="D68" s="67"/>
      <c r="E68" s="67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</row>
    <row r="69" spans="1:48" hidden="1">
      <c r="A69" s="64"/>
      <c r="B69" s="65" t="s">
        <v>4696</v>
      </c>
      <c r="C69" s="66">
        <v>31</v>
      </c>
      <c r="D69" s="67"/>
      <c r="E69" s="67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</row>
    <row r="70" spans="1:48" hidden="1">
      <c r="A70" s="64"/>
      <c r="B70" s="65" t="s">
        <v>4697</v>
      </c>
      <c r="C70" s="66">
        <v>36</v>
      </c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</row>
    <row r="71" spans="1:48" hidden="1">
      <c r="A71" s="64"/>
      <c r="B71" s="65" t="s">
        <v>4698</v>
      </c>
      <c r="C71" s="66">
        <v>41</v>
      </c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</row>
    <row r="72" spans="1:48" hidden="1">
      <c r="A72" s="64"/>
      <c r="B72" s="6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</row>
    <row r="73" spans="1:48" hidden="1">
      <c r="A73" s="64"/>
      <c r="B73" s="63"/>
      <c r="C73" s="66">
        <f>VLOOKUP(C10,B63:C71,2,FALSE)</f>
        <v>1</v>
      </c>
      <c r="D73" s="66">
        <f>C73+1</f>
        <v>2</v>
      </c>
      <c r="E73" s="66">
        <f>D73+1</f>
        <v>3</v>
      </c>
      <c r="F73" s="66">
        <f t="shared" ref="F73:G73" si="0">E73+1</f>
        <v>4</v>
      </c>
      <c r="G73" s="66">
        <f t="shared" si="0"/>
        <v>5</v>
      </c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</row>
    <row r="74" spans="1:48" hidden="1">
      <c r="A74" s="64"/>
      <c r="B74" s="6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</row>
    <row r="75" spans="1:48" hidden="1">
      <c r="A75" s="64"/>
      <c r="B75" s="6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</row>
    <row r="76" spans="1:48" hidden="1">
      <c r="A76" s="64"/>
      <c r="B76" s="6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</row>
    <row r="77" spans="1:48" hidden="1">
      <c r="A77" s="64"/>
      <c r="B77" s="63"/>
      <c r="C77" s="6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</row>
    <row r="78" spans="1:48" hidden="1">
      <c r="A78" s="64"/>
      <c r="B78" s="63"/>
      <c r="C78" s="6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</row>
    <row r="79" spans="1:48" hidden="1">
      <c r="A79" s="64"/>
      <c r="B79" s="63"/>
      <c r="C79" s="63"/>
      <c r="D79" s="66">
        <v>1</v>
      </c>
      <c r="E79" s="66">
        <v>2</v>
      </c>
      <c r="F79" s="66">
        <v>3</v>
      </c>
      <c r="G79" s="66">
        <v>4</v>
      </c>
      <c r="H79" s="66">
        <v>5</v>
      </c>
      <c r="I79" s="66">
        <v>6</v>
      </c>
      <c r="J79" s="66">
        <v>7</v>
      </c>
      <c r="K79" s="66">
        <v>8</v>
      </c>
      <c r="L79" s="66">
        <v>9</v>
      </c>
      <c r="M79" s="66">
        <v>10</v>
      </c>
      <c r="N79" s="66">
        <v>11</v>
      </c>
      <c r="O79" s="66">
        <v>12</v>
      </c>
      <c r="P79" s="66">
        <v>13</v>
      </c>
      <c r="Q79" s="66">
        <v>14</v>
      </c>
      <c r="R79" s="66">
        <v>15</v>
      </c>
      <c r="S79" s="66">
        <v>16</v>
      </c>
      <c r="T79" s="66">
        <v>17</v>
      </c>
      <c r="U79" s="66">
        <v>18</v>
      </c>
      <c r="V79" s="66">
        <v>19</v>
      </c>
      <c r="W79" s="66">
        <v>20</v>
      </c>
      <c r="X79" s="66">
        <v>21</v>
      </c>
      <c r="Y79" s="66">
        <v>22</v>
      </c>
      <c r="Z79" s="66">
        <v>23</v>
      </c>
      <c r="AA79" s="66">
        <v>24</v>
      </c>
      <c r="AB79" s="66">
        <v>25</v>
      </c>
      <c r="AC79" s="66">
        <v>26</v>
      </c>
      <c r="AD79" s="66">
        <v>27</v>
      </c>
      <c r="AE79" s="66">
        <v>28</v>
      </c>
      <c r="AF79" s="66">
        <v>29</v>
      </c>
      <c r="AG79" s="66">
        <v>30</v>
      </c>
      <c r="AH79" s="66">
        <v>31</v>
      </c>
      <c r="AI79" s="66">
        <v>32</v>
      </c>
      <c r="AJ79" s="66">
        <v>33</v>
      </c>
      <c r="AK79" s="66">
        <v>34</v>
      </c>
      <c r="AL79" s="66">
        <v>35</v>
      </c>
      <c r="AM79" s="66">
        <v>36</v>
      </c>
      <c r="AN79" s="66">
        <v>37</v>
      </c>
      <c r="AO79" s="66">
        <v>38</v>
      </c>
      <c r="AP79" s="66">
        <v>39</v>
      </c>
      <c r="AQ79" s="66">
        <v>40</v>
      </c>
      <c r="AR79" s="66">
        <v>41</v>
      </c>
      <c r="AS79" s="66">
        <v>42</v>
      </c>
      <c r="AT79" s="66">
        <v>43</v>
      </c>
      <c r="AU79" s="66">
        <v>44</v>
      </c>
      <c r="AV79" s="66">
        <v>45</v>
      </c>
    </row>
    <row r="80" spans="1:48" ht="15" hidden="1" customHeight="1">
      <c r="A80" s="37"/>
      <c r="B80" s="37"/>
      <c r="C80" s="37"/>
      <c r="D80" s="84" t="s">
        <v>4690</v>
      </c>
      <c r="E80" s="84"/>
      <c r="F80" s="84"/>
      <c r="G80" s="84"/>
      <c r="H80" s="84"/>
      <c r="I80" s="84" t="s">
        <v>4691</v>
      </c>
      <c r="J80" s="84"/>
      <c r="K80" s="84"/>
      <c r="L80" s="84"/>
      <c r="M80" s="84"/>
      <c r="N80" s="84" t="s">
        <v>4692</v>
      </c>
      <c r="O80" s="84"/>
      <c r="P80" s="84"/>
      <c r="Q80" s="84"/>
      <c r="R80" s="84"/>
      <c r="S80" s="84" t="s">
        <v>4693</v>
      </c>
      <c r="T80" s="84"/>
      <c r="U80" s="84"/>
      <c r="V80" s="84"/>
      <c r="W80" s="84"/>
      <c r="X80" s="84" t="s">
        <v>4694</v>
      </c>
      <c r="Y80" s="84"/>
      <c r="Z80" s="84"/>
      <c r="AA80" s="84"/>
      <c r="AB80" s="84"/>
      <c r="AC80" s="84" t="s">
        <v>4695</v>
      </c>
      <c r="AD80" s="84"/>
      <c r="AE80" s="84"/>
      <c r="AF80" s="84"/>
      <c r="AG80" s="84"/>
      <c r="AH80" s="84" t="s">
        <v>4696</v>
      </c>
      <c r="AI80" s="84"/>
      <c r="AJ80" s="84"/>
      <c r="AK80" s="84"/>
      <c r="AL80" s="84"/>
      <c r="AM80" s="84" t="s">
        <v>4697</v>
      </c>
      <c r="AN80" s="84"/>
      <c r="AO80" s="84"/>
      <c r="AP80" s="84"/>
      <c r="AQ80" s="84"/>
      <c r="AR80" s="84" t="s">
        <v>4699</v>
      </c>
      <c r="AS80" s="84"/>
      <c r="AT80" s="84"/>
      <c r="AU80" s="84"/>
      <c r="AV80" s="84"/>
    </row>
    <row r="81" spans="1:48" hidden="1">
      <c r="A81" s="37"/>
      <c r="B81" s="37"/>
      <c r="C81" s="37"/>
      <c r="D81" s="85" t="s">
        <v>4658</v>
      </c>
      <c r="E81" s="85"/>
      <c r="F81" s="85"/>
      <c r="G81" s="87" t="s">
        <v>4659</v>
      </c>
      <c r="H81" s="87" t="s">
        <v>4660</v>
      </c>
      <c r="I81" s="85" t="s">
        <v>4658</v>
      </c>
      <c r="J81" s="85"/>
      <c r="K81" s="85"/>
      <c r="L81" s="87" t="s">
        <v>4659</v>
      </c>
      <c r="M81" s="87" t="s">
        <v>4660</v>
      </c>
      <c r="N81" s="85" t="s">
        <v>4658</v>
      </c>
      <c r="O81" s="85"/>
      <c r="P81" s="85"/>
      <c r="Q81" s="87" t="s">
        <v>4659</v>
      </c>
      <c r="R81" s="87" t="s">
        <v>4660</v>
      </c>
      <c r="S81" s="85" t="s">
        <v>4658</v>
      </c>
      <c r="T81" s="85"/>
      <c r="U81" s="85"/>
      <c r="V81" s="87" t="s">
        <v>4659</v>
      </c>
      <c r="W81" s="87" t="s">
        <v>4660</v>
      </c>
      <c r="X81" s="85" t="s">
        <v>4658</v>
      </c>
      <c r="Y81" s="85"/>
      <c r="Z81" s="85"/>
      <c r="AA81" s="87" t="s">
        <v>4659</v>
      </c>
      <c r="AB81" s="87" t="s">
        <v>4660</v>
      </c>
      <c r="AC81" s="85" t="s">
        <v>4658</v>
      </c>
      <c r="AD81" s="85"/>
      <c r="AE81" s="85"/>
      <c r="AF81" s="87" t="s">
        <v>4659</v>
      </c>
      <c r="AG81" s="87" t="s">
        <v>4660</v>
      </c>
      <c r="AH81" s="85" t="s">
        <v>4658</v>
      </c>
      <c r="AI81" s="85"/>
      <c r="AJ81" s="85"/>
      <c r="AK81" s="87" t="s">
        <v>4659</v>
      </c>
      <c r="AL81" s="87" t="s">
        <v>4660</v>
      </c>
      <c r="AM81" s="85" t="s">
        <v>4658</v>
      </c>
      <c r="AN81" s="85"/>
      <c r="AO81" s="85"/>
      <c r="AP81" s="87" t="s">
        <v>4659</v>
      </c>
      <c r="AQ81" s="87" t="s">
        <v>4660</v>
      </c>
      <c r="AR81" s="85" t="s">
        <v>4658</v>
      </c>
      <c r="AS81" s="85"/>
      <c r="AT81" s="85"/>
      <c r="AU81" s="87" t="s">
        <v>4659</v>
      </c>
      <c r="AV81" s="87" t="s">
        <v>4660</v>
      </c>
    </row>
    <row r="82" spans="1:48" ht="56.25" hidden="1">
      <c r="A82" s="37"/>
      <c r="B82" s="37"/>
      <c r="C82" s="37"/>
      <c r="D82" s="44" t="s">
        <v>4661</v>
      </c>
      <c r="E82" s="44" t="s">
        <v>4662</v>
      </c>
      <c r="F82" s="45" t="s">
        <v>4660</v>
      </c>
      <c r="G82" s="86"/>
      <c r="H82" s="86"/>
      <c r="I82" s="44" t="s">
        <v>4661</v>
      </c>
      <c r="J82" s="44" t="s">
        <v>4662</v>
      </c>
      <c r="K82" s="45" t="s">
        <v>4660</v>
      </c>
      <c r="L82" s="86"/>
      <c r="M82" s="86"/>
      <c r="N82" s="44" t="s">
        <v>4661</v>
      </c>
      <c r="O82" s="44" t="s">
        <v>4662</v>
      </c>
      <c r="P82" s="45" t="s">
        <v>4660</v>
      </c>
      <c r="Q82" s="86"/>
      <c r="R82" s="86"/>
      <c r="S82" s="44" t="s">
        <v>4661</v>
      </c>
      <c r="T82" s="44" t="s">
        <v>4662</v>
      </c>
      <c r="U82" s="45" t="s">
        <v>4660</v>
      </c>
      <c r="V82" s="86"/>
      <c r="W82" s="86"/>
      <c r="X82" s="44" t="s">
        <v>4661</v>
      </c>
      <c r="Y82" s="44" t="s">
        <v>4662</v>
      </c>
      <c r="Z82" s="45" t="s">
        <v>4660</v>
      </c>
      <c r="AA82" s="86"/>
      <c r="AB82" s="86"/>
      <c r="AC82" s="44" t="s">
        <v>4661</v>
      </c>
      <c r="AD82" s="44" t="s">
        <v>4662</v>
      </c>
      <c r="AE82" s="45" t="s">
        <v>4660</v>
      </c>
      <c r="AF82" s="86"/>
      <c r="AG82" s="86"/>
      <c r="AH82" s="44" t="s">
        <v>4661</v>
      </c>
      <c r="AI82" s="44" t="s">
        <v>4662</v>
      </c>
      <c r="AJ82" s="45" t="s">
        <v>4660</v>
      </c>
      <c r="AK82" s="86"/>
      <c r="AL82" s="86"/>
      <c r="AM82" s="44" t="s">
        <v>4661</v>
      </c>
      <c r="AN82" s="44" t="s">
        <v>4662</v>
      </c>
      <c r="AO82" s="45" t="s">
        <v>4660</v>
      </c>
      <c r="AP82" s="86"/>
      <c r="AQ82" s="86"/>
      <c r="AR82" s="44" t="s">
        <v>4661</v>
      </c>
      <c r="AS82" s="44" t="s">
        <v>4662</v>
      </c>
      <c r="AT82" s="45" t="s">
        <v>4660</v>
      </c>
      <c r="AU82" s="86"/>
      <c r="AV82" s="86"/>
    </row>
    <row r="83" spans="1:48" hidden="1">
      <c r="A83" s="37"/>
      <c r="B83" s="37"/>
      <c r="C83" s="37"/>
      <c r="D83" s="46" t="s">
        <v>4663</v>
      </c>
      <c r="E83" s="46" t="s">
        <v>4663</v>
      </c>
      <c r="F83" s="46" t="s">
        <v>4663</v>
      </c>
      <c r="G83" s="46" t="s">
        <v>4663</v>
      </c>
      <c r="H83" s="46" t="s">
        <v>4663</v>
      </c>
      <c r="I83" s="46" t="s">
        <v>4663</v>
      </c>
      <c r="J83" s="46" t="s">
        <v>4663</v>
      </c>
      <c r="K83" s="46" t="s">
        <v>4663</v>
      </c>
      <c r="L83" s="46" t="s">
        <v>4663</v>
      </c>
      <c r="M83" s="46" t="s">
        <v>4663</v>
      </c>
      <c r="N83" s="46" t="s">
        <v>4663</v>
      </c>
      <c r="O83" s="46" t="s">
        <v>4663</v>
      </c>
      <c r="P83" s="46" t="s">
        <v>4663</v>
      </c>
      <c r="Q83" s="46" t="s">
        <v>4663</v>
      </c>
      <c r="R83" s="46" t="s">
        <v>4663</v>
      </c>
      <c r="S83" s="46" t="s">
        <v>4663</v>
      </c>
      <c r="T83" s="46" t="s">
        <v>4663</v>
      </c>
      <c r="U83" s="46" t="s">
        <v>4663</v>
      </c>
      <c r="V83" s="46" t="s">
        <v>4663</v>
      </c>
      <c r="W83" s="46" t="s">
        <v>4663</v>
      </c>
      <c r="X83" s="46" t="s">
        <v>4663</v>
      </c>
      <c r="Y83" s="46" t="s">
        <v>4663</v>
      </c>
      <c r="Z83" s="46" t="s">
        <v>4663</v>
      </c>
      <c r="AA83" s="46" t="s">
        <v>4663</v>
      </c>
      <c r="AB83" s="46" t="s">
        <v>4663</v>
      </c>
      <c r="AC83" s="46" t="s">
        <v>4663</v>
      </c>
      <c r="AD83" s="46" t="s">
        <v>4663</v>
      </c>
      <c r="AE83" s="46" t="s">
        <v>4663</v>
      </c>
      <c r="AF83" s="46" t="s">
        <v>4663</v>
      </c>
      <c r="AG83" s="46" t="s">
        <v>4663</v>
      </c>
      <c r="AH83" s="46" t="s">
        <v>4663</v>
      </c>
      <c r="AI83" s="46" t="s">
        <v>4663</v>
      </c>
      <c r="AJ83" s="46" t="s">
        <v>4663</v>
      </c>
      <c r="AK83" s="46" t="s">
        <v>4663</v>
      </c>
      <c r="AL83" s="46" t="s">
        <v>4663</v>
      </c>
      <c r="AM83" s="46" t="s">
        <v>4663</v>
      </c>
      <c r="AN83" s="46" t="s">
        <v>4663</v>
      </c>
      <c r="AO83" s="46" t="s">
        <v>4663</v>
      </c>
      <c r="AP83" s="46" t="s">
        <v>4663</v>
      </c>
      <c r="AQ83" s="46" t="s">
        <v>4663</v>
      </c>
      <c r="AR83" s="46" t="s">
        <v>4663</v>
      </c>
      <c r="AS83" s="46" t="s">
        <v>4663</v>
      </c>
      <c r="AT83" s="46" t="s">
        <v>4663</v>
      </c>
      <c r="AU83" s="46" t="s">
        <v>4663</v>
      </c>
      <c r="AV83" s="46" t="s">
        <v>4663</v>
      </c>
    </row>
    <row r="84" spans="1:48" hidden="1">
      <c r="A84" s="47" t="s">
        <v>4664</v>
      </c>
      <c r="B84" s="47"/>
      <c r="C84" s="37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  <c r="AS84" s="46"/>
      <c r="AT84" s="46"/>
      <c r="AU84" s="46"/>
      <c r="AV84" s="46"/>
    </row>
    <row r="85" spans="1:48" hidden="1">
      <c r="A85" s="50" t="s">
        <v>4665</v>
      </c>
      <c r="B85" s="51"/>
      <c r="C85" s="37"/>
      <c r="D85" s="46"/>
      <c r="E85" s="46"/>
      <c r="F85" s="46"/>
      <c r="G85" s="49"/>
      <c r="H85" s="70"/>
      <c r="I85" s="46"/>
      <c r="J85" s="46"/>
      <c r="K85" s="46"/>
      <c r="L85" s="49"/>
      <c r="M85" s="70"/>
      <c r="N85" s="46"/>
      <c r="O85" s="46"/>
      <c r="P85" s="46"/>
      <c r="Q85" s="49"/>
      <c r="R85" s="70"/>
      <c r="S85" s="46"/>
      <c r="T85" s="46"/>
      <c r="U85" s="46"/>
      <c r="V85" s="49"/>
      <c r="W85" s="70"/>
      <c r="X85" s="46"/>
      <c r="Y85" s="46"/>
      <c r="Z85" s="46"/>
      <c r="AA85" s="49"/>
      <c r="AB85" s="70"/>
      <c r="AC85" s="46"/>
      <c r="AD85" s="46"/>
      <c r="AE85" s="46"/>
      <c r="AF85" s="49"/>
      <c r="AG85" s="70"/>
      <c r="AH85" s="46"/>
      <c r="AI85" s="46"/>
      <c r="AJ85" s="46"/>
      <c r="AK85" s="49"/>
      <c r="AL85" s="70"/>
      <c r="AM85" s="46"/>
      <c r="AN85" s="46"/>
      <c r="AO85" s="46"/>
      <c r="AP85" s="49"/>
      <c r="AQ85" s="70"/>
      <c r="AR85" s="46"/>
      <c r="AS85" s="46"/>
      <c r="AT85" s="46"/>
      <c r="AU85" s="49"/>
      <c r="AV85" s="70"/>
    </row>
    <row r="86" spans="1:48" hidden="1">
      <c r="A86" s="54"/>
      <c r="B86" s="55" t="s">
        <v>4666</v>
      </c>
      <c r="C86" s="65">
        <v>1</v>
      </c>
      <c r="D86" s="56">
        <f>A125232494V_Latest</f>
        <v>399.27</v>
      </c>
      <c r="E86" s="56">
        <f>A125227742X_Latest</f>
        <v>426.85199999999998</v>
      </c>
      <c r="F86" s="56">
        <f>A125234870X_Latest</f>
        <v>826.12199999999996</v>
      </c>
      <c r="G86" s="56">
        <f>A125237246X_Latest</f>
        <v>39.186</v>
      </c>
      <c r="H86" s="56">
        <f>A125230118C_Latest</f>
        <v>865.30899999999997</v>
      </c>
      <c r="I86" s="56">
        <f>A125232758L_Latest</f>
        <v>112.934</v>
      </c>
      <c r="J86" s="56">
        <f>A125228006V_Latest</f>
        <v>142.48599999999999</v>
      </c>
      <c r="K86" s="56">
        <f>A125235134V_Latest</f>
        <v>255.42</v>
      </c>
      <c r="L86" s="56">
        <f>A125237510X_Latest</f>
        <v>14.459</v>
      </c>
      <c r="M86" s="56">
        <f>A125230382R_Latest</f>
        <v>269.87799999999999</v>
      </c>
      <c r="N86" s="56">
        <f>A125232582V_Latest</f>
        <v>113.914</v>
      </c>
      <c r="O86" s="56">
        <f>A125227830X_Latest</f>
        <v>98.218999999999994</v>
      </c>
      <c r="P86" s="56">
        <f>A125234958T_Latest</f>
        <v>212.13300000000001</v>
      </c>
      <c r="Q86" s="56">
        <f>A125237334X_Latest</f>
        <v>10.053000000000001</v>
      </c>
      <c r="R86" s="56">
        <f>A125230206C_Latest</f>
        <v>222.18600000000001</v>
      </c>
      <c r="S86" s="56">
        <f>A125232802K_Latest</f>
        <v>86.82</v>
      </c>
      <c r="T86" s="56">
        <f>A125228050C_Latest</f>
        <v>95.799000000000007</v>
      </c>
      <c r="U86" s="56">
        <f>A125235178W_Latest</f>
        <v>182.62</v>
      </c>
      <c r="V86" s="56">
        <f>A125237554A_Latest</f>
        <v>5.8330000000000002</v>
      </c>
      <c r="W86" s="56">
        <f>A125230426F_Latest</f>
        <v>188.453</v>
      </c>
      <c r="X86" s="56">
        <f>A125232846L_Latest</f>
        <v>29.797000000000001</v>
      </c>
      <c r="Y86" s="56">
        <f>A125228094F_Latest</f>
        <v>30.89</v>
      </c>
      <c r="Z86" s="56">
        <f>A125235222V_Latest</f>
        <v>60.686999999999998</v>
      </c>
      <c r="AA86" s="56">
        <f>A125237598C_Latest</f>
        <v>2.9950000000000001</v>
      </c>
      <c r="AB86" s="56">
        <f>A125230470R_Latest</f>
        <v>63.683</v>
      </c>
      <c r="AC86" s="56">
        <f>A125232626K_Latest</f>
        <v>37.576000000000001</v>
      </c>
      <c r="AD86" s="56">
        <f>A125227874A_Latest</f>
        <v>43.993000000000002</v>
      </c>
      <c r="AE86" s="56">
        <f>A125235002T_Latest</f>
        <v>81.569000000000003</v>
      </c>
      <c r="AF86" s="56">
        <f>A125237378A_Latest</f>
        <v>3.3620000000000001</v>
      </c>
      <c r="AG86" s="56">
        <f>A125230250L_Latest</f>
        <v>84.930999999999997</v>
      </c>
      <c r="AH86" s="56">
        <f>A125232670V_Latest</f>
        <v>12.475</v>
      </c>
      <c r="AI86" s="56">
        <f>A125227918T_Latest</f>
        <v>8.4990000000000006</v>
      </c>
      <c r="AJ86" s="56">
        <f>A125235046V_Latest</f>
        <v>20.974</v>
      </c>
      <c r="AK86" s="56">
        <f>A125237422X_Latest</f>
        <v>1.06</v>
      </c>
      <c r="AL86" s="56">
        <f>A125230294R_Latest</f>
        <v>22.033999999999999</v>
      </c>
      <c r="AM86" s="56">
        <f>A125232714K_Latest</f>
        <v>2.266</v>
      </c>
      <c r="AN86" s="56">
        <f>A125227962A_Latest</f>
        <v>1.5660000000000001</v>
      </c>
      <c r="AO86" s="56">
        <f>A125235090C_Latest</f>
        <v>3.8319999999999999</v>
      </c>
      <c r="AP86" s="56">
        <f>A125237466A_Latest</f>
        <v>0.374</v>
      </c>
      <c r="AQ86" s="56">
        <f>A125230338F_Latest</f>
        <v>4.2060000000000004</v>
      </c>
      <c r="AR86" s="56">
        <f>A125232538K_Latest</f>
        <v>3.488</v>
      </c>
      <c r="AS86" s="56">
        <f>A125227786A_Latest</f>
        <v>5.4</v>
      </c>
      <c r="AT86" s="56">
        <f>A125234914R_Latest</f>
        <v>8.8879999999999999</v>
      </c>
      <c r="AU86" s="56">
        <f>A125237290J_Latest</f>
        <v>1.05</v>
      </c>
      <c r="AV86" s="56">
        <f>A125230162L_Latest</f>
        <v>9.9380000000000006</v>
      </c>
    </row>
    <row r="87" spans="1:48" hidden="1">
      <c r="A87" s="54"/>
      <c r="B87" s="55" t="s">
        <v>4667</v>
      </c>
      <c r="C87" s="65">
        <v>2</v>
      </c>
      <c r="D87" s="56">
        <f>A125232474K_Latest</f>
        <v>88.843999999999994</v>
      </c>
      <c r="E87" s="56">
        <f>A125227722R_Latest</f>
        <v>95.233999999999995</v>
      </c>
      <c r="F87" s="56">
        <f>A125234850R_Latest</f>
        <v>184.078</v>
      </c>
      <c r="G87" s="56">
        <f>A125237226R_Latest</f>
        <v>14.99</v>
      </c>
      <c r="H87" s="56">
        <f>A125230098F_Latest</f>
        <v>199.06800000000001</v>
      </c>
      <c r="I87" s="56">
        <f>A125232738C_Latest</f>
        <v>26.701000000000001</v>
      </c>
      <c r="J87" s="56">
        <f>A125227986V_Latest</f>
        <v>29.248000000000001</v>
      </c>
      <c r="K87" s="56">
        <f>A125235114K_Latest</f>
        <v>55.95</v>
      </c>
      <c r="L87" s="56">
        <f>A125237490A_Latest</f>
        <v>4.2089999999999996</v>
      </c>
      <c r="M87" s="56">
        <f>A125230362F_Latest</f>
        <v>60.158000000000001</v>
      </c>
      <c r="N87" s="56">
        <f>A125232562K_Latest</f>
        <v>22.352</v>
      </c>
      <c r="O87" s="56">
        <f>A125227810R_Latest</f>
        <v>34.161999999999999</v>
      </c>
      <c r="P87" s="56">
        <f>A125234938J_Latest</f>
        <v>56.514000000000003</v>
      </c>
      <c r="Q87" s="56">
        <f>A125237314R_Latest</f>
        <v>4.7</v>
      </c>
      <c r="R87" s="56">
        <f>A125230186F_Latest</f>
        <v>61.215000000000003</v>
      </c>
      <c r="S87" s="56">
        <f>A125232782L_Latest</f>
        <v>20.888999999999999</v>
      </c>
      <c r="T87" s="56">
        <f>A125228030V_Latest</f>
        <v>12.095000000000001</v>
      </c>
      <c r="U87" s="56">
        <f>A125235158L_Latest</f>
        <v>32.982999999999997</v>
      </c>
      <c r="V87" s="56">
        <f>A125237534T_Latest</f>
        <v>1.7450000000000001</v>
      </c>
      <c r="W87" s="56">
        <f>A125230406W_Latest</f>
        <v>34.728999999999999</v>
      </c>
      <c r="X87" s="56">
        <f>A125232826C_Latest</f>
        <v>5.3310000000000004</v>
      </c>
      <c r="Y87" s="56">
        <f>A125228074W_Latest</f>
        <v>6.5869999999999997</v>
      </c>
      <c r="Z87" s="56">
        <f>A125235202K_Latest</f>
        <v>11.919</v>
      </c>
      <c r="AA87" s="56">
        <f>A125237578V_Latest</f>
        <v>1.901</v>
      </c>
      <c r="AB87" s="56">
        <f>A125230450F_Latest</f>
        <v>13.819000000000001</v>
      </c>
      <c r="AC87" s="56">
        <f>A125232606A_Latest</f>
        <v>10.125</v>
      </c>
      <c r="AD87" s="56">
        <f>A125227854T_Latest</f>
        <v>10.042999999999999</v>
      </c>
      <c r="AE87" s="56">
        <f>A125234982T_Latest</f>
        <v>20.167999999999999</v>
      </c>
      <c r="AF87" s="56">
        <f>A125237358T_Latest</f>
        <v>1.514</v>
      </c>
      <c r="AG87" s="56">
        <f>A125230230C_Latest</f>
        <v>21.681999999999999</v>
      </c>
      <c r="AH87" s="56">
        <f>A125232650K_Latest</f>
        <v>0.88500000000000001</v>
      </c>
      <c r="AI87" s="56">
        <f>A125227898V_Latest</f>
        <v>2.0310000000000001</v>
      </c>
      <c r="AJ87" s="56">
        <f>A125235026K_Latest</f>
        <v>2.915</v>
      </c>
      <c r="AK87" s="56">
        <f>A125237402R_Latest</f>
        <v>0.33800000000000002</v>
      </c>
      <c r="AL87" s="56">
        <f>A125230274F_Latest</f>
        <v>3.2530000000000001</v>
      </c>
      <c r="AM87" s="56">
        <f>A125232694L_Latest</f>
        <v>0.59599999999999997</v>
      </c>
      <c r="AN87" s="56">
        <f>A125227942T_Latest</f>
        <v>0.36499999999999999</v>
      </c>
      <c r="AO87" s="56">
        <f>A125235070V_Latest</f>
        <v>0.96099999999999997</v>
      </c>
      <c r="AP87" s="56">
        <f>A125237446T_Latest</f>
        <v>4.2999999999999997E-2</v>
      </c>
      <c r="AQ87" s="56">
        <f>A125230318W_Latest</f>
        <v>1.004</v>
      </c>
      <c r="AR87" s="56">
        <f>A125232518A_Latest</f>
        <v>1.9650000000000001</v>
      </c>
      <c r="AS87" s="56">
        <f>A125227766T_Latest</f>
        <v>0.70199999999999996</v>
      </c>
      <c r="AT87" s="56">
        <f>A125234894T_Latest</f>
        <v>2.6680000000000001</v>
      </c>
      <c r="AU87" s="56">
        <f>A125237270X_Latest</f>
        <v>0.54</v>
      </c>
      <c r="AV87" s="56">
        <f>A125230142C_Latest</f>
        <v>3.2080000000000002</v>
      </c>
    </row>
    <row r="88" spans="1:48" hidden="1">
      <c r="A88" s="50" t="s">
        <v>4668</v>
      </c>
      <c r="B88" s="51"/>
      <c r="C88" s="65">
        <v>3</v>
      </c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</row>
    <row r="89" spans="1:48" hidden="1">
      <c r="A89" s="54"/>
      <c r="B89" s="55" t="s">
        <v>4669</v>
      </c>
      <c r="C89" s="65">
        <v>4</v>
      </c>
      <c r="D89" s="56">
        <f>A125232498C_Latest</f>
        <v>145.29300000000001</v>
      </c>
      <c r="E89" s="56">
        <f>A125227746J_Latest</f>
        <v>188.001</v>
      </c>
      <c r="F89" s="56">
        <f>A125234874J_Latest</f>
        <v>333.29399999999998</v>
      </c>
      <c r="G89" s="56">
        <f>A125237250R_Latest</f>
        <v>13.462999999999999</v>
      </c>
      <c r="H89" s="56">
        <f>A125230122V_Latest</f>
        <v>346.75700000000001</v>
      </c>
      <c r="I89" s="56">
        <f>A125232762C_Latest</f>
        <v>36.432000000000002</v>
      </c>
      <c r="J89" s="56">
        <f>A125228010K_Latest</f>
        <v>60.494999999999997</v>
      </c>
      <c r="K89" s="56">
        <f>A125235138C_Latest</f>
        <v>96.927000000000007</v>
      </c>
      <c r="L89" s="56">
        <f>A125237514J_Latest</f>
        <v>3.7610000000000001</v>
      </c>
      <c r="M89" s="56">
        <f>A125230386X_Latest</f>
        <v>100.688</v>
      </c>
      <c r="N89" s="56">
        <f>A125232586C_Latest</f>
        <v>45.585000000000001</v>
      </c>
      <c r="O89" s="56">
        <f>A125227834J_Latest</f>
        <v>52.837000000000003</v>
      </c>
      <c r="P89" s="56">
        <f>A125234962J_Latest</f>
        <v>98.421999999999997</v>
      </c>
      <c r="Q89" s="56">
        <f>A125237338J_Latest</f>
        <v>2.8239999999999998</v>
      </c>
      <c r="R89" s="56">
        <f>A125230210V_Latest</f>
        <v>101.245</v>
      </c>
      <c r="S89" s="56">
        <f>A125232806V_Latest</f>
        <v>30.919</v>
      </c>
      <c r="T89" s="56">
        <f>A125228054L_Latest</f>
        <v>36.634</v>
      </c>
      <c r="U89" s="56">
        <f>A125235182L_Latest</f>
        <v>67.552999999999997</v>
      </c>
      <c r="V89" s="56">
        <f>A125237558K_Latest</f>
        <v>2.3380000000000001</v>
      </c>
      <c r="W89" s="56">
        <f>A125230430W_Latest</f>
        <v>69.891999999999996</v>
      </c>
      <c r="X89" s="56">
        <f>A125232850C_Latest</f>
        <v>12.013999999999999</v>
      </c>
      <c r="Y89" s="56">
        <f>A125228098R_Latest</f>
        <v>11.493</v>
      </c>
      <c r="Z89" s="56">
        <f>A125235226C_Latest</f>
        <v>23.507000000000001</v>
      </c>
      <c r="AA89" s="56">
        <f>A125237602J_Latest</f>
        <v>0.81399999999999995</v>
      </c>
      <c r="AB89" s="56">
        <f>A125230474X_Latest</f>
        <v>24.32</v>
      </c>
      <c r="AC89" s="56">
        <f>A125232630A_Latest</f>
        <v>15.003</v>
      </c>
      <c r="AD89" s="56">
        <f>A125227878K_Latest</f>
        <v>20.545999999999999</v>
      </c>
      <c r="AE89" s="56">
        <f>A125235006A_Latest</f>
        <v>35.548999999999999</v>
      </c>
      <c r="AF89" s="56">
        <f>A125237382T_Latest</f>
        <v>2.4740000000000002</v>
      </c>
      <c r="AG89" s="56">
        <f>A125230254W_Latest</f>
        <v>38.023000000000003</v>
      </c>
      <c r="AH89" s="56">
        <f>A125232674C_Latest</f>
        <v>2.923</v>
      </c>
      <c r="AI89" s="56">
        <f>A125227922J_Latest</f>
        <v>4.0030000000000001</v>
      </c>
      <c r="AJ89" s="56">
        <f>A125235050K_Latest</f>
        <v>6.9260000000000002</v>
      </c>
      <c r="AK89" s="56">
        <f>A125237426J_Latest</f>
        <v>0.34100000000000003</v>
      </c>
      <c r="AL89" s="56">
        <f>A125230298X_Latest</f>
        <v>7.2670000000000003</v>
      </c>
      <c r="AM89" s="56">
        <f>A125232718V_Latest</f>
        <v>0.69199999999999995</v>
      </c>
      <c r="AN89" s="56">
        <f>A125227966K_Latest</f>
        <v>0.27700000000000002</v>
      </c>
      <c r="AO89" s="56">
        <f>A125235094L_Latest</f>
        <v>0.96899999999999997</v>
      </c>
      <c r="AP89" s="56">
        <f>A125237470T_Latest</f>
        <v>0.14199999999999999</v>
      </c>
      <c r="AQ89" s="56">
        <f>A125230342W_Latest</f>
        <v>1.111</v>
      </c>
      <c r="AR89" s="56">
        <f>A125232542A_Latest</f>
        <v>1.7250000000000001</v>
      </c>
      <c r="AS89" s="56">
        <f>A125227790T_Latest</f>
        <v>1.716</v>
      </c>
      <c r="AT89" s="56">
        <f>A125234918X_Latest</f>
        <v>3.4409999999999998</v>
      </c>
      <c r="AU89" s="56">
        <f>A125237294T_Latest</f>
        <v>0.76900000000000002</v>
      </c>
      <c r="AV89" s="56">
        <f>A125230166W_Latest</f>
        <v>4.21</v>
      </c>
    </row>
    <row r="90" spans="1:48" hidden="1">
      <c r="A90" s="54"/>
      <c r="B90" s="55" t="s">
        <v>4670</v>
      </c>
      <c r="C90" s="65">
        <v>5</v>
      </c>
      <c r="D90" s="56">
        <f>A125232502J_Latest</f>
        <v>66.111000000000004</v>
      </c>
      <c r="E90" s="56">
        <f>A125227750X_Latest</f>
        <v>69.650000000000006</v>
      </c>
      <c r="F90" s="56">
        <f>A125234878T_Latest</f>
        <v>135.761</v>
      </c>
      <c r="G90" s="56">
        <f>A125237254X_Latest</f>
        <v>8.6739999999999995</v>
      </c>
      <c r="H90" s="56">
        <f>A125230126C_Latest</f>
        <v>144.43600000000001</v>
      </c>
      <c r="I90" s="56">
        <f>A125232766L_Latest</f>
        <v>24.628</v>
      </c>
      <c r="J90" s="56">
        <f>A125228014V_Latest</f>
        <v>21.259</v>
      </c>
      <c r="K90" s="56">
        <f>A125235142V_Latest</f>
        <v>45.886000000000003</v>
      </c>
      <c r="L90" s="56">
        <f>A125237518T_Latest</f>
        <v>2.2730000000000001</v>
      </c>
      <c r="M90" s="56">
        <f>A125230390R_Latest</f>
        <v>48.158999999999999</v>
      </c>
      <c r="N90" s="56">
        <f>A125232590V_Latest</f>
        <v>13.403</v>
      </c>
      <c r="O90" s="56">
        <f>A125227838T_Latest</f>
        <v>12.015000000000001</v>
      </c>
      <c r="P90" s="56">
        <f>A125234966T_Latest</f>
        <v>25.417000000000002</v>
      </c>
      <c r="Q90" s="56">
        <f>A125237342X_Latest</f>
        <v>3.298</v>
      </c>
      <c r="R90" s="56">
        <f>A125230214C_Latest</f>
        <v>28.715</v>
      </c>
      <c r="S90" s="56">
        <f>A125232810K_Latest</f>
        <v>16.484999999999999</v>
      </c>
      <c r="T90" s="56">
        <f>A125228058W_Latest</f>
        <v>16.902000000000001</v>
      </c>
      <c r="U90" s="56">
        <f>A125235186W_Latest</f>
        <v>33.387</v>
      </c>
      <c r="V90" s="56">
        <f>A125237562A_Latest</f>
        <v>1.4419999999999999</v>
      </c>
      <c r="W90" s="56">
        <f>A125230434F_Latest</f>
        <v>34.829000000000001</v>
      </c>
      <c r="X90" s="56">
        <f>A125232854L_Latest</f>
        <v>5.0010000000000003</v>
      </c>
      <c r="Y90" s="56">
        <f>A125228102V_Latest</f>
        <v>7.5259999999999998</v>
      </c>
      <c r="Z90" s="56">
        <f>A125235230V_Latest</f>
        <v>12.526999999999999</v>
      </c>
      <c r="AA90" s="56">
        <f>A125237606T_Latest</f>
        <v>0.54</v>
      </c>
      <c r="AB90" s="56">
        <f>A125230478J_Latest</f>
        <v>13.067</v>
      </c>
      <c r="AC90" s="56">
        <f>A125232634K_Latest</f>
        <v>4.0389999999999997</v>
      </c>
      <c r="AD90" s="56">
        <f>A125227882A_Latest</f>
        <v>9.1440000000000001</v>
      </c>
      <c r="AE90" s="56">
        <f>A125235010T_Latest</f>
        <v>13.183</v>
      </c>
      <c r="AF90" s="56">
        <f>A125237386A_Latest</f>
        <v>0.82399999999999995</v>
      </c>
      <c r="AG90" s="56">
        <f>A125230258F_Latest</f>
        <v>14.007</v>
      </c>
      <c r="AH90" s="56">
        <f>A125232678L_Latest</f>
        <v>2.0070000000000001</v>
      </c>
      <c r="AI90" s="56">
        <f>A125227926T_Latest</f>
        <v>1.43</v>
      </c>
      <c r="AJ90" s="56">
        <f>A125235054V_Latest</f>
        <v>3.4369999999999998</v>
      </c>
      <c r="AK90" s="56">
        <f>A125237430X_Latest</f>
        <v>0.29799999999999999</v>
      </c>
      <c r="AL90" s="56">
        <f>A125230302C_Latest</f>
        <v>3.7349999999999999</v>
      </c>
      <c r="AM90" s="56">
        <f>A125232722K_Latest</f>
        <v>0.158</v>
      </c>
      <c r="AN90" s="56">
        <f>A125227970A_Latest</f>
        <v>0.33900000000000002</v>
      </c>
      <c r="AO90" s="56">
        <f>A125235098W_Latest</f>
        <v>0.498</v>
      </c>
      <c r="AP90" s="56">
        <f>A125237474A_Latest</f>
        <v>0</v>
      </c>
      <c r="AQ90" s="56">
        <f>A125230346F_Latest</f>
        <v>0.498</v>
      </c>
      <c r="AR90" s="56">
        <f>A125232546K_Latest</f>
        <v>0.39100000000000001</v>
      </c>
      <c r="AS90" s="56">
        <f>A125227794A_Latest</f>
        <v>1.034</v>
      </c>
      <c r="AT90" s="56">
        <f>A125234922R_Latest</f>
        <v>1.425</v>
      </c>
      <c r="AU90" s="56">
        <f>A125237298A_Latest</f>
        <v>0</v>
      </c>
      <c r="AV90" s="56">
        <f>A125230170L_Latest</f>
        <v>1.425</v>
      </c>
    </row>
    <row r="91" spans="1:48" hidden="1">
      <c r="A91" s="54"/>
      <c r="B91" s="55" t="s">
        <v>4671</v>
      </c>
      <c r="C91" s="65">
        <v>6</v>
      </c>
      <c r="D91" s="56">
        <f>A125232478V_Latest</f>
        <v>146.24799999999999</v>
      </c>
      <c r="E91" s="56">
        <f>A125227726X_Latest</f>
        <v>133.92699999999999</v>
      </c>
      <c r="F91" s="56">
        <f>A125234854X_Latest</f>
        <v>280.17500000000001</v>
      </c>
      <c r="G91" s="56">
        <f>A125237230F_Latest</f>
        <v>15.201000000000001</v>
      </c>
      <c r="H91" s="56">
        <f>A125230102K_Latest</f>
        <v>295.37599999999998</v>
      </c>
      <c r="I91" s="56">
        <f>A125232742V_Latest</f>
        <v>40.816000000000003</v>
      </c>
      <c r="J91" s="56">
        <f>A125227990K_Latest</f>
        <v>43.975999999999999</v>
      </c>
      <c r="K91" s="56">
        <f>A125235118V_Latest</f>
        <v>84.792000000000002</v>
      </c>
      <c r="L91" s="56">
        <f>A125237494K_Latest</f>
        <v>6.2130000000000001</v>
      </c>
      <c r="M91" s="56">
        <f>A125230366R_Latest</f>
        <v>91.004999999999995</v>
      </c>
      <c r="N91" s="56">
        <f>A125232566V_Latest</f>
        <v>42.774999999999999</v>
      </c>
      <c r="O91" s="56">
        <f>A125227814X_Latest</f>
        <v>32.914999999999999</v>
      </c>
      <c r="P91" s="56">
        <f>A125234942X_Latest</f>
        <v>75.69</v>
      </c>
      <c r="Q91" s="56">
        <f>A125237318X_Latest</f>
        <v>3.8149999999999999</v>
      </c>
      <c r="R91" s="56">
        <f>A125230190W_Latest</f>
        <v>79.504999999999995</v>
      </c>
      <c r="S91" s="56">
        <f>A125232786W_Latest</f>
        <v>31</v>
      </c>
      <c r="T91" s="56">
        <f>A125228034C_Latest</f>
        <v>30.731999999999999</v>
      </c>
      <c r="U91" s="56">
        <f>A125235162C_Latest</f>
        <v>61.731000000000002</v>
      </c>
      <c r="V91" s="56">
        <f>A125237538A_Latest</f>
        <v>2.6030000000000002</v>
      </c>
      <c r="W91" s="56">
        <f>A125230410L_Latest</f>
        <v>64.334999999999994</v>
      </c>
      <c r="X91" s="56">
        <f>A125232830V_Latest</f>
        <v>12.263</v>
      </c>
      <c r="Y91" s="56">
        <f>A125228078F_Latest</f>
        <v>11.02</v>
      </c>
      <c r="Z91" s="56">
        <f>A125235206V_Latest</f>
        <v>23.283000000000001</v>
      </c>
      <c r="AA91" s="56">
        <f>A125237582K_Latest</f>
        <v>1.2969999999999999</v>
      </c>
      <c r="AB91" s="56">
        <f>A125230454R_Latest</f>
        <v>24.58</v>
      </c>
      <c r="AC91" s="56">
        <f>A125232610T_Latest</f>
        <v>11.887</v>
      </c>
      <c r="AD91" s="56">
        <f>A125227858A_Latest</f>
        <v>10.144</v>
      </c>
      <c r="AE91" s="56">
        <f>A125234986A_Latest</f>
        <v>22.030999999999999</v>
      </c>
      <c r="AF91" s="56">
        <f>A125237362J_Latest</f>
        <v>0.48699999999999999</v>
      </c>
      <c r="AG91" s="56">
        <f>A125230234L_Latest</f>
        <v>22.518000000000001</v>
      </c>
      <c r="AH91" s="56">
        <f>A125232654V_Latest</f>
        <v>5.5389999999999997</v>
      </c>
      <c r="AI91" s="56">
        <f>A125227902X_Latest</f>
        <v>2.64</v>
      </c>
      <c r="AJ91" s="56">
        <f>A125235030A_Latest</f>
        <v>8.1790000000000003</v>
      </c>
      <c r="AK91" s="56">
        <f>A125237406X_Latest</f>
        <v>0.63800000000000001</v>
      </c>
      <c r="AL91" s="56">
        <f>A125230278R_Latest</f>
        <v>8.8170000000000002</v>
      </c>
      <c r="AM91" s="56">
        <f>A125232698W_Latest</f>
        <v>0.496</v>
      </c>
      <c r="AN91" s="56">
        <f>A125227946A_Latest</f>
        <v>0.28399999999999997</v>
      </c>
      <c r="AO91" s="56">
        <f>A125235074C_Latest</f>
        <v>0.78</v>
      </c>
      <c r="AP91" s="56">
        <f>A125237450J_Latest</f>
        <v>0.14599999999999999</v>
      </c>
      <c r="AQ91" s="56">
        <f>A125230322L_Latest</f>
        <v>0.92700000000000005</v>
      </c>
      <c r="AR91" s="56">
        <f>A125232522T_Latest</f>
        <v>1.472</v>
      </c>
      <c r="AS91" s="56">
        <f>A125227770J_Latest</f>
        <v>2.2170000000000001</v>
      </c>
      <c r="AT91" s="56">
        <f>A125234898A_Latest</f>
        <v>3.6890000000000001</v>
      </c>
      <c r="AU91" s="56">
        <f>A125237274J_Latest</f>
        <v>0</v>
      </c>
      <c r="AV91" s="56">
        <f>A125230146L_Latest</f>
        <v>3.6890000000000001</v>
      </c>
    </row>
    <row r="92" spans="1:48" hidden="1">
      <c r="A92" s="54"/>
      <c r="B92" s="55" t="s">
        <v>4672</v>
      </c>
      <c r="C92" s="65">
        <v>7</v>
      </c>
      <c r="D92" s="56">
        <f>A125232482K_Latest</f>
        <v>130.46199999999999</v>
      </c>
      <c r="E92" s="56">
        <f>A125227730R_Latest</f>
        <v>130.50700000000001</v>
      </c>
      <c r="F92" s="56">
        <f>A125234858J_Latest</f>
        <v>260.97000000000003</v>
      </c>
      <c r="G92" s="56">
        <f>A125237234R_Latest</f>
        <v>16.838000000000001</v>
      </c>
      <c r="H92" s="56">
        <f>A125230106V_Latest</f>
        <v>277.80799999999999</v>
      </c>
      <c r="I92" s="56">
        <f>A125232746C_Latest</f>
        <v>37.76</v>
      </c>
      <c r="J92" s="56">
        <f>A125227994V_Latest</f>
        <v>46.005000000000003</v>
      </c>
      <c r="K92" s="56">
        <f>A125235122K_Latest</f>
        <v>83.763999999999996</v>
      </c>
      <c r="L92" s="56">
        <f>A125237498V_Latest</f>
        <v>6.4210000000000003</v>
      </c>
      <c r="M92" s="56">
        <f>A125230370F_Latest</f>
        <v>90.185000000000002</v>
      </c>
      <c r="N92" s="56">
        <f>A125232570K_Latest</f>
        <v>34.503999999999998</v>
      </c>
      <c r="O92" s="56">
        <f>A125227818J_Latest</f>
        <v>34.615000000000002</v>
      </c>
      <c r="P92" s="56">
        <f>A125234946J_Latest</f>
        <v>69.119</v>
      </c>
      <c r="Q92" s="56">
        <f>A125237322R_Latest</f>
        <v>4.8159999999999998</v>
      </c>
      <c r="R92" s="56">
        <f>A125230194F_Latest</f>
        <v>73.933999999999997</v>
      </c>
      <c r="S92" s="56">
        <f>A125232790L_Latest</f>
        <v>29.305</v>
      </c>
      <c r="T92" s="56">
        <f>A125228038L_Latest</f>
        <v>23.626999999999999</v>
      </c>
      <c r="U92" s="56">
        <f>A125235166L_Latest</f>
        <v>52.930999999999997</v>
      </c>
      <c r="V92" s="56">
        <f>A125237542T_Latest</f>
        <v>1.1950000000000001</v>
      </c>
      <c r="W92" s="56">
        <f>A125230414W_Latest</f>
        <v>54.125999999999998</v>
      </c>
      <c r="X92" s="56">
        <f>A125232834C_Latest</f>
        <v>5.851</v>
      </c>
      <c r="Y92" s="56">
        <f>A125228082W_Latest</f>
        <v>7.4379999999999997</v>
      </c>
      <c r="Z92" s="56">
        <f>A125235210K_Latest</f>
        <v>13.289</v>
      </c>
      <c r="AA92" s="56">
        <f>A125237586V_Latest</f>
        <v>2.2450000000000001</v>
      </c>
      <c r="AB92" s="56">
        <f>A125230458X_Latest</f>
        <v>15.534000000000001</v>
      </c>
      <c r="AC92" s="56">
        <f>A125232614A_Latest</f>
        <v>16.771999999999998</v>
      </c>
      <c r="AD92" s="56">
        <f>A125227862T_Latest</f>
        <v>14.202</v>
      </c>
      <c r="AE92" s="56">
        <f>A125234990T_Latest</f>
        <v>30.972999999999999</v>
      </c>
      <c r="AF92" s="56">
        <f>A125237366T_Latest</f>
        <v>1.0920000000000001</v>
      </c>
      <c r="AG92" s="56">
        <f>A125230238W_Latest</f>
        <v>32.064999999999998</v>
      </c>
      <c r="AH92" s="56">
        <f>A125232658C_Latest</f>
        <v>2.891</v>
      </c>
      <c r="AI92" s="56">
        <f>A125227906J_Latest</f>
        <v>2.456</v>
      </c>
      <c r="AJ92" s="56">
        <f>A125235034K_Latest</f>
        <v>5.3470000000000004</v>
      </c>
      <c r="AK92" s="56">
        <f>A125237410R_Latest</f>
        <v>0.121</v>
      </c>
      <c r="AL92" s="56">
        <f>A125230282F_Latest</f>
        <v>5.468</v>
      </c>
      <c r="AM92" s="56">
        <f>A125232702A_Latest</f>
        <v>1.5149999999999999</v>
      </c>
      <c r="AN92" s="56">
        <f>A125227950T_Latest</f>
        <v>1.03</v>
      </c>
      <c r="AO92" s="56">
        <f>A125235078L_Latest</f>
        <v>2.5449999999999999</v>
      </c>
      <c r="AP92" s="56">
        <f>A125237454T_Latest</f>
        <v>0.129</v>
      </c>
      <c r="AQ92" s="56">
        <f>A125230326W_Latest</f>
        <v>2.6739999999999999</v>
      </c>
      <c r="AR92" s="56">
        <f>A125232526A_Latest</f>
        <v>1.8660000000000001</v>
      </c>
      <c r="AS92" s="56">
        <f>A125227774T_Latest</f>
        <v>1.1339999999999999</v>
      </c>
      <c r="AT92" s="56">
        <f>A125234902F_Latest</f>
        <v>3</v>
      </c>
      <c r="AU92" s="56">
        <f>A125237278T_Latest</f>
        <v>0.82099999999999995</v>
      </c>
      <c r="AV92" s="56">
        <f>A125230150C_Latest</f>
        <v>3.8220000000000001</v>
      </c>
    </row>
    <row r="93" spans="1:48" hidden="1">
      <c r="A93" s="50" t="s">
        <v>4673</v>
      </c>
      <c r="B93" s="51"/>
      <c r="C93" s="65">
        <v>8</v>
      </c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</row>
    <row r="94" spans="1:48" hidden="1">
      <c r="A94" s="54"/>
      <c r="B94" s="55" t="s">
        <v>4674</v>
      </c>
      <c r="C94" s="65">
        <v>9</v>
      </c>
      <c r="D94" s="56">
        <f>A125232486V_Latest</f>
        <v>142.75800000000001</v>
      </c>
      <c r="E94" s="56">
        <f>A125227734X_Latest</f>
        <v>217.03700000000001</v>
      </c>
      <c r="F94" s="56">
        <f>A125234862X_Latest</f>
        <v>359.79500000000002</v>
      </c>
      <c r="G94" s="56">
        <f>A125237238X_Latest</f>
        <v>22.99</v>
      </c>
      <c r="H94" s="56">
        <f>A125230110K_Latest</f>
        <v>382.78399999999999</v>
      </c>
      <c r="I94" s="56">
        <f>A125232750V_Latest</f>
        <v>40.006</v>
      </c>
      <c r="J94" s="56">
        <f>A125227998C_Latest</f>
        <v>68.165999999999997</v>
      </c>
      <c r="K94" s="56">
        <f>A125235126V_Latest</f>
        <v>108.172</v>
      </c>
      <c r="L94" s="56">
        <f>A125237502X_Latest</f>
        <v>7.8970000000000002</v>
      </c>
      <c r="M94" s="56">
        <f>A125230374R_Latest</f>
        <v>116.069</v>
      </c>
      <c r="N94" s="56">
        <f>A125232574V_Latest</f>
        <v>44.515000000000001</v>
      </c>
      <c r="O94" s="56">
        <f>A125227822X_Latest</f>
        <v>61.481000000000002</v>
      </c>
      <c r="P94" s="56">
        <f>A125234950X_Latest</f>
        <v>105.996</v>
      </c>
      <c r="Q94" s="56">
        <f>A125237326X_Latest</f>
        <v>6.7729999999999997</v>
      </c>
      <c r="R94" s="56">
        <f>A125230198R_Latest</f>
        <v>112.76900000000001</v>
      </c>
      <c r="S94" s="56">
        <f>A125232794W_Latest</f>
        <v>25.812000000000001</v>
      </c>
      <c r="T94" s="56">
        <f>A125228042C_Latest</f>
        <v>39.098999999999997</v>
      </c>
      <c r="U94" s="56">
        <f>A125235170C_Latest</f>
        <v>64.91</v>
      </c>
      <c r="V94" s="56">
        <f>A125237546A_Latest</f>
        <v>2.6219999999999999</v>
      </c>
      <c r="W94" s="56">
        <f>A125230418F_Latest</f>
        <v>67.531999999999996</v>
      </c>
      <c r="X94" s="56">
        <f>A125232838L_Latest</f>
        <v>10.221</v>
      </c>
      <c r="Y94" s="56">
        <f>A125228086F_Latest</f>
        <v>17.689</v>
      </c>
      <c r="Z94" s="56">
        <f>A125235214V_Latest</f>
        <v>27.91</v>
      </c>
      <c r="AA94" s="56">
        <f>A125237590K_Latest</f>
        <v>1.738</v>
      </c>
      <c r="AB94" s="56">
        <f>A125230462R_Latest</f>
        <v>29.648</v>
      </c>
      <c r="AC94" s="56">
        <f>A125232618K_Latest</f>
        <v>16.050999999999998</v>
      </c>
      <c r="AD94" s="56">
        <f>A125227866A_Latest</f>
        <v>23.350999999999999</v>
      </c>
      <c r="AE94" s="56">
        <f>A125234994A_Latest</f>
        <v>39.402000000000001</v>
      </c>
      <c r="AF94" s="56">
        <f>A125237370J_Latest</f>
        <v>2.5619999999999998</v>
      </c>
      <c r="AG94" s="56">
        <f>A125230242L_Latest</f>
        <v>41.963999999999999</v>
      </c>
      <c r="AH94" s="56">
        <f>A125232662V_Latest</f>
        <v>3.093</v>
      </c>
      <c r="AI94" s="56">
        <f>A125227910X_Latest</f>
        <v>3.9609999999999999</v>
      </c>
      <c r="AJ94" s="56">
        <f>A125235038V_Latest</f>
        <v>7.0540000000000003</v>
      </c>
      <c r="AK94" s="56">
        <f>A125237414X_Latest</f>
        <v>0.59099999999999997</v>
      </c>
      <c r="AL94" s="56">
        <f>A125230286R_Latest</f>
        <v>7.6449999999999996</v>
      </c>
      <c r="AM94" s="56">
        <f>A125232706K_Latest</f>
        <v>0.72299999999999998</v>
      </c>
      <c r="AN94" s="56">
        <f>A125227954A_Latest</f>
        <v>0.27400000000000002</v>
      </c>
      <c r="AO94" s="56">
        <f>A125235082C_Latest</f>
        <v>0.998</v>
      </c>
      <c r="AP94" s="56">
        <f>A125237458A_Latest</f>
        <v>0.21299999999999999</v>
      </c>
      <c r="AQ94" s="56">
        <f>A125230330L_Latest</f>
        <v>1.2110000000000001</v>
      </c>
      <c r="AR94" s="56">
        <f>A125232530T_Latest</f>
        <v>2.3359999999999999</v>
      </c>
      <c r="AS94" s="56">
        <f>A125227778A_Latest</f>
        <v>3.0169999999999999</v>
      </c>
      <c r="AT94" s="56">
        <f>A125234906R_Latest</f>
        <v>5.3529999999999998</v>
      </c>
      <c r="AU94" s="56">
        <f>A125237282J_Latest</f>
        <v>0.59299999999999997</v>
      </c>
      <c r="AV94" s="56">
        <f>A125230154L_Latest</f>
        <v>5.9459999999999997</v>
      </c>
    </row>
    <row r="95" spans="1:48" hidden="1">
      <c r="A95" s="54"/>
      <c r="B95" s="55" t="s">
        <v>4675</v>
      </c>
      <c r="C95" s="65">
        <v>10</v>
      </c>
      <c r="D95" s="56">
        <f>A125232470A_Latest</f>
        <v>202.40899999999999</v>
      </c>
      <c r="E95" s="56">
        <f>A125227718X_Latest</f>
        <v>213.53200000000001</v>
      </c>
      <c r="F95" s="56">
        <f>A125234846X_Latest</f>
        <v>415.94200000000001</v>
      </c>
      <c r="G95" s="56">
        <f>A125237222F_Latest</f>
        <v>17.751999999999999</v>
      </c>
      <c r="H95" s="56">
        <f>A125230094W_Latest</f>
        <v>433.69400000000002</v>
      </c>
      <c r="I95" s="56">
        <f>A125232734V_Latest</f>
        <v>54.875</v>
      </c>
      <c r="J95" s="56">
        <f>A125227982K_Latest</f>
        <v>75.561999999999998</v>
      </c>
      <c r="K95" s="56">
        <f>A125235110A_Latest</f>
        <v>130.43700000000001</v>
      </c>
      <c r="L95" s="56">
        <f>A125237486K_Latest</f>
        <v>4.5810000000000004</v>
      </c>
      <c r="M95" s="56">
        <f>A125230358R_Latest</f>
        <v>135.018</v>
      </c>
      <c r="N95" s="56">
        <f>A125232558V_Latest</f>
        <v>47.518000000000001</v>
      </c>
      <c r="O95" s="56">
        <f>A125227806X_Latest</f>
        <v>41.475999999999999</v>
      </c>
      <c r="P95" s="56">
        <f>A125234934X_Latest</f>
        <v>88.995000000000005</v>
      </c>
      <c r="Q95" s="56">
        <f>A125237310F_Latest</f>
        <v>4.7489999999999997</v>
      </c>
      <c r="R95" s="56">
        <f>A125230182W_Latest</f>
        <v>93.742999999999995</v>
      </c>
      <c r="S95" s="56">
        <f>A125232778W_Latest</f>
        <v>54.822000000000003</v>
      </c>
      <c r="T95" s="56">
        <f>A125228026C_Latest</f>
        <v>52.317999999999998</v>
      </c>
      <c r="U95" s="56">
        <f>A125235154C_Latest</f>
        <v>107.14100000000001</v>
      </c>
      <c r="V95" s="56">
        <f>A125237530J_Latest</f>
        <v>4.0289999999999999</v>
      </c>
      <c r="W95" s="56">
        <f>A125230402L_Latest</f>
        <v>111.17</v>
      </c>
      <c r="X95" s="56">
        <f>A125232822V_Latest</f>
        <v>16.379000000000001</v>
      </c>
      <c r="Y95" s="56">
        <f>A125228070L_Latest</f>
        <v>13.897</v>
      </c>
      <c r="Z95" s="56">
        <f>A125235198F_Latest</f>
        <v>30.276</v>
      </c>
      <c r="AA95" s="56">
        <f>A125237574K_Latest</f>
        <v>1.5580000000000001</v>
      </c>
      <c r="AB95" s="56">
        <f>A125230446R_Latest</f>
        <v>31.834</v>
      </c>
      <c r="AC95" s="56">
        <f>A125232602T_Latest</f>
        <v>20.748999999999999</v>
      </c>
      <c r="AD95" s="56">
        <f>A125227850J_Latest</f>
        <v>22.366</v>
      </c>
      <c r="AE95" s="56">
        <f>A125234978A_Latest</f>
        <v>43.115000000000002</v>
      </c>
      <c r="AF95" s="56">
        <f>A125237354J_Latest</f>
        <v>2.06</v>
      </c>
      <c r="AG95" s="56">
        <f>A125230226L_Latest</f>
        <v>45.174999999999997</v>
      </c>
      <c r="AH95" s="56">
        <f>A125232646V_Latest</f>
        <v>5.2640000000000002</v>
      </c>
      <c r="AI95" s="56">
        <f>A125227894K_Latest</f>
        <v>4.4909999999999997</v>
      </c>
      <c r="AJ95" s="56">
        <f>A125235022A_Latest</f>
        <v>9.7539999999999996</v>
      </c>
      <c r="AK95" s="56">
        <f>A125237398K_Latest</f>
        <v>0.56599999999999995</v>
      </c>
      <c r="AL95" s="56">
        <f>A125230270W_Latest</f>
        <v>10.321</v>
      </c>
      <c r="AM95" s="56">
        <f>A125232690C_Latest</f>
        <v>1.0069999999999999</v>
      </c>
      <c r="AN95" s="56">
        <f>A125227938A_Latest</f>
        <v>0.94099999999999995</v>
      </c>
      <c r="AO95" s="56">
        <f>A125235066C_Latest</f>
        <v>1.948</v>
      </c>
      <c r="AP95" s="56">
        <f>A125237442J_Latest</f>
        <v>8.5999999999999993E-2</v>
      </c>
      <c r="AQ95" s="56">
        <f>A125230314L_Latest</f>
        <v>2.0339999999999998</v>
      </c>
      <c r="AR95" s="56">
        <f>A125232514T_Latest</f>
        <v>1.7949999999999999</v>
      </c>
      <c r="AS95" s="56">
        <f>A125227762J_Latest</f>
        <v>2.4809999999999999</v>
      </c>
      <c r="AT95" s="56">
        <f>A125234890J_Latest</f>
        <v>4.2750000000000004</v>
      </c>
      <c r="AU95" s="56">
        <f>A125237266J_Latest</f>
        <v>0.124</v>
      </c>
      <c r="AV95" s="56">
        <f>A125230138L_Latest</f>
        <v>4.399</v>
      </c>
    </row>
    <row r="96" spans="1:48" hidden="1">
      <c r="A96" s="54"/>
      <c r="B96" s="55" t="s">
        <v>4676</v>
      </c>
      <c r="C96" s="65">
        <v>11</v>
      </c>
      <c r="D96" s="56">
        <f>A125232506T_Latest</f>
        <v>102.84099999999999</v>
      </c>
      <c r="E96" s="56">
        <f>A125227754J_Latest</f>
        <v>68.421999999999997</v>
      </c>
      <c r="F96" s="56">
        <f>A125234882J_Latest</f>
        <v>171.26300000000001</v>
      </c>
      <c r="G96" s="56">
        <f>A125237258J_Latest</f>
        <v>8.7929999999999993</v>
      </c>
      <c r="H96" s="56">
        <f>A125230130V_Latest</f>
        <v>180.05699999999999</v>
      </c>
      <c r="I96" s="56">
        <f>A125232770C_Latest</f>
        <v>32.625999999999998</v>
      </c>
      <c r="J96" s="56">
        <f>A125228018C_Latest</f>
        <v>21.911999999999999</v>
      </c>
      <c r="K96" s="56">
        <f>A125235146C_Latest</f>
        <v>54.537999999999997</v>
      </c>
      <c r="L96" s="56">
        <f>A125237522J_Latest</f>
        <v>4.93</v>
      </c>
      <c r="M96" s="56">
        <f>A125230394X_Latest</f>
        <v>59.468000000000004</v>
      </c>
      <c r="N96" s="56">
        <f>A125232594C_Latest</f>
        <v>31.486999999999998</v>
      </c>
      <c r="O96" s="56">
        <f>A125227842J_Latest</f>
        <v>20.898</v>
      </c>
      <c r="P96" s="56">
        <f>A125234970J_Latest</f>
        <v>52.384999999999998</v>
      </c>
      <c r="Q96" s="56">
        <f>A125237346J_Latest</f>
        <v>0.77100000000000002</v>
      </c>
      <c r="R96" s="56">
        <f>A125230218L_Latest</f>
        <v>53.155999999999999</v>
      </c>
      <c r="S96" s="56">
        <f>A125232814V_Latest</f>
        <v>19.945</v>
      </c>
      <c r="T96" s="56">
        <f>A125228062L_Latest</f>
        <v>12.103</v>
      </c>
      <c r="U96" s="56">
        <f>A125235190L_Latest</f>
        <v>32.048000000000002</v>
      </c>
      <c r="V96" s="56">
        <f>A125237566K_Latest</f>
        <v>0.92700000000000005</v>
      </c>
      <c r="W96" s="56">
        <f>A125230438R_Latest</f>
        <v>32.975000000000001</v>
      </c>
      <c r="X96" s="56">
        <f>A125232858W_Latest</f>
        <v>6.4980000000000002</v>
      </c>
      <c r="Y96" s="56">
        <f>A125228106C_Latest</f>
        <v>4.7270000000000003</v>
      </c>
      <c r="Z96" s="56">
        <f>A125235234C_Latest</f>
        <v>11.225</v>
      </c>
      <c r="AA96" s="56">
        <f>A125237610J_Latest</f>
        <v>1.36</v>
      </c>
      <c r="AB96" s="56">
        <f>A125230482X_Latest</f>
        <v>12.584</v>
      </c>
      <c r="AC96" s="56">
        <f>A125232638V_Latest</f>
        <v>6.7809999999999997</v>
      </c>
      <c r="AD96" s="56">
        <f>A125227886K_Latest</f>
        <v>5.9640000000000004</v>
      </c>
      <c r="AE96" s="56">
        <f>A125235014A_Latest</f>
        <v>12.744999999999999</v>
      </c>
      <c r="AF96" s="56">
        <f>A125237390T_Latest</f>
        <v>0</v>
      </c>
      <c r="AG96" s="56">
        <f>A125230262W_Latest</f>
        <v>12.744999999999999</v>
      </c>
      <c r="AH96" s="56">
        <f>A125232682C_Latest</f>
        <v>4.1319999999999997</v>
      </c>
      <c r="AI96" s="56">
        <f>A125227930J_Latest</f>
        <v>1.71</v>
      </c>
      <c r="AJ96" s="56">
        <f>A125235058C_Latest</f>
        <v>5.8419999999999996</v>
      </c>
      <c r="AK96" s="56">
        <f>A125237434J_Latest</f>
        <v>0.24</v>
      </c>
      <c r="AL96" s="56">
        <f>A125230306L_Latest</f>
        <v>6.0819999999999999</v>
      </c>
      <c r="AM96" s="56">
        <f>A125232726V_Latest</f>
        <v>0.65200000000000002</v>
      </c>
      <c r="AN96" s="56">
        <f>A125227974K_Latest</f>
        <v>0.504</v>
      </c>
      <c r="AO96" s="56">
        <f>A125235102A_Latest</f>
        <v>1.155</v>
      </c>
      <c r="AP96" s="56">
        <f>A125237478K_Latest</f>
        <v>0.11799999999999999</v>
      </c>
      <c r="AQ96" s="56">
        <f>A125230350W_Latest</f>
        <v>1.274</v>
      </c>
      <c r="AR96" s="56">
        <f>A125232550A_Latest</f>
        <v>0.72099999999999997</v>
      </c>
      <c r="AS96" s="56">
        <f>A125227798K_Latest</f>
        <v>0.60499999999999998</v>
      </c>
      <c r="AT96" s="56">
        <f>A125234926X_Latest</f>
        <v>1.325</v>
      </c>
      <c r="AU96" s="56">
        <f>A125237302F_Latest</f>
        <v>0.44700000000000001</v>
      </c>
      <c r="AV96" s="56">
        <f>A125230174W_Latest</f>
        <v>1.772</v>
      </c>
    </row>
    <row r="97" spans="1:48" hidden="1">
      <c r="A97" s="54"/>
      <c r="B97" s="55" t="s">
        <v>4677</v>
      </c>
      <c r="C97" s="65">
        <v>12</v>
      </c>
      <c r="D97" s="56">
        <f>A125232490K_Latest</f>
        <v>40.106999999999999</v>
      </c>
      <c r="E97" s="56">
        <f>A125227738J_Latest</f>
        <v>23.094000000000001</v>
      </c>
      <c r="F97" s="56">
        <f>A125234866J_Latest</f>
        <v>63.201000000000001</v>
      </c>
      <c r="G97" s="56">
        <f>A125237242R_Latest</f>
        <v>4.6420000000000003</v>
      </c>
      <c r="H97" s="56">
        <f>A125230114V_Latest</f>
        <v>67.841999999999999</v>
      </c>
      <c r="I97" s="56">
        <f>A125232754C_Latest</f>
        <v>12.128</v>
      </c>
      <c r="J97" s="56">
        <f>A125228002K_Latest</f>
        <v>6.0940000000000003</v>
      </c>
      <c r="K97" s="56">
        <f>A125235130K_Latest</f>
        <v>18.222000000000001</v>
      </c>
      <c r="L97" s="56">
        <f>A125237506J_Latest</f>
        <v>1.26</v>
      </c>
      <c r="M97" s="56">
        <f>A125230378X_Latest</f>
        <v>19.481999999999999</v>
      </c>
      <c r="N97" s="56">
        <f>A125232578C_Latest</f>
        <v>12.746</v>
      </c>
      <c r="O97" s="56">
        <f>A125227826J_Latest</f>
        <v>8.5259999999999998</v>
      </c>
      <c r="P97" s="56">
        <f>A125234954J_Latest</f>
        <v>21.271999999999998</v>
      </c>
      <c r="Q97" s="56">
        <f>A125237330R_Latest</f>
        <v>2.46</v>
      </c>
      <c r="R97" s="56">
        <f>A125230202V_Latest</f>
        <v>23.731999999999999</v>
      </c>
      <c r="S97" s="56">
        <f>A125232798F_Latest</f>
        <v>7.13</v>
      </c>
      <c r="T97" s="56">
        <f>A125228046L_Latest</f>
        <v>4.3739999999999997</v>
      </c>
      <c r="U97" s="56">
        <f>A125235174L_Latest</f>
        <v>11.504</v>
      </c>
      <c r="V97" s="56">
        <f>A125237550T_Latest</f>
        <v>0</v>
      </c>
      <c r="W97" s="56">
        <f>A125230422W_Latest</f>
        <v>11.504</v>
      </c>
      <c r="X97" s="56">
        <f>A125232842C_Latest</f>
        <v>2.0299999999999998</v>
      </c>
      <c r="Y97" s="56">
        <f>A125228090W_Latest</f>
        <v>1.165</v>
      </c>
      <c r="Z97" s="56">
        <f>A125235218C_Latest</f>
        <v>3.1949999999999998</v>
      </c>
      <c r="AA97" s="56">
        <f>A125237594V_Latest</f>
        <v>0.24</v>
      </c>
      <c r="AB97" s="56">
        <f>A125230466X_Latest</f>
        <v>3.4350000000000001</v>
      </c>
      <c r="AC97" s="56">
        <f>A125232622A_Latest</f>
        <v>4.1189999999999998</v>
      </c>
      <c r="AD97" s="56">
        <f>A125227870T_Latest</f>
        <v>2.355</v>
      </c>
      <c r="AE97" s="56">
        <f>A125234998K_Latest</f>
        <v>6.4749999999999996</v>
      </c>
      <c r="AF97" s="56">
        <f>A125237374T_Latest</f>
        <v>0.255</v>
      </c>
      <c r="AG97" s="56">
        <f>A125230246W_Latest</f>
        <v>6.7290000000000001</v>
      </c>
      <c r="AH97" s="56">
        <f>A125232666C_Latest</f>
        <v>0.871</v>
      </c>
      <c r="AI97" s="56">
        <f>A125227914J_Latest</f>
        <v>0.36799999999999999</v>
      </c>
      <c r="AJ97" s="56">
        <f>A125235042K_Latest</f>
        <v>1.2390000000000001</v>
      </c>
      <c r="AK97" s="56">
        <f>A125237418J_Latest</f>
        <v>0</v>
      </c>
      <c r="AL97" s="56">
        <f>A125230290F_Latest</f>
        <v>1.2390000000000001</v>
      </c>
      <c r="AM97" s="56">
        <f>A125232710A_Latest</f>
        <v>0.48</v>
      </c>
      <c r="AN97" s="56">
        <f>A125227958K_Latest</f>
        <v>0.21099999999999999</v>
      </c>
      <c r="AO97" s="56">
        <f>A125235086L_Latest</f>
        <v>0.69099999999999995</v>
      </c>
      <c r="AP97" s="56">
        <f>A125237462T_Latest</f>
        <v>0</v>
      </c>
      <c r="AQ97" s="56">
        <f>A125230334W_Latest</f>
        <v>0.69099999999999995</v>
      </c>
      <c r="AR97" s="56">
        <f>A125232534A_Latest</f>
        <v>0.60199999999999998</v>
      </c>
      <c r="AS97" s="56">
        <f>A125227782T_Latest</f>
        <v>0</v>
      </c>
      <c r="AT97" s="56">
        <f>A125234910F_Latest</f>
        <v>0.60199999999999998</v>
      </c>
      <c r="AU97" s="56">
        <f>A125237286T_Latest</f>
        <v>0.42699999999999999</v>
      </c>
      <c r="AV97" s="56">
        <f>A125230158W_Latest</f>
        <v>1.0289999999999999</v>
      </c>
    </row>
    <row r="98" spans="1:48" hidden="1">
      <c r="A98" s="50" t="s">
        <v>4660</v>
      </c>
      <c r="B98" s="57"/>
      <c r="C98" s="65">
        <v>13</v>
      </c>
      <c r="D98" s="56">
        <f>A125232510J_Latest</f>
        <v>488.11399999999998</v>
      </c>
      <c r="E98" s="56">
        <f>A125227758T_Latest</f>
        <v>522.08600000000001</v>
      </c>
      <c r="F98" s="56">
        <f>A125234886T_Latest</f>
        <v>1010.2</v>
      </c>
      <c r="G98" s="56">
        <f>A125237262X_Latest</f>
        <v>54.177</v>
      </c>
      <c r="H98" s="56">
        <f>A125230134C_Latest</f>
        <v>1064.377</v>
      </c>
      <c r="I98" s="56">
        <f>A125232774L_Latest</f>
        <v>139.63499999999999</v>
      </c>
      <c r="J98" s="56">
        <f>A125228022V_Latest</f>
        <v>171.73400000000001</v>
      </c>
      <c r="K98" s="56">
        <f>A125235150V_Latest</f>
        <v>311.36900000000003</v>
      </c>
      <c r="L98" s="56">
        <f>A125237526T_Latest</f>
        <v>18.667999999999999</v>
      </c>
      <c r="M98" s="56">
        <f>A125230398J_Latest</f>
        <v>330.03699999999998</v>
      </c>
      <c r="N98" s="56">
        <f>A125232598L_Latest</f>
        <v>136.26599999999999</v>
      </c>
      <c r="O98" s="56">
        <f>A125227846T_Latest</f>
        <v>132.381</v>
      </c>
      <c r="P98" s="56">
        <f>A125234974T_Latest</f>
        <v>268.64699999999999</v>
      </c>
      <c r="Q98" s="56">
        <f>A125237350X_Latest</f>
        <v>14.753</v>
      </c>
      <c r="R98" s="56">
        <f>A125230222C_Latest</f>
        <v>283.39999999999998</v>
      </c>
      <c r="S98" s="56">
        <f>A125232818C_Latest</f>
        <v>107.709</v>
      </c>
      <c r="T98" s="56">
        <f>A125228066W_Latest</f>
        <v>107.89400000000001</v>
      </c>
      <c r="U98" s="56">
        <f>A125235194W_Latest</f>
        <v>215.60300000000001</v>
      </c>
      <c r="V98" s="56">
        <f>A125237570A_Latest</f>
        <v>7.5780000000000003</v>
      </c>
      <c r="W98" s="56">
        <f>A125230442F_Latest</f>
        <v>223.18100000000001</v>
      </c>
      <c r="X98" s="56">
        <f>A125232862L_Latest</f>
        <v>35.128</v>
      </c>
      <c r="Y98" s="56">
        <f>A125228110V_Latest</f>
        <v>37.478000000000002</v>
      </c>
      <c r="Z98" s="56">
        <f>A125235238L_Latest</f>
        <v>72.605999999999995</v>
      </c>
      <c r="AA98" s="56">
        <f>A125237614T_Latest</f>
        <v>4.8959999999999999</v>
      </c>
      <c r="AB98" s="56">
        <f>A125230486J_Latest</f>
        <v>77.501999999999995</v>
      </c>
      <c r="AC98" s="56">
        <f>A125232642K_Latest</f>
        <v>47.701000000000001</v>
      </c>
      <c r="AD98" s="56">
        <f>A125227890A_Latest</f>
        <v>54.036000000000001</v>
      </c>
      <c r="AE98" s="56">
        <f>A125235018K_Latest</f>
        <v>101.73699999999999</v>
      </c>
      <c r="AF98" s="56">
        <f>A125237394A_Latest</f>
        <v>4.8760000000000003</v>
      </c>
      <c r="AG98" s="56">
        <f>A125230266F_Latest</f>
        <v>106.613</v>
      </c>
      <c r="AH98" s="56">
        <f>A125232686L_Latest</f>
        <v>13.359</v>
      </c>
      <c r="AI98" s="56">
        <f>A125227934T_Latest</f>
        <v>10.53</v>
      </c>
      <c r="AJ98" s="56">
        <f>A125235062V_Latest</f>
        <v>23.888999999999999</v>
      </c>
      <c r="AK98" s="56">
        <f>A125237438T_Latest</f>
        <v>1.3979999999999999</v>
      </c>
      <c r="AL98" s="56">
        <f>A125230310C_Latest</f>
        <v>25.288</v>
      </c>
      <c r="AM98" s="56">
        <f>A125232730K_Latest</f>
        <v>2.8620000000000001</v>
      </c>
      <c r="AN98" s="56">
        <f>A125227978V_Latest</f>
        <v>1.93</v>
      </c>
      <c r="AO98" s="56">
        <f>A125235106K_Latest</f>
        <v>4.7930000000000001</v>
      </c>
      <c r="AP98" s="56">
        <f>A125237482A_Latest</f>
        <v>0.41699999999999998</v>
      </c>
      <c r="AQ98" s="56">
        <f>A125230354F_Latest</f>
        <v>5.21</v>
      </c>
      <c r="AR98" s="56">
        <f>A125232554K_Latest</f>
        <v>5.4530000000000003</v>
      </c>
      <c r="AS98" s="56">
        <f>A125227802R_Latest</f>
        <v>6.1020000000000003</v>
      </c>
      <c r="AT98" s="56">
        <f>A125234930R_Latest</f>
        <v>11.555</v>
      </c>
      <c r="AU98" s="56">
        <f>A125237306R_Latest</f>
        <v>1.591</v>
      </c>
      <c r="AV98" s="56">
        <f>A125230178F_Latest</f>
        <v>13.146000000000001</v>
      </c>
    </row>
    <row r="99" spans="1:48" hidden="1">
      <c r="A99" s="47" t="s">
        <v>4678</v>
      </c>
      <c r="B99" s="48"/>
      <c r="C99" s="65">
        <v>14</v>
      </c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</row>
    <row r="100" spans="1:48" hidden="1">
      <c r="A100" s="50" t="s">
        <v>4665</v>
      </c>
      <c r="B100" s="51"/>
      <c r="C100" s="65">
        <v>15</v>
      </c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</row>
    <row r="101" spans="1:48" hidden="1">
      <c r="A101" s="54"/>
      <c r="B101" s="55" t="s">
        <v>4666</v>
      </c>
      <c r="C101" s="65">
        <v>16</v>
      </c>
      <c r="D101" s="56">
        <f>A125256254C_Latest</f>
        <v>163.61699999999999</v>
      </c>
      <c r="E101" s="56">
        <f>A125251502L_Latest</f>
        <v>156.93</v>
      </c>
      <c r="F101" s="56">
        <f>A125258630J_Latest</f>
        <v>320.548</v>
      </c>
      <c r="G101" s="56">
        <f>A125261006L_Latest</f>
        <v>11.117000000000001</v>
      </c>
      <c r="H101" s="56">
        <f>A125253878W_Latest</f>
        <v>331.66500000000002</v>
      </c>
      <c r="I101" s="56">
        <f>A125256518W_Latest</f>
        <v>45.482999999999997</v>
      </c>
      <c r="J101" s="56">
        <f>A125251766T_Latest</f>
        <v>58.667999999999999</v>
      </c>
      <c r="K101" s="56">
        <f>A125258894L_Latest</f>
        <v>104.151</v>
      </c>
      <c r="L101" s="56">
        <f>A125261270X_Latest</f>
        <v>2.6</v>
      </c>
      <c r="M101" s="56">
        <f>A125254142X_Latest</f>
        <v>106.751</v>
      </c>
      <c r="N101" s="56">
        <f>A125256342C_Latest</f>
        <v>51.673999999999999</v>
      </c>
      <c r="O101" s="56">
        <f>A125251590X_Latest</f>
        <v>37.311</v>
      </c>
      <c r="P101" s="56">
        <f>A125258718A_Latest</f>
        <v>88.986000000000004</v>
      </c>
      <c r="Q101" s="56">
        <f>A125261094X_Latest</f>
        <v>2.6680000000000001</v>
      </c>
      <c r="R101" s="56">
        <f>A125253966W_Latest</f>
        <v>91.653000000000006</v>
      </c>
      <c r="S101" s="56">
        <f>A125256562F_Latest</f>
        <v>30.184000000000001</v>
      </c>
      <c r="T101" s="56">
        <f>A125251810R_Latest</f>
        <v>36.494</v>
      </c>
      <c r="U101" s="56">
        <f>A125258938C_Latest</f>
        <v>66.677999999999997</v>
      </c>
      <c r="V101" s="56">
        <f>A125261314R_Latest</f>
        <v>2.7240000000000002</v>
      </c>
      <c r="W101" s="56">
        <f>A125254186A_Latest</f>
        <v>69.402000000000001</v>
      </c>
      <c r="X101" s="56">
        <f>A125256606W_Latest</f>
        <v>12.282999999999999</v>
      </c>
      <c r="Y101" s="56">
        <f>A125251854T_Latest</f>
        <v>9.2479999999999993</v>
      </c>
      <c r="Z101" s="56">
        <f>A125258982L_Latest</f>
        <v>21.530999999999999</v>
      </c>
      <c r="AA101" s="56">
        <f>A125261358T_Latest</f>
        <v>1.728</v>
      </c>
      <c r="AB101" s="56">
        <f>A125254230X_Latest</f>
        <v>23.259</v>
      </c>
      <c r="AC101" s="56">
        <f>A125256386F_Latest</f>
        <v>15.945</v>
      </c>
      <c r="AD101" s="56">
        <f>A125251634R_Latest</f>
        <v>8.0310000000000006</v>
      </c>
      <c r="AE101" s="56">
        <f>A125258762K_Latest</f>
        <v>23.975999999999999</v>
      </c>
      <c r="AF101" s="56">
        <f>A125261138R_Latest</f>
        <v>0.67800000000000005</v>
      </c>
      <c r="AG101" s="56">
        <f>A125254010W_Latest</f>
        <v>24.652999999999999</v>
      </c>
      <c r="AH101" s="56">
        <f>A125256430C_Latest</f>
        <v>5.6210000000000004</v>
      </c>
      <c r="AI101" s="56">
        <f>A125251678T_Latest</f>
        <v>3.633</v>
      </c>
      <c r="AJ101" s="56">
        <f>A125258806A_Latest</f>
        <v>9.2530000000000001</v>
      </c>
      <c r="AK101" s="56">
        <f>A125261182X_Latest</f>
        <v>0.12</v>
      </c>
      <c r="AL101" s="56">
        <f>A125254054X_Latest</f>
        <v>9.3729999999999993</v>
      </c>
      <c r="AM101" s="56">
        <f>A125256474F_Latest</f>
        <v>0.65200000000000002</v>
      </c>
      <c r="AN101" s="56">
        <f>A125251722R_Latest</f>
        <v>0.93200000000000005</v>
      </c>
      <c r="AO101" s="56">
        <f>A125258850K_Latest</f>
        <v>1.5840000000000001</v>
      </c>
      <c r="AP101" s="56">
        <f>A125261226R_Latest</f>
        <v>7.4999999999999997E-2</v>
      </c>
      <c r="AQ101" s="56">
        <f>A125254098A_Latest</f>
        <v>1.659</v>
      </c>
      <c r="AR101" s="56">
        <f>A125256298F_Latest</f>
        <v>1.776</v>
      </c>
      <c r="AS101" s="56">
        <f>A125251546R_Latest</f>
        <v>2.613</v>
      </c>
      <c r="AT101" s="56">
        <f>A125258674K_Latest</f>
        <v>4.3890000000000002</v>
      </c>
      <c r="AU101" s="56">
        <f>A125261050W_Latest</f>
        <v>0.52500000000000002</v>
      </c>
      <c r="AV101" s="56">
        <f>A125253922V_Latest</f>
        <v>4.9139999999999997</v>
      </c>
    </row>
    <row r="102" spans="1:48" hidden="1">
      <c r="A102" s="54"/>
      <c r="B102" s="55" t="s">
        <v>4667</v>
      </c>
      <c r="C102" s="65">
        <v>17</v>
      </c>
      <c r="D102" s="56">
        <f>A125256234V_Latest</f>
        <v>47.237000000000002</v>
      </c>
      <c r="E102" s="56">
        <f>A125251482R_Latest</f>
        <v>53.616</v>
      </c>
      <c r="F102" s="56">
        <f>A125258610X_Latest</f>
        <v>100.854</v>
      </c>
      <c r="G102" s="56">
        <f>A125260986L_Latest</f>
        <v>3.7040000000000002</v>
      </c>
      <c r="H102" s="56">
        <f>A125253858L_Latest</f>
        <v>104.557</v>
      </c>
      <c r="I102" s="56">
        <f>A125256498X_Latest</f>
        <v>14.395</v>
      </c>
      <c r="J102" s="56">
        <f>A125251746J_Latest</f>
        <v>16.652999999999999</v>
      </c>
      <c r="K102" s="56">
        <f>A125258874C_Latest</f>
        <v>31.048999999999999</v>
      </c>
      <c r="L102" s="56">
        <f>A125261250R_Latest</f>
        <v>0.871</v>
      </c>
      <c r="M102" s="56">
        <f>A125254122R_Latest</f>
        <v>31.92</v>
      </c>
      <c r="N102" s="56">
        <f>A125256322V_Latest</f>
        <v>11.333</v>
      </c>
      <c r="O102" s="56">
        <f>A125251570R_Latest</f>
        <v>18.760999999999999</v>
      </c>
      <c r="P102" s="56">
        <f>A125258698C_Latest</f>
        <v>30.094000000000001</v>
      </c>
      <c r="Q102" s="56">
        <f>A125261074R_Latest</f>
        <v>0</v>
      </c>
      <c r="R102" s="56">
        <f>A125253946L_Latest</f>
        <v>30.094000000000001</v>
      </c>
      <c r="S102" s="56">
        <f>A125256542W_Latest</f>
        <v>12.26</v>
      </c>
      <c r="T102" s="56">
        <f>A125251790T_Latest</f>
        <v>6.3979999999999997</v>
      </c>
      <c r="U102" s="56">
        <f>A125258918V_Latest</f>
        <v>18.658999999999999</v>
      </c>
      <c r="V102" s="56">
        <f>A125261294T_Latest</f>
        <v>0</v>
      </c>
      <c r="W102" s="56">
        <f>A125254166T_Latest</f>
        <v>18.658999999999999</v>
      </c>
      <c r="X102" s="56">
        <f>A125256586X_Latest</f>
        <v>3.0350000000000001</v>
      </c>
      <c r="Y102" s="56">
        <f>A125251834J_Latest</f>
        <v>4.9249999999999998</v>
      </c>
      <c r="Z102" s="56">
        <f>A125258962C_Latest</f>
        <v>7.96</v>
      </c>
      <c r="AA102" s="56">
        <f>A125261338J_Latest</f>
        <v>1.339</v>
      </c>
      <c r="AB102" s="56">
        <f>A125254210R_Latest</f>
        <v>9.298</v>
      </c>
      <c r="AC102" s="56">
        <f>A125256366W_Latest</f>
        <v>4.1289999999999996</v>
      </c>
      <c r="AD102" s="56">
        <f>A125251614F_Latest</f>
        <v>5.1079999999999997</v>
      </c>
      <c r="AE102" s="56">
        <f>A125258742A_Latest</f>
        <v>9.2370000000000001</v>
      </c>
      <c r="AF102" s="56">
        <f>A125261118F_Latest</f>
        <v>0.82299999999999995</v>
      </c>
      <c r="AG102" s="56">
        <f>A125253990W_Latest</f>
        <v>10.06</v>
      </c>
      <c r="AH102" s="56">
        <f>A125256410V_Latest</f>
        <v>0.38100000000000001</v>
      </c>
      <c r="AI102" s="56">
        <f>A125251658J_Latest</f>
        <v>0.96899999999999997</v>
      </c>
      <c r="AJ102" s="56">
        <f>A125258786C_Latest</f>
        <v>1.349</v>
      </c>
      <c r="AK102" s="56">
        <f>A125261162R_Latest</f>
        <v>0.248</v>
      </c>
      <c r="AL102" s="56">
        <f>A125254034R_Latest</f>
        <v>1.597</v>
      </c>
      <c r="AM102" s="56">
        <f>A125256454W_Latest</f>
        <v>0.315</v>
      </c>
      <c r="AN102" s="56">
        <f>A125251702F_Latest</f>
        <v>0.308</v>
      </c>
      <c r="AO102" s="56">
        <f>A125258830A_Latest</f>
        <v>0.624</v>
      </c>
      <c r="AP102" s="56">
        <f>A125261206F_Latest</f>
        <v>4.2999999999999997E-2</v>
      </c>
      <c r="AQ102" s="56">
        <f>A125254078T_Latest</f>
        <v>0.66700000000000004</v>
      </c>
      <c r="AR102" s="56">
        <f>A125256278W_Latest</f>
        <v>1.389</v>
      </c>
      <c r="AS102" s="56">
        <f>A125251526F_Latest</f>
        <v>0.49299999999999999</v>
      </c>
      <c r="AT102" s="56">
        <f>A125258654A_Latest</f>
        <v>1.8819999999999999</v>
      </c>
      <c r="AU102" s="56">
        <f>A125261030L_Latest</f>
        <v>0.38</v>
      </c>
      <c r="AV102" s="56">
        <f>A125253902K_Latest</f>
        <v>2.2629999999999999</v>
      </c>
    </row>
    <row r="103" spans="1:48" hidden="1">
      <c r="A103" s="50" t="s">
        <v>4668</v>
      </c>
      <c r="B103" s="51"/>
      <c r="C103" s="65">
        <v>18</v>
      </c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</row>
    <row r="104" spans="1:48" hidden="1">
      <c r="A104" s="54"/>
      <c r="B104" s="55" t="s">
        <v>4669</v>
      </c>
      <c r="C104" s="65">
        <v>19</v>
      </c>
      <c r="D104" s="56">
        <f>A125256258L_Latest</f>
        <v>41.351999999999997</v>
      </c>
      <c r="E104" s="56">
        <f>A125251506W_Latest</f>
        <v>59.326000000000001</v>
      </c>
      <c r="F104" s="56">
        <f>A125258634T_Latest</f>
        <v>100.67700000000001</v>
      </c>
      <c r="G104" s="56">
        <f>A125261010C_Latest</f>
        <v>2.556</v>
      </c>
      <c r="H104" s="56">
        <f>A125253882L_Latest</f>
        <v>103.23399999999999</v>
      </c>
      <c r="I104" s="56">
        <f>A125256522L_Latest</f>
        <v>7.4050000000000002</v>
      </c>
      <c r="J104" s="56">
        <f>A125251770J_Latest</f>
        <v>20.765000000000001</v>
      </c>
      <c r="K104" s="56">
        <f>A125258898W_Latest</f>
        <v>28.170999999999999</v>
      </c>
      <c r="L104" s="56">
        <f>A125261274J_Latest</f>
        <v>0</v>
      </c>
      <c r="M104" s="56">
        <f>A125254146J_Latest</f>
        <v>28.170999999999999</v>
      </c>
      <c r="N104" s="56">
        <f>A125256346L_Latest</f>
        <v>16.100000000000001</v>
      </c>
      <c r="O104" s="56">
        <f>A125251594J_Latest</f>
        <v>17.032</v>
      </c>
      <c r="P104" s="56">
        <f>A125258722T_Latest</f>
        <v>33.131999999999998</v>
      </c>
      <c r="Q104" s="56">
        <f>A125261098J_Latest</f>
        <v>0.876</v>
      </c>
      <c r="R104" s="56">
        <f>A125253970L_Latest</f>
        <v>34.008000000000003</v>
      </c>
      <c r="S104" s="56">
        <f>A125256566R_Latest</f>
        <v>8.4550000000000001</v>
      </c>
      <c r="T104" s="56">
        <f>A125251814X_Latest</f>
        <v>12.577999999999999</v>
      </c>
      <c r="U104" s="56">
        <f>A125258942V_Latest</f>
        <v>21.033000000000001</v>
      </c>
      <c r="V104" s="56">
        <f>A125261318X_Latest</f>
        <v>0.373</v>
      </c>
      <c r="W104" s="56">
        <f>A125254190T_Latest</f>
        <v>21.405999999999999</v>
      </c>
      <c r="X104" s="56">
        <f>A125256610L_Latest</f>
        <v>2.4870000000000001</v>
      </c>
      <c r="Y104" s="56">
        <f>A125251858A_Latest</f>
        <v>3.5419999999999998</v>
      </c>
      <c r="Z104" s="56">
        <f>A125258986W_Latest</f>
        <v>6.0289999999999999</v>
      </c>
      <c r="AA104" s="56">
        <f>A125261362J_Latest</f>
        <v>0.24099999999999999</v>
      </c>
      <c r="AB104" s="56">
        <f>A125254234J_Latest</f>
        <v>6.27</v>
      </c>
      <c r="AC104" s="56">
        <f>A125256390W_Latest</f>
        <v>5.1769999999999996</v>
      </c>
      <c r="AD104" s="56">
        <f>A125251638X_Latest</f>
        <v>3.5449999999999999</v>
      </c>
      <c r="AE104" s="56">
        <f>A125258766V_Latest</f>
        <v>8.7219999999999995</v>
      </c>
      <c r="AF104" s="56">
        <f>A125261142F_Latest</f>
        <v>0.502</v>
      </c>
      <c r="AG104" s="56">
        <f>A125254014F_Latest</f>
        <v>9.2240000000000002</v>
      </c>
      <c r="AH104" s="56">
        <f>A125256434L_Latest</f>
        <v>0.75600000000000001</v>
      </c>
      <c r="AI104" s="56">
        <f>A125251682J_Latest</f>
        <v>1.2210000000000001</v>
      </c>
      <c r="AJ104" s="56">
        <f>A125258810T_Latest</f>
        <v>1.9770000000000001</v>
      </c>
      <c r="AK104" s="56">
        <f>A125261186J_Latest</f>
        <v>0.13200000000000001</v>
      </c>
      <c r="AL104" s="56">
        <f>A125254058J_Latest</f>
        <v>2.109</v>
      </c>
      <c r="AM104" s="56">
        <f>A125256478R_Latest</f>
        <v>0.308</v>
      </c>
      <c r="AN104" s="56">
        <f>A125251726X_Latest</f>
        <v>0.10299999999999999</v>
      </c>
      <c r="AO104" s="56">
        <f>A125258854V_Latest</f>
        <v>0.41</v>
      </c>
      <c r="AP104" s="56">
        <f>A125261230F_Latest</f>
        <v>0</v>
      </c>
      <c r="AQ104" s="56">
        <f>A125254102F_Latest</f>
        <v>0.41</v>
      </c>
      <c r="AR104" s="56">
        <f>A125256302K_Latest</f>
        <v>0.66400000000000003</v>
      </c>
      <c r="AS104" s="56">
        <f>A125251550F_Latest</f>
        <v>0.54</v>
      </c>
      <c r="AT104" s="56">
        <f>A125258678V_Latest</f>
        <v>1.204</v>
      </c>
      <c r="AU104" s="56">
        <f>A125261054F_Latest</f>
        <v>0.433</v>
      </c>
      <c r="AV104" s="56">
        <f>A125253926C_Latest</f>
        <v>1.6359999999999999</v>
      </c>
    </row>
    <row r="105" spans="1:48" hidden="1">
      <c r="A105" s="54"/>
      <c r="B105" s="55" t="s">
        <v>4670</v>
      </c>
      <c r="C105" s="65">
        <v>20</v>
      </c>
      <c r="D105" s="56">
        <f>A125256262C_Latest</f>
        <v>24.972000000000001</v>
      </c>
      <c r="E105" s="56">
        <f>A125251510L_Latest</f>
        <v>20.355</v>
      </c>
      <c r="F105" s="56">
        <f>A125258638A_Latest</f>
        <v>45.326999999999998</v>
      </c>
      <c r="G105" s="56">
        <f>A125261014L_Latest</f>
        <v>0.97599999999999998</v>
      </c>
      <c r="H105" s="56">
        <f>A125253886W_Latest</f>
        <v>46.302999999999997</v>
      </c>
      <c r="I105" s="56">
        <f>A125256526W_Latest</f>
        <v>9.6850000000000005</v>
      </c>
      <c r="J105" s="56">
        <f>A125251774T_Latest</f>
        <v>5.9</v>
      </c>
      <c r="K105" s="56">
        <f>A125258902A_Latest</f>
        <v>15.584</v>
      </c>
      <c r="L105" s="56">
        <f>A125261278T_Latest</f>
        <v>0</v>
      </c>
      <c r="M105" s="56">
        <f>A125254150X_Latest</f>
        <v>15.584</v>
      </c>
      <c r="N105" s="56">
        <f>A125256350C_Latest</f>
        <v>8.6229999999999993</v>
      </c>
      <c r="O105" s="56">
        <f>A125251598T_Latest</f>
        <v>3.3769999999999998</v>
      </c>
      <c r="P105" s="56">
        <f>A125258726A_Latest</f>
        <v>11.999000000000001</v>
      </c>
      <c r="Q105" s="56">
        <f>A125261102L_Latest</f>
        <v>0.55300000000000005</v>
      </c>
      <c r="R105" s="56">
        <f>A125253974W_Latest</f>
        <v>12.553000000000001</v>
      </c>
      <c r="S105" s="56">
        <f>A125256570F_Latest</f>
        <v>3.7229999999999999</v>
      </c>
      <c r="T105" s="56">
        <f>A125251818J_Latest</f>
        <v>5.9139999999999997</v>
      </c>
      <c r="U105" s="56">
        <f>A125258946C_Latest</f>
        <v>9.6370000000000005</v>
      </c>
      <c r="V105" s="56">
        <f>A125261322R_Latest</f>
        <v>0</v>
      </c>
      <c r="W105" s="56">
        <f>A125254194A_Latest</f>
        <v>9.6370000000000005</v>
      </c>
      <c r="X105" s="56">
        <f>A125256614W_Latest</f>
        <v>1.3560000000000001</v>
      </c>
      <c r="Y105" s="56">
        <f>A125251862T_Latest</f>
        <v>3.29</v>
      </c>
      <c r="Z105" s="56">
        <f>A125258990L_Latest</f>
        <v>4.6459999999999999</v>
      </c>
      <c r="AA105" s="56">
        <f>A125261366T_Latest</f>
        <v>0</v>
      </c>
      <c r="AB105" s="56">
        <f>A125254238T_Latest</f>
        <v>4.6459999999999999</v>
      </c>
      <c r="AC105" s="56">
        <f>A125256394F_Latest</f>
        <v>0.5</v>
      </c>
      <c r="AD105" s="56">
        <f>A125251642R_Latest</f>
        <v>1.0840000000000001</v>
      </c>
      <c r="AE105" s="56">
        <f>A125258770K_Latest</f>
        <v>1.5840000000000001</v>
      </c>
      <c r="AF105" s="56">
        <f>A125261146R_Latest</f>
        <v>0.42299999999999999</v>
      </c>
      <c r="AG105" s="56">
        <f>A125254018R_Latest</f>
        <v>2.0070000000000001</v>
      </c>
      <c r="AH105" s="56">
        <f>A125256438W_Latest</f>
        <v>0.69499999999999995</v>
      </c>
      <c r="AI105" s="56">
        <f>A125251686T_Latest</f>
        <v>0.40899999999999997</v>
      </c>
      <c r="AJ105" s="56">
        <f>A125258814A_Latest</f>
        <v>1.1040000000000001</v>
      </c>
      <c r="AK105" s="56">
        <f>A125261190X_Latest</f>
        <v>0</v>
      </c>
      <c r="AL105" s="56">
        <f>A125254062X_Latest</f>
        <v>1.1040000000000001</v>
      </c>
      <c r="AM105" s="56">
        <f>A125256482F_Latest</f>
        <v>0</v>
      </c>
      <c r="AN105" s="56">
        <f>A125251730R_Latest</f>
        <v>0.127</v>
      </c>
      <c r="AO105" s="56">
        <f>A125258858C_Latest</f>
        <v>0.127</v>
      </c>
      <c r="AP105" s="56">
        <f>A125261234R_Latest</f>
        <v>0</v>
      </c>
      <c r="AQ105" s="56">
        <f>A125254106R_Latest</f>
        <v>0.127</v>
      </c>
      <c r="AR105" s="56">
        <f>A125256306V_Latest</f>
        <v>0.39100000000000001</v>
      </c>
      <c r="AS105" s="56">
        <f>A125251554R_Latest</f>
        <v>0.255</v>
      </c>
      <c r="AT105" s="56">
        <f>A125258682K_Latest</f>
        <v>0.64600000000000002</v>
      </c>
      <c r="AU105" s="56">
        <f>A125261058R_Latest</f>
        <v>0</v>
      </c>
      <c r="AV105" s="56">
        <f>A125253930V_Latest</f>
        <v>0.64600000000000002</v>
      </c>
    </row>
    <row r="106" spans="1:48" hidden="1">
      <c r="A106" s="54"/>
      <c r="B106" s="55" t="s">
        <v>4671</v>
      </c>
      <c r="C106" s="65">
        <v>21</v>
      </c>
      <c r="D106" s="56">
        <f>A125256238C_Latest</f>
        <v>65.856999999999999</v>
      </c>
      <c r="E106" s="56">
        <f>A125251486X_Latest</f>
        <v>56.594999999999999</v>
      </c>
      <c r="F106" s="56">
        <f>A125258614J_Latest</f>
        <v>122.452</v>
      </c>
      <c r="G106" s="56">
        <f>A125260990C_Latest</f>
        <v>5.5659999999999998</v>
      </c>
      <c r="H106" s="56">
        <f>A125253862C_Latest</f>
        <v>128.018</v>
      </c>
      <c r="I106" s="56">
        <f>A125256502C_Latest</f>
        <v>16.59</v>
      </c>
      <c r="J106" s="56">
        <f>A125251750X_Latest</f>
        <v>17.515999999999998</v>
      </c>
      <c r="K106" s="56">
        <f>A125258878L_Latest</f>
        <v>34.106000000000002</v>
      </c>
      <c r="L106" s="56">
        <f>A125261254X_Latest</f>
        <v>2.1720000000000002</v>
      </c>
      <c r="M106" s="56">
        <f>A125254126X_Latest</f>
        <v>36.277000000000001</v>
      </c>
      <c r="N106" s="56">
        <f>A125256326C_Latest</f>
        <v>18.126000000000001</v>
      </c>
      <c r="O106" s="56">
        <f>A125251574X_Latest</f>
        <v>16.242000000000001</v>
      </c>
      <c r="P106" s="56">
        <f>A125258702J_Latest</f>
        <v>34.368000000000002</v>
      </c>
      <c r="Q106" s="56">
        <f>A125261078X_Latest</f>
        <v>0.64100000000000001</v>
      </c>
      <c r="R106" s="56">
        <f>A125253950C_Latest</f>
        <v>35.009</v>
      </c>
      <c r="S106" s="56">
        <f>A125256546F_Latest</f>
        <v>14.617000000000001</v>
      </c>
      <c r="T106" s="56">
        <f>A125251794A_Latest</f>
        <v>12.618</v>
      </c>
      <c r="U106" s="56">
        <f>A125258922K_Latest</f>
        <v>27.234999999999999</v>
      </c>
      <c r="V106" s="56">
        <f>A125261298A_Latest</f>
        <v>1.8620000000000001</v>
      </c>
      <c r="W106" s="56">
        <f>A125254170J_Latest</f>
        <v>29.097000000000001</v>
      </c>
      <c r="X106" s="56">
        <f>A125256590R_Latest</f>
        <v>8.2620000000000005</v>
      </c>
      <c r="Y106" s="56">
        <f>A125251838T_Latest</f>
        <v>4.5039999999999996</v>
      </c>
      <c r="Z106" s="56">
        <f>A125258966L_Latest</f>
        <v>12.765000000000001</v>
      </c>
      <c r="AA106" s="56">
        <f>A125261342X_Latest</f>
        <v>0.57999999999999996</v>
      </c>
      <c r="AB106" s="56">
        <f>A125254214X_Latest</f>
        <v>13.346</v>
      </c>
      <c r="AC106" s="56">
        <f>A125256370L_Latest</f>
        <v>5.0010000000000003</v>
      </c>
      <c r="AD106" s="56">
        <f>A125251618R_Latest</f>
        <v>2.7269999999999999</v>
      </c>
      <c r="AE106" s="56">
        <f>A125258746K_Latest</f>
        <v>7.7279999999999998</v>
      </c>
      <c r="AF106" s="56">
        <f>A125261122W_Latest</f>
        <v>0</v>
      </c>
      <c r="AG106" s="56">
        <f>A125253994F_Latest</f>
        <v>7.7279999999999998</v>
      </c>
      <c r="AH106" s="56">
        <f>A125256414C_Latest</f>
        <v>2.6040000000000001</v>
      </c>
      <c r="AI106" s="56">
        <f>A125251662X_Latest</f>
        <v>1.421</v>
      </c>
      <c r="AJ106" s="56">
        <f>A125258790V_Latest</f>
        <v>4.0259999999999998</v>
      </c>
      <c r="AK106" s="56">
        <f>A125261166X_Latest</f>
        <v>0.23499999999999999</v>
      </c>
      <c r="AL106" s="56">
        <f>A125254038X_Latest</f>
        <v>4.2610000000000001</v>
      </c>
      <c r="AM106" s="56">
        <f>A125256458F_Latest</f>
        <v>0.17599999999999999</v>
      </c>
      <c r="AN106" s="56">
        <f>A125251706R_Latest</f>
        <v>0.19400000000000001</v>
      </c>
      <c r="AO106" s="56">
        <f>A125258834K_Latest</f>
        <v>0.37</v>
      </c>
      <c r="AP106" s="56">
        <f>A125261210W_Latest</f>
        <v>7.4999999999999997E-2</v>
      </c>
      <c r="AQ106" s="56">
        <f>A125254082J_Latest</f>
        <v>0.44500000000000001</v>
      </c>
      <c r="AR106" s="56">
        <f>A125256282L_Latest</f>
        <v>0.48099999999999998</v>
      </c>
      <c r="AS106" s="56">
        <f>A125251530W_Latest</f>
        <v>1.3740000000000001</v>
      </c>
      <c r="AT106" s="56">
        <f>A125258658K_Latest</f>
        <v>1.8540000000000001</v>
      </c>
      <c r="AU106" s="56">
        <f>A125261034W_Latest</f>
        <v>0</v>
      </c>
      <c r="AV106" s="56">
        <f>A125253906V_Latest</f>
        <v>1.8540000000000001</v>
      </c>
    </row>
    <row r="107" spans="1:48" hidden="1">
      <c r="A107" s="54"/>
      <c r="B107" s="55" t="s">
        <v>4672</v>
      </c>
      <c r="C107" s="65">
        <v>22</v>
      </c>
      <c r="D107" s="56">
        <f>A125256242V_Latest</f>
        <v>78.674000000000007</v>
      </c>
      <c r="E107" s="56">
        <f>A125251490R_Latest</f>
        <v>74.271000000000001</v>
      </c>
      <c r="F107" s="56">
        <f>A125258618T_Latest</f>
        <v>152.94499999999999</v>
      </c>
      <c r="G107" s="56">
        <f>A125260994L_Latest</f>
        <v>5.7229999999999999</v>
      </c>
      <c r="H107" s="56">
        <f>A125253866L_Latest</f>
        <v>158.66800000000001</v>
      </c>
      <c r="I107" s="56">
        <f>A125256506L_Latest</f>
        <v>26.198</v>
      </c>
      <c r="J107" s="56">
        <f>A125251754J_Latest</f>
        <v>31.14</v>
      </c>
      <c r="K107" s="56">
        <f>A125258882C_Latest</f>
        <v>57.338999999999999</v>
      </c>
      <c r="L107" s="56">
        <f>A125261258J_Latest</f>
        <v>1.3</v>
      </c>
      <c r="M107" s="56">
        <f>A125254130R_Latest</f>
        <v>58.637999999999998</v>
      </c>
      <c r="N107" s="56">
        <f>A125256330V_Latest</f>
        <v>20.158999999999999</v>
      </c>
      <c r="O107" s="56">
        <f>A125251578J_Latest</f>
        <v>19.422000000000001</v>
      </c>
      <c r="P107" s="56">
        <f>A125258706T_Latest</f>
        <v>39.58</v>
      </c>
      <c r="Q107" s="56">
        <f>A125261082R_Latest</f>
        <v>0.59799999999999998</v>
      </c>
      <c r="R107" s="56">
        <f>A125253954L_Latest</f>
        <v>40.177999999999997</v>
      </c>
      <c r="S107" s="56">
        <f>A125256550W_Latest</f>
        <v>15.648999999999999</v>
      </c>
      <c r="T107" s="56">
        <f>A125251798K_Latest</f>
        <v>11.782999999999999</v>
      </c>
      <c r="U107" s="56">
        <f>A125258926V_Latest</f>
        <v>27.431000000000001</v>
      </c>
      <c r="V107" s="56">
        <f>A125261302F_Latest</f>
        <v>0.48899999999999999</v>
      </c>
      <c r="W107" s="56">
        <f>A125254174T_Latest</f>
        <v>27.92</v>
      </c>
      <c r="X107" s="56">
        <f>A125256594X_Latest</f>
        <v>3.2130000000000001</v>
      </c>
      <c r="Y107" s="56">
        <f>A125251842J_Latest</f>
        <v>2.8370000000000002</v>
      </c>
      <c r="Z107" s="56">
        <f>A125258970C_Latest</f>
        <v>6.05</v>
      </c>
      <c r="AA107" s="56">
        <f>A125261346J_Latest</f>
        <v>2.2450000000000001</v>
      </c>
      <c r="AB107" s="56">
        <f>A125254218J_Latest</f>
        <v>8.2949999999999999</v>
      </c>
      <c r="AC107" s="56">
        <f>A125256374W_Latest</f>
        <v>9.3940000000000001</v>
      </c>
      <c r="AD107" s="56">
        <f>A125251622F_Latest</f>
        <v>5.7839999999999998</v>
      </c>
      <c r="AE107" s="56">
        <f>A125258750A_Latest</f>
        <v>15.179</v>
      </c>
      <c r="AF107" s="56">
        <f>A125261126F_Latest</f>
        <v>0.57599999999999996</v>
      </c>
      <c r="AG107" s="56">
        <f>A125253998R_Latest</f>
        <v>15.755000000000001</v>
      </c>
      <c r="AH107" s="56">
        <f>A125256418L_Latest</f>
        <v>1.9470000000000001</v>
      </c>
      <c r="AI107" s="56">
        <f>A125251666J_Latest</f>
        <v>1.55</v>
      </c>
      <c r="AJ107" s="56">
        <f>A125258794C_Latest</f>
        <v>3.4969999999999999</v>
      </c>
      <c r="AK107" s="56">
        <f>A125261170R_Latest</f>
        <v>0</v>
      </c>
      <c r="AL107" s="56">
        <f>A125254042R_Latest</f>
        <v>3.4969999999999999</v>
      </c>
      <c r="AM107" s="56">
        <f>A125256462W_Latest</f>
        <v>0.48399999999999999</v>
      </c>
      <c r="AN107" s="56">
        <f>A125251710F_Latest</f>
        <v>0.81699999999999995</v>
      </c>
      <c r="AO107" s="56">
        <f>A125258838V_Latest</f>
        <v>1.3009999999999999</v>
      </c>
      <c r="AP107" s="56">
        <f>A125261214F_Latest</f>
        <v>4.2999999999999997E-2</v>
      </c>
      <c r="AQ107" s="56">
        <f>A125254086T_Latest</f>
        <v>1.3440000000000001</v>
      </c>
      <c r="AR107" s="56">
        <f>A125256286W_Latest</f>
        <v>1.63</v>
      </c>
      <c r="AS107" s="56">
        <f>A125251534F_Latest</f>
        <v>0.93799999999999994</v>
      </c>
      <c r="AT107" s="56">
        <f>A125258662A_Latest</f>
        <v>2.5680000000000001</v>
      </c>
      <c r="AU107" s="56">
        <f>A125261038F_Latest</f>
        <v>0.47299999999999998</v>
      </c>
      <c r="AV107" s="56">
        <f>A125253910K_Latest</f>
        <v>3.0409999999999999</v>
      </c>
    </row>
    <row r="108" spans="1:48" hidden="1">
      <c r="A108" s="50" t="s">
        <v>4673</v>
      </c>
      <c r="B108" s="51"/>
      <c r="C108" s="65">
        <v>23</v>
      </c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E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</row>
    <row r="109" spans="1:48" hidden="1">
      <c r="A109" s="54"/>
      <c r="B109" s="55" t="s">
        <v>4674</v>
      </c>
      <c r="C109" s="65">
        <v>24</v>
      </c>
      <c r="D109" s="56">
        <f>A125256246C_Latest</f>
        <v>50.783000000000001</v>
      </c>
      <c r="E109" s="56">
        <f>A125251494X_Latest</f>
        <v>79.257999999999996</v>
      </c>
      <c r="F109" s="56">
        <f>A125258622J_Latest</f>
        <v>130.041</v>
      </c>
      <c r="G109" s="56">
        <f>A125260998W_Latest</f>
        <v>5.5339999999999998</v>
      </c>
      <c r="H109" s="56">
        <f>A125253870C_Latest</f>
        <v>135.57499999999999</v>
      </c>
      <c r="I109" s="56">
        <f>A125256510C_Latest</f>
        <v>17.643999999999998</v>
      </c>
      <c r="J109" s="56">
        <f>A125251758T_Latest</f>
        <v>26.288</v>
      </c>
      <c r="K109" s="56">
        <f>A125258886L_Latest</f>
        <v>43.933</v>
      </c>
      <c r="L109" s="56">
        <f>A125261262X_Latest</f>
        <v>1.4219999999999999</v>
      </c>
      <c r="M109" s="56">
        <f>A125254134X_Latest</f>
        <v>45.354999999999997</v>
      </c>
      <c r="N109" s="56">
        <f>A125256334C_Latest</f>
        <v>15.952</v>
      </c>
      <c r="O109" s="56">
        <f>A125251582X_Latest</f>
        <v>23.567</v>
      </c>
      <c r="P109" s="56">
        <f>A125258710J_Latest</f>
        <v>39.518999999999998</v>
      </c>
      <c r="Q109" s="56">
        <f>A125261086X_Latest</f>
        <v>2.0699999999999998</v>
      </c>
      <c r="R109" s="56">
        <f>A125253958W_Latest</f>
        <v>41.588999999999999</v>
      </c>
      <c r="S109" s="56">
        <f>A125256554F_Latest</f>
        <v>5.4710000000000001</v>
      </c>
      <c r="T109" s="56">
        <f>A125251802R_Latest</f>
        <v>14.986000000000001</v>
      </c>
      <c r="U109" s="56">
        <f>A125258930K_Latest</f>
        <v>20.457999999999998</v>
      </c>
      <c r="V109" s="56">
        <f>A125261306R_Latest</f>
        <v>0.373</v>
      </c>
      <c r="W109" s="56">
        <f>A125254178A_Latest</f>
        <v>20.83</v>
      </c>
      <c r="X109" s="56">
        <f>A125256598J_Latest</f>
        <v>3.46</v>
      </c>
      <c r="Y109" s="56">
        <f>A125251846T_Latest</f>
        <v>6.3769999999999998</v>
      </c>
      <c r="Z109" s="56">
        <f>A125258974L_Latest</f>
        <v>9.8369999999999997</v>
      </c>
      <c r="AA109" s="56">
        <f>A125261350X_Latest</f>
        <v>0.65500000000000003</v>
      </c>
      <c r="AB109" s="56">
        <f>A125254222X_Latest</f>
        <v>10.492000000000001</v>
      </c>
      <c r="AC109" s="56">
        <f>A125256378F_Latest</f>
        <v>6.1230000000000002</v>
      </c>
      <c r="AD109" s="56">
        <f>A125251626R_Latest</f>
        <v>5.1120000000000001</v>
      </c>
      <c r="AE109" s="56">
        <f>A125258754K_Latest</f>
        <v>11.236000000000001</v>
      </c>
      <c r="AF109" s="56">
        <f>A125261130W_Latest</f>
        <v>0.502</v>
      </c>
      <c r="AG109" s="56">
        <f>A125254002W_Latest</f>
        <v>11.737</v>
      </c>
      <c r="AH109" s="56">
        <f>A125256422C_Latest</f>
        <v>1.006</v>
      </c>
      <c r="AI109" s="56">
        <f>A125251670X_Latest</f>
        <v>1.3540000000000001</v>
      </c>
      <c r="AJ109" s="56">
        <f>A125258798L_Latest</f>
        <v>2.3610000000000002</v>
      </c>
      <c r="AK109" s="56">
        <f>A125261174X_Latest</f>
        <v>0.13200000000000001</v>
      </c>
      <c r="AL109" s="56">
        <f>A125254046X_Latest</f>
        <v>2.4929999999999999</v>
      </c>
      <c r="AM109" s="56">
        <f>A125256466F_Latest</f>
        <v>0.246</v>
      </c>
      <c r="AN109" s="56">
        <f>A125251714R_Latest</f>
        <v>0.20799999999999999</v>
      </c>
      <c r="AO109" s="56">
        <f>A125258842K_Latest</f>
        <v>0.45300000000000001</v>
      </c>
      <c r="AP109" s="56">
        <f>A125261218R_Latest</f>
        <v>0</v>
      </c>
      <c r="AQ109" s="56">
        <f>A125254090J_Latest</f>
        <v>0.45300000000000001</v>
      </c>
      <c r="AR109" s="56">
        <f>A125256290L_Latest</f>
        <v>0.88100000000000001</v>
      </c>
      <c r="AS109" s="56">
        <f>A125251538R_Latest</f>
        <v>1.365</v>
      </c>
      <c r="AT109" s="56">
        <f>A125258666K_Latest</f>
        <v>2.246</v>
      </c>
      <c r="AU109" s="56">
        <f>A125261042W_Latest</f>
        <v>0.38</v>
      </c>
      <c r="AV109" s="56">
        <f>A125253914V_Latest</f>
        <v>2.6259999999999999</v>
      </c>
    </row>
    <row r="110" spans="1:48" hidden="1">
      <c r="A110" s="54"/>
      <c r="B110" s="55" t="s">
        <v>4675</v>
      </c>
      <c r="C110" s="65">
        <v>25</v>
      </c>
      <c r="D110" s="56">
        <f>A125256230K_Latest</f>
        <v>87.129000000000005</v>
      </c>
      <c r="E110" s="56">
        <f>A125251478X_Latest</f>
        <v>79.045000000000002</v>
      </c>
      <c r="F110" s="56">
        <f>A125258606J_Latest</f>
        <v>166.17500000000001</v>
      </c>
      <c r="G110" s="56">
        <f>A125260982C_Latest</f>
        <v>4.3120000000000003</v>
      </c>
      <c r="H110" s="56">
        <f>A125253854C_Latest</f>
        <v>170.48699999999999</v>
      </c>
      <c r="I110" s="56">
        <f>A125256494R_Latest</f>
        <v>19.510000000000002</v>
      </c>
      <c r="J110" s="56">
        <f>A125251742X_Latest</f>
        <v>32.408999999999999</v>
      </c>
      <c r="K110" s="56">
        <f>A125258870V_Latest</f>
        <v>51.918999999999997</v>
      </c>
      <c r="L110" s="56">
        <f>A125261246X_Latest</f>
        <v>0</v>
      </c>
      <c r="M110" s="56">
        <f>A125254118X_Latest</f>
        <v>51.918999999999997</v>
      </c>
      <c r="N110" s="56">
        <f>A125256318C_Latest</f>
        <v>25.359000000000002</v>
      </c>
      <c r="O110" s="56">
        <f>A125251566X_Latest</f>
        <v>14.486000000000001</v>
      </c>
      <c r="P110" s="56">
        <f>A125258694V_Latest</f>
        <v>39.844999999999999</v>
      </c>
      <c r="Q110" s="56">
        <f>A125261070F_Latest</f>
        <v>0.59799999999999998</v>
      </c>
      <c r="R110" s="56">
        <f>A125253942C_Latest</f>
        <v>40.442999999999998</v>
      </c>
      <c r="S110" s="56">
        <f>A125256538F_Latest</f>
        <v>22.686</v>
      </c>
      <c r="T110" s="56">
        <f>A125251786A_Latest</f>
        <v>18.989000000000001</v>
      </c>
      <c r="U110" s="56">
        <f>A125258914K_Latest</f>
        <v>41.674999999999997</v>
      </c>
      <c r="V110" s="56">
        <f>A125261290J_Latest</f>
        <v>1.8620000000000001</v>
      </c>
      <c r="W110" s="56">
        <f>A125254162J_Latest</f>
        <v>43.536999999999999</v>
      </c>
      <c r="X110" s="56">
        <f>A125256582R_Latest</f>
        <v>6.4130000000000003</v>
      </c>
      <c r="Y110" s="56">
        <f>A125251830X_Latest</f>
        <v>4.3550000000000004</v>
      </c>
      <c r="Z110" s="56">
        <f>A125258958L_Latest</f>
        <v>10.768000000000001</v>
      </c>
      <c r="AA110" s="56">
        <f>A125261334X_Latest</f>
        <v>0.99199999999999999</v>
      </c>
      <c r="AB110" s="56">
        <f>A125254206X_Latest</f>
        <v>11.76</v>
      </c>
      <c r="AC110" s="56">
        <f>A125256362L_Latest</f>
        <v>9.2720000000000002</v>
      </c>
      <c r="AD110" s="56">
        <f>A125251610W_Latest</f>
        <v>4.9690000000000003</v>
      </c>
      <c r="AE110" s="56">
        <f>A125258738K_Latest</f>
        <v>14.241</v>
      </c>
      <c r="AF110" s="56">
        <f>A125261114W_Latest</f>
        <v>0.745</v>
      </c>
      <c r="AG110" s="56">
        <f>A125253986F_Latest</f>
        <v>14.986000000000001</v>
      </c>
      <c r="AH110" s="56">
        <f>A125256406C_Latest</f>
        <v>2.4689999999999999</v>
      </c>
      <c r="AI110" s="56">
        <f>A125251654X_Latest</f>
        <v>2.1429999999999998</v>
      </c>
      <c r="AJ110" s="56">
        <f>A125258782V_Latest</f>
        <v>4.6120000000000001</v>
      </c>
      <c r="AK110" s="56">
        <f>A125261158X_Latest</f>
        <v>0.11600000000000001</v>
      </c>
      <c r="AL110" s="56">
        <f>A125254030F_Latest</f>
        <v>4.7270000000000003</v>
      </c>
      <c r="AM110" s="56">
        <f>A125256450L_Latest</f>
        <v>0.24</v>
      </c>
      <c r="AN110" s="56">
        <f>A125251698A_Latest</f>
        <v>0.55800000000000005</v>
      </c>
      <c r="AO110" s="56">
        <f>A125258826K_Latest</f>
        <v>0.79800000000000004</v>
      </c>
      <c r="AP110" s="56">
        <f>A125261202W_Latest</f>
        <v>0</v>
      </c>
      <c r="AQ110" s="56">
        <f>A125254074J_Latest</f>
        <v>0.79800000000000004</v>
      </c>
      <c r="AR110" s="56">
        <f>A125256274L_Latest</f>
        <v>1.18</v>
      </c>
      <c r="AS110" s="56">
        <f>A125251522W_Latest</f>
        <v>1.1359999999999999</v>
      </c>
      <c r="AT110" s="56">
        <f>A125258650T_Latest</f>
        <v>2.3159999999999998</v>
      </c>
      <c r="AU110" s="56">
        <f>A125261026W_Latest</f>
        <v>0</v>
      </c>
      <c r="AV110" s="56">
        <f>A125253898F_Latest</f>
        <v>2.3159999999999998</v>
      </c>
    </row>
    <row r="111" spans="1:48" hidden="1">
      <c r="A111" s="54"/>
      <c r="B111" s="55" t="s">
        <v>4676</v>
      </c>
      <c r="C111" s="65">
        <v>26</v>
      </c>
      <c r="D111" s="56">
        <f>A125256266L_Latest</f>
        <v>50.018999999999998</v>
      </c>
      <c r="E111" s="56">
        <f>A125251514W_Latest</f>
        <v>38.039000000000001</v>
      </c>
      <c r="F111" s="56">
        <f>A125258642T_Latest</f>
        <v>88.058000000000007</v>
      </c>
      <c r="G111" s="56">
        <f>A125261018W_Latest</f>
        <v>3.6389999999999998</v>
      </c>
      <c r="H111" s="56">
        <f>A125253890L_Latest</f>
        <v>91.697000000000003</v>
      </c>
      <c r="I111" s="56">
        <f>A125256530L_Latest</f>
        <v>15.885</v>
      </c>
      <c r="J111" s="56">
        <f>A125251778A_Latest</f>
        <v>12.75</v>
      </c>
      <c r="K111" s="56">
        <f>A125258906K_Latest</f>
        <v>28.635000000000002</v>
      </c>
      <c r="L111" s="56">
        <f>A125261282J_Latest</f>
        <v>1.4750000000000001</v>
      </c>
      <c r="M111" s="56">
        <f>A125254154J_Latest</f>
        <v>30.11</v>
      </c>
      <c r="N111" s="56">
        <f>A125256354L_Latest</f>
        <v>16.157</v>
      </c>
      <c r="O111" s="56">
        <f>A125251602W_Latest</f>
        <v>12.718</v>
      </c>
      <c r="P111" s="56">
        <f>A125258730T_Latest</f>
        <v>28.875</v>
      </c>
      <c r="Q111" s="56">
        <f>A125261106W_Latest</f>
        <v>0</v>
      </c>
      <c r="R111" s="56">
        <f>A125253978F_Latest</f>
        <v>28.875</v>
      </c>
      <c r="S111" s="56">
        <f>A125256574R_Latest</f>
        <v>9.0719999999999992</v>
      </c>
      <c r="T111" s="56">
        <f>A125251822X_Latest</f>
        <v>6.367</v>
      </c>
      <c r="U111" s="56">
        <f>A125258950V_Latest</f>
        <v>15.439</v>
      </c>
      <c r="V111" s="56">
        <f>A125261326X_Latest</f>
        <v>0.48899999999999999</v>
      </c>
      <c r="W111" s="56">
        <f>A125254198K_Latest</f>
        <v>15.928000000000001</v>
      </c>
      <c r="X111" s="56">
        <f>A125256618F_Latest</f>
        <v>3.6120000000000001</v>
      </c>
      <c r="Y111" s="56">
        <f>A125251866A_Latest</f>
        <v>2.58</v>
      </c>
      <c r="Z111" s="56">
        <f>A125258994W_Latest</f>
        <v>6.1920000000000002</v>
      </c>
      <c r="AA111" s="56">
        <f>A125261370J_Latest</f>
        <v>1.179</v>
      </c>
      <c r="AB111" s="56">
        <f>A125254242J_Latest</f>
        <v>7.3710000000000004</v>
      </c>
      <c r="AC111" s="56">
        <f>A125256398R_Latest</f>
        <v>2.4980000000000002</v>
      </c>
      <c r="AD111" s="56">
        <f>A125251646X_Latest</f>
        <v>1.8380000000000001</v>
      </c>
      <c r="AE111" s="56">
        <f>A125258774V_Latest</f>
        <v>4.3360000000000003</v>
      </c>
      <c r="AF111" s="56">
        <f>A125261150F_Latest</f>
        <v>0</v>
      </c>
      <c r="AG111" s="56">
        <f>A125254022F_Latest</f>
        <v>4.3360000000000003</v>
      </c>
      <c r="AH111" s="56">
        <f>A125256442L_Latest</f>
        <v>1.97</v>
      </c>
      <c r="AI111" s="56">
        <f>A125251690J_Latest</f>
        <v>0.86199999999999999</v>
      </c>
      <c r="AJ111" s="56">
        <f>A125258818K_Latest</f>
        <v>2.8319999999999999</v>
      </c>
      <c r="AK111" s="56">
        <f>A125261194J_Latest</f>
        <v>0.12</v>
      </c>
      <c r="AL111" s="56">
        <f>A125254066J_Latest</f>
        <v>2.9510000000000001</v>
      </c>
      <c r="AM111" s="56">
        <f>A125256486R_Latest</f>
        <v>0.32200000000000001</v>
      </c>
      <c r="AN111" s="56">
        <f>A125251734X_Latest</f>
        <v>0.31900000000000001</v>
      </c>
      <c r="AO111" s="56">
        <f>A125258862V_Latest</f>
        <v>0.64200000000000002</v>
      </c>
      <c r="AP111" s="56">
        <f>A125261238X_Latest</f>
        <v>0.11799999999999999</v>
      </c>
      <c r="AQ111" s="56">
        <f>A125254110F_Latest</f>
        <v>0.76</v>
      </c>
      <c r="AR111" s="56">
        <f>A125256310K_Latest</f>
        <v>0.503</v>
      </c>
      <c r="AS111" s="56">
        <f>A125251558X_Latest</f>
        <v>0.60499999999999998</v>
      </c>
      <c r="AT111" s="56">
        <f>A125258686V_Latest</f>
        <v>1.1080000000000001</v>
      </c>
      <c r="AU111" s="56">
        <f>A125261062F_Latest</f>
        <v>0.25800000000000001</v>
      </c>
      <c r="AV111" s="56">
        <f>A125253934C_Latest</f>
        <v>1.3660000000000001</v>
      </c>
    </row>
    <row r="112" spans="1:48" hidden="1">
      <c r="A112" s="54"/>
      <c r="B112" s="55" t="s">
        <v>4677</v>
      </c>
      <c r="C112" s="65">
        <v>27</v>
      </c>
      <c r="D112" s="56">
        <f>A125256250V_Latest</f>
        <v>22.922000000000001</v>
      </c>
      <c r="E112" s="56">
        <f>A125251498J_Latest</f>
        <v>14.205</v>
      </c>
      <c r="F112" s="56">
        <f>A125258626T_Latest</f>
        <v>37.128</v>
      </c>
      <c r="G112" s="56">
        <f>A125261002C_Latest</f>
        <v>1.3360000000000001</v>
      </c>
      <c r="H112" s="56">
        <f>A125253874L_Latest</f>
        <v>38.463000000000001</v>
      </c>
      <c r="I112" s="56">
        <f>A125256514L_Latest</f>
        <v>6.8390000000000004</v>
      </c>
      <c r="J112" s="56">
        <f>A125251762J_Latest</f>
        <v>3.8730000000000002</v>
      </c>
      <c r="K112" s="56">
        <f>A125258890C_Latest</f>
        <v>10.712</v>
      </c>
      <c r="L112" s="56">
        <f>A125261266J_Latest</f>
        <v>0.57399999999999995</v>
      </c>
      <c r="M112" s="56">
        <f>A125254138J_Latest</f>
        <v>11.287000000000001</v>
      </c>
      <c r="N112" s="56">
        <f>A125256338L_Latest</f>
        <v>5.5380000000000003</v>
      </c>
      <c r="O112" s="56">
        <f>A125251586J_Latest</f>
        <v>5.3029999999999999</v>
      </c>
      <c r="P112" s="56">
        <f>A125258714T_Latest</f>
        <v>10.840999999999999</v>
      </c>
      <c r="Q112" s="56">
        <f>A125261090R_Latest</f>
        <v>0</v>
      </c>
      <c r="R112" s="56">
        <f>A125253962L_Latest</f>
        <v>10.840999999999999</v>
      </c>
      <c r="S112" s="56">
        <f>A125256558R_Latest</f>
        <v>5.2149999999999999</v>
      </c>
      <c r="T112" s="56">
        <f>A125251806X_Latest</f>
        <v>2.5499999999999998</v>
      </c>
      <c r="U112" s="56">
        <f>A125258934V_Latest</f>
        <v>7.7649999999999997</v>
      </c>
      <c r="V112" s="56">
        <f>A125261310F_Latest</f>
        <v>0</v>
      </c>
      <c r="W112" s="56">
        <f>A125254182T_Latest</f>
        <v>7.7649999999999997</v>
      </c>
      <c r="X112" s="56">
        <f>A125256602L_Latest</f>
        <v>1.833</v>
      </c>
      <c r="Y112" s="56">
        <f>A125251850J_Latest</f>
        <v>0.86199999999999999</v>
      </c>
      <c r="Z112" s="56">
        <f>A125258978W_Latest</f>
        <v>2.694</v>
      </c>
      <c r="AA112" s="56">
        <f>A125261354J_Latest</f>
        <v>0.24</v>
      </c>
      <c r="AB112" s="56">
        <f>A125254226J_Latest</f>
        <v>2.9350000000000001</v>
      </c>
      <c r="AC112" s="56">
        <f>A125256382W_Latest</f>
        <v>2.1800000000000002</v>
      </c>
      <c r="AD112" s="56">
        <f>A125251630F_Latest</f>
        <v>1.22</v>
      </c>
      <c r="AE112" s="56">
        <f>A125258758V_Latest</f>
        <v>3.4</v>
      </c>
      <c r="AF112" s="56">
        <f>A125261134F_Latest</f>
        <v>0.255</v>
      </c>
      <c r="AG112" s="56">
        <f>A125254006F_Latest</f>
        <v>3.6539999999999999</v>
      </c>
      <c r="AH112" s="56">
        <f>A125256426L_Latest</f>
        <v>0.55600000000000005</v>
      </c>
      <c r="AI112" s="56">
        <f>A125251674J_Latest</f>
        <v>0.24199999999999999</v>
      </c>
      <c r="AJ112" s="56">
        <f>A125258802T_Latest</f>
        <v>0.79900000000000004</v>
      </c>
      <c r="AK112" s="56">
        <f>A125261178J_Latest</f>
        <v>0</v>
      </c>
      <c r="AL112" s="56">
        <f>A125254050R_Latest</f>
        <v>0.79900000000000004</v>
      </c>
      <c r="AM112" s="56">
        <f>A125256470W_Latest</f>
        <v>0.16</v>
      </c>
      <c r="AN112" s="56">
        <f>A125251718X_Latest</f>
        <v>0.155</v>
      </c>
      <c r="AO112" s="56">
        <f>A125258846V_Latest</f>
        <v>0.315</v>
      </c>
      <c r="AP112" s="56">
        <f>A125261222F_Latest</f>
        <v>0</v>
      </c>
      <c r="AQ112" s="56">
        <f>A125254094T_Latest</f>
        <v>0.315</v>
      </c>
      <c r="AR112" s="56">
        <f>A125256294W_Latest</f>
        <v>0.60199999999999998</v>
      </c>
      <c r="AS112" s="56">
        <f>A125251542F_Latest</f>
        <v>0</v>
      </c>
      <c r="AT112" s="56">
        <f>A125258670A_Latest</f>
        <v>0.60199999999999998</v>
      </c>
      <c r="AU112" s="56">
        <f>A125261046F_Latest</f>
        <v>0.26700000000000002</v>
      </c>
      <c r="AV112" s="56">
        <f>A125253918C_Latest</f>
        <v>0.86899999999999999</v>
      </c>
    </row>
    <row r="113" spans="1:48" hidden="1">
      <c r="A113" s="50" t="s">
        <v>4660</v>
      </c>
      <c r="B113" s="59"/>
      <c r="C113" s="65">
        <v>28</v>
      </c>
      <c r="D113" s="56">
        <f>A125256270C_Latest</f>
        <v>210.85499999999999</v>
      </c>
      <c r="E113" s="56">
        <f>A125251518F_Latest</f>
        <v>210.547</v>
      </c>
      <c r="F113" s="56">
        <f>A125258646A_Latest</f>
        <v>421.40100000000001</v>
      </c>
      <c r="G113" s="56">
        <f>A125261022L_Latest</f>
        <v>14.821</v>
      </c>
      <c r="H113" s="56">
        <f>A125253894W_Latest</f>
        <v>436.22199999999998</v>
      </c>
      <c r="I113" s="56">
        <f>A125256534W_Latest</f>
        <v>59.878</v>
      </c>
      <c r="J113" s="56">
        <f>A125251782T_Latest</f>
        <v>75.320999999999998</v>
      </c>
      <c r="K113" s="56">
        <f>A125258910A_Latest</f>
        <v>135.19900000000001</v>
      </c>
      <c r="L113" s="56">
        <f>A125261286T_Latest</f>
        <v>3.4710000000000001</v>
      </c>
      <c r="M113" s="56">
        <f>A125254158T_Latest</f>
        <v>138.67099999999999</v>
      </c>
      <c r="N113" s="56">
        <f>A125256358W_Latest</f>
        <v>63.006999999999998</v>
      </c>
      <c r="O113" s="56">
        <f>A125251606F_Latest</f>
        <v>56.073</v>
      </c>
      <c r="P113" s="56">
        <f>A125258734A_Latest</f>
        <v>119.08</v>
      </c>
      <c r="Q113" s="56">
        <f>A125261110L_Latest</f>
        <v>2.6680000000000001</v>
      </c>
      <c r="R113" s="56">
        <f>A125253982W_Latest</f>
        <v>121.747</v>
      </c>
      <c r="S113" s="56">
        <f>A125256578X_Latest</f>
        <v>42.444000000000003</v>
      </c>
      <c r="T113" s="56">
        <f>A125251826J_Latest</f>
        <v>42.893000000000001</v>
      </c>
      <c r="U113" s="56">
        <f>A125258954C_Latest</f>
        <v>85.337000000000003</v>
      </c>
      <c r="V113" s="56">
        <f>A125261330R_Latest</f>
        <v>2.7240000000000002</v>
      </c>
      <c r="W113" s="56">
        <f>A125254202R_Latest</f>
        <v>88.06</v>
      </c>
      <c r="X113" s="56">
        <f>A125256622W_Latest</f>
        <v>15.318</v>
      </c>
      <c r="Y113" s="56">
        <f>A125251870T_Latest</f>
        <v>14.173</v>
      </c>
      <c r="Z113" s="56">
        <f>A125258998F_Latest</f>
        <v>29.491</v>
      </c>
      <c r="AA113" s="56">
        <f>A125261374T_Latest</f>
        <v>3.0659999999999998</v>
      </c>
      <c r="AB113" s="56">
        <f>A125254246T_Latest</f>
        <v>32.557000000000002</v>
      </c>
      <c r="AC113" s="56">
        <f>A125256402V_Latest</f>
        <v>20.073</v>
      </c>
      <c r="AD113" s="56">
        <f>A125251650R_Latest</f>
        <v>13.14</v>
      </c>
      <c r="AE113" s="56">
        <f>A125258778C_Latest</f>
        <v>33.213000000000001</v>
      </c>
      <c r="AF113" s="56">
        <f>A125261154R_Latest</f>
        <v>1.5009999999999999</v>
      </c>
      <c r="AG113" s="56">
        <f>A125254026R_Latest</f>
        <v>34.713999999999999</v>
      </c>
      <c r="AH113" s="56">
        <f>A125256446W_Latest</f>
        <v>6.0010000000000003</v>
      </c>
      <c r="AI113" s="56">
        <f>A125251694T_Latest</f>
        <v>4.6020000000000003</v>
      </c>
      <c r="AJ113" s="56">
        <f>A125258822A_Latest</f>
        <v>10.603</v>
      </c>
      <c r="AK113" s="56">
        <f>A125261198T_Latest</f>
        <v>0.36699999999999999</v>
      </c>
      <c r="AL113" s="56">
        <f>A125254070X_Latest</f>
        <v>10.97</v>
      </c>
      <c r="AM113" s="56">
        <f>A125256490F_Latest</f>
        <v>0.96799999999999997</v>
      </c>
      <c r="AN113" s="56">
        <f>A125251738J_Latest</f>
        <v>1.24</v>
      </c>
      <c r="AO113" s="56">
        <f>A125258866C_Latest</f>
        <v>2.2080000000000002</v>
      </c>
      <c r="AP113" s="56">
        <f>A125261242R_Latest</f>
        <v>0.11799999999999999</v>
      </c>
      <c r="AQ113" s="56">
        <f>A125254114R_Latest</f>
        <v>2.3260000000000001</v>
      </c>
      <c r="AR113" s="56">
        <f>A125256314V_Latest</f>
        <v>3.165</v>
      </c>
      <c r="AS113" s="56">
        <f>A125251562R_Latest</f>
        <v>3.1059999999999999</v>
      </c>
      <c r="AT113" s="56">
        <f>A125258690K_Latest</f>
        <v>6.2720000000000002</v>
      </c>
      <c r="AU113" s="56">
        <f>A125261066R_Latest</f>
        <v>0.90500000000000003</v>
      </c>
      <c r="AV113" s="56">
        <f>A125253938L_Latest</f>
        <v>7.1769999999999996</v>
      </c>
    </row>
    <row r="114" spans="1:48" hidden="1">
      <c r="A114" s="47" t="s">
        <v>4679</v>
      </c>
      <c r="B114" s="48"/>
      <c r="C114" s="65">
        <v>29</v>
      </c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  <c r="AB114" s="56"/>
      <c r="AC114" s="56"/>
      <c r="AD114" s="56"/>
      <c r="AE114" s="56"/>
      <c r="AF114" s="56"/>
      <c r="AG114" s="56"/>
      <c r="AH114" s="56"/>
      <c r="AI114" s="56"/>
      <c r="AJ114" s="56"/>
      <c r="AK114" s="56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</row>
    <row r="115" spans="1:48" hidden="1">
      <c r="A115" s="50" t="s">
        <v>4665</v>
      </c>
      <c r="B115" s="51"/>
      <c r="C115" s="65">
        <v>30</v>
      </c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  <c r="AB115" s="56"/>
      <c r="AC115" s="56"/>
      <c r="AD115" s="56"/>
      <c r="AE115" s="56"/>
      <c r="AF115" s="56"/>
      <c r="AG115" s="56"/>
      <c r="AH115" s="56"/>
      <c r="AI115" s="56"/>
      <c r="AJ115" s="56"/>
      <c r="AK115" s="56"/>
      <c r="AL115" s="56"/>
      <c r="AM115" s="56"/>
      <c r="AN115" s="56"/>
      <c r="AO115" s="56"/>
      <c r="AP115" s="56"/>
      <c r="AQ115" s="56"/>
      <c r="AR115" s="56"/>
      <c r="AS115" s="56"/>
      <c r="AT115" s="56"/>
      <c r="AU115" s="56"/>
      <c r="AV115" s="56"/>
    </row>
    <row r="116" spans="1:48" hidden="1">
      <c r="A116" s="54"/>
      <c r="B116" s="55" t="s">
        <v>4666</v>
      </c>
      <c r="C116" s="65">
        <v>31</v>
      </c>
      <c r="D116" s="56">
        <f>A125244374X_Latest</f>
        <v>235.65299999999999</v>
      </c>
      <c r="E116" s="56">
        <f>A125239622C_Latest</f>
        <v>269.92200000000003</v>
      </c>
      <c r="F116" s="56">
        <f>A125246750C_Latest</f>
        <v>505.57499999999999</v>
      </c>
      <c r="G116" s="56">
        <f>A125249126C_Latest</f>
        <v>28.068999999999999</v>
      </c>
      <c r="H116" s="56">
        <f>A125241998T_Latest</f>
        <v>533.64400000000001</v>
      </c>
      <c r="I116" s="56">
        <f>A125244638T_Latest</f>
        <v>67.450999999999993</v>
      </c>
      <c r="J116" s="56">
        <f>A125239886J_Latest</f>
        <v>83.817999999999998</v>
      </c>
      <c r="K116" s="56">
        <f>A125247014X_Latest</f>
        <v>151.26900000000001</v>
      </c>
      <c r="L116" s="56">
        <f>A125249390R_Latest</f>
        <v>11.858000000000001</v>
      </c>
      <c r="M116" s="56">
        <f>A125242262V_Latest</f>
        <v>163.12700000000001</v>
      </c>
      <c r="N116" s="56">
        <f>A125244462X_Latest</f>
        <v>62.24</v>
      </c>
      <c r="O116" s="56">
        <f>A125239710C_Latest</f>
        <v>60.906999999999996</v>
      </c>
      <c r="P116" s="56">
        <f>A125246838W_Latest</f>
        <v>123.14700000000001</v>
      </c>
      <c r="Q116" s="56">
        <f>A125249214C_Latest</f>
        <v>7.3849999999999998</v>
      </c>
      <c r="R116" s="56">
        <f>A125242086V_Latest</f>
        <v>130.53200000000001</v>
      </c>
      <c r="S116" s="56">
        <f>A125244682A_Latest</f>
        <v>56.637</v>
      </c>
      <c r="T116" s="56">
        <f>A125239930F_Latest</f>
        <v>59.305</v>
      </c>
      <c r="U116" s="56">
        <f>A125247058A_Latest</f>
        <v>115.94199999999999</v>
      </c>
      <c r="V116" s="56">
        <f>A125249434F_Latest</f>
        <v>3.109</v>
      </c>
      <c r="W116" s="56">
        <f>A125242306K_Latest</f>
        <v>119.051</v>
      </c>
      <c r="X116" s="56">
        <f>A125244726T_Latest</f>
        <v>17.513999999999999</v>
      </c>
      <c r="Y116" s="56">
        <f>A125239974J_Latest</f>
        <v>21.641999999999999</v>
      </c>
      <c r="Z116" s="56">
        <f>A125247102X_Latest</f>
        <v>39.155999999999999</v>
      </c>
      <c r="AA116" s="56">
        <f>A125249478J_Latest</f>
        <v>1.2669999999999999</v>
      </c>
      <c r="AB116" s="56">
        <f>A125242350V_Latest</f>
        <v>40.423999999999999</v>
      </c>
      <c r="AC116" s="56">
        <f>A125244506R_Latest</f>
        <v>21.631</v>
      </c>
      <c r="AD116" s="56">
        <f>A125239754F_Latest</f>
        <v>35.962000000000003</v>
      </c>
      <c r="AE116" s="56">
        <f>A125246882F_Latest</f>
        <v>57.593000000000004</v>
      </c>
      <c r="AF116" s="56">
        <f>A125249258F_Latest</f>
        <v>2.6850000000000001</v>
      </c>
      <c r="AG116" s="56">
        <f>A125242130T_Latest</f>
        <v>60.277999999999999</v>
      </c>
      <c r="AH116" s="56">
        <f>A125244550X_Latest</f>
        <v>6.8540000000000001</v>
      </c>
      <c r="AI116" s="56">
        <f>A125239798J_Latest</f>
        <v>4.867</v>
      </c>
      <c r="AJ116" s="56">
        <f>A125246926W_Latest</f>
        <v>11.721</v>
      </c>
      <c r="AK116" s="56">
        <f>A125249302C_Latest</f>
        <v>0.94099999999999995</v>
      </c>
      <c r="AL116" s="56">
        <f>A125242174V_Latest</f>
        <v>12.661</v>
      </c>
      <c r="AM116" s="56">
        <f>A125244594A_Latest</f>
        <v>1.6140000000000001</v>
      </c>
      <c r="AN116" s="56">
        <f>A125239842F_Latest</f>
        <v>0.63400000000000001</v>
      </c>
      <c r="AO116" s="56">
        <f>A125246970F_Latest</f>
        <v>2.2480000000000002</v>
      </c>
      <c r="AP116" s="56">
        <f>A125249346F_Latest</f>
        <v>0.29899999999999999</v>
      </c>
      <c r="AQ116" s="56">
        <f>A125242218K_Latest</f>
        <v>2.5470000000000002</v>
      </c>
      <c r="AR116" s="56">
        <f>A125244418R_Latest</f>
        <v>1.712</v>
      </c>
      <c r="AS116" s="56">
        <f>A125239666F_Latest</f>
        <v>2.7869999999999999</v>
      </c>
      <c r="AT116" s="56">
        <f>A125246794F_Latest</f>
        <v>4.4989999999999997</v>
      </c>
      <c r="AU116" s="56">
        <f>A125249170L_Latest</f>
        <v>0.52500000000000002</v>
      </c>
      <c r="AV116" s="56">
        <f>A125242042T_Latest</f>
        <v>5.024</v>
      </c>
    </row>
    <row r="117" spans="1:48" hidden="1">
      <c r="A117" s="54"/>
      <c r="B117" s="55" t="s">
        <v>4667</v>
      </c>
      <c r="C117" s="65">
        <v>32</v>
      </c>
      <c r="D117" s="56">
        <f>A125244354R_Latest</f>
        <v>41.606999999999999</v>
      </c>
      <c r="E117" s="56">
        <f>A125239602V_Latest</f>
        <v>41.616999999999997</v>
      </c>
      <c r="F117" s="56">
        <f>A125246730V_Latest</f>
        <v>83.224000000000004</v>
      </c>
      <c r="G117" s="56">
        <f>A125249106V_Latest</f>
        <v>11.287000000000001</v>
      </c>
      <c r="H117" s="56">
        <f>A125241978J_Latest</f>
        <v>94.510999999999996</v>
      </c>
      <c r="I117" s="56">
        <f>A125244618J_Latest</f>
        <v>12.305999999999999</v>
      </c>
      <c r="J117" s="56">
        <f>A125239866X_Latest</f>
        <v>12.595000000000001</v>
      </c>
      <c r="K117" s="56">
        <f>A125246994X_Latest</f>
        <v>24.901</v>
      </c>
      <c r="L117" s="56">
        <f>A125249370F_Latest</f>
        <v>3.3380000000000001</v>
      </c>
      <c r="M117" s="56">
        <f>A125242242K_Latest</f>
        <v>28.239000000000001</v>
      </c>
      <c r="N117" s="56">
        <f>A125244442R_Latest</f>
        <v>11.019</v>
      </c>
      <c r="O117" s="56">
        <f>A125239690F_Latest</f>
        <v>15.401</v>
      </c>
      <c r="P117" s="56">
        <f>A125246818L_Latest</f>
        <v>26.42</v>
      </c>
      <c r="Q117" s="56">
        <f>A125249194F_Latest</f>
        <v>4.7</v>
      </c>
      <c r="R117" s="56">
        <f>A125242066K_Latest</f>
        <v>31.120999999999999</v>
      </c>
      <c r="S117" s="56">
        <f>A125244662T_Latest</f>
        <v>8.6280000000000001</v>
      </c>
      <c r="T117" s="56">
        <f>A125239910W_Latest</f>
        <v>5.6959999999999997</v>
      </c>
      <c r="U117" s="56">
        <f>A125247038T_Latest</f>
        <v>14.324999999999999</v>
      </c>
      <c r="V117" s="56">
        <f>A125249414W_Latest</f>
        <v>1.7450000000000001</v>
      </c>
      <c r="W117" s="56">
        <f>A125242286L_Latest</f>
        <v>16.07</v>
      </c>
      <c r="X117" s="56">
        <f>A125244706J_Latest</f>
        <v>2.2959999999999998</v>
      </c>
      <c r="Y117" s="56">
        <f>A125239954X_Latest</f>
        <v>1.6619999999999999</v>
      </c>
      <c r="Z117" s="56">
        <f>A125247082A_Latest</f>
        <v>3.9590000000000001</v>
      </c>
      <c r="AA117" s="56">
        <f>A125249458X_Latest</f>
        <v>0.56200000000000006</v>
      </c>
      <c r="AB117" s="56">
        <f>A125242330K_Latest</f>
        <v>4.5209999999999999</v>
      </c>
      <c r="AC117" s="56">
        <f>A125244486T_Latest</f>
        <v>5.9969999999999999</v>
      </c>
      <c r="AD117" s="56">
        <f>A125239734W_Latest</f>
        <v>4.9349999999999996</v>
      </c>
      <c r="AE117" s="56">
        <f>A125246862W_Latest</f>
        <v>10.932</v>
      </c>
      <c r="AF117" s="56">
        <f>A125249238W_Latest</f>
        <v>0.69099999999999995</v>
      </c>
      <c r="AG117" s="56">
        <f>A125242110J_Latest</f>
        <v>11.622</v>
      </c>
      <c r="AH117" s="56">
        <f>A125244530R_Latest</f>
        <v>0.504</v>
      </c>
      <c r="AI117" s="56">
        <f>A125239778X_Latest</f>
        <v>1.0620000000000001</v>
      </c>
      <c r="AJ117" s="56">
        <f>A125246906L_Latest</f>
        <v>1.5660000000000001</v>
      </c>
      <c r="AK117" s="56">
        <f>A125249282F_Latest</f>
        <v>0.09</v>
      </c>
      <c r="AL117" s="56">
        <f>A125242154K_Latest</f>
        <v>1.6559999999999999</v>
      </c>
      <c r="AM117" s="56">
        <f>A125244574T_Latest</f>
        <v>0.28100000000000003</v>
      </c>
      <c r="AN117" s="56">
        <f>A125239822W_Latest</f>
        <v>5.7000000000000002E-2</v>
      </c>
      <c r="AO117" s="56">
        <f>A125246950W_Latest</f>
        <v>0.33700000000000002</v>
      </c>
      <c r="AP117" s="56">
        <f>A125249326W_Latest</f>
        <v>0</v>
      </c>
      <c r="AQ117" s="56">
        <f>A125242198L_Latest</f>
        <v>0.33700000000000002</v>
      </c>
      <c r="AR117" s="56">
        <f>A125244398T_Latest</f>
        <v>0.57599999999999996</v>
      </c>
      <c r="AS117" s="56">
        <f>A125239646W_Latest</f>
        <v>0.20899999999999999</v>
      </c>
      <c r="AT117" s="56">
        <f>A125246774W_Latest</f>
        <v>0.78500000000000003</v>
      </c>
      <c r="AU117" s="56">
        <f>A125249150C_Latest</f>
        <v>0.16</v>
      </c>
      <c r="AV117" s="56">
        <f>A125242022J_Latest</f>
        <v>0.94499999999999995</v>
      </c>
    </row>
    <row r="118" spans="1:48" hidden="1">
      <c r="A118" s="50" t="s">
        <v>4668</v>
      </c>
      <c r="B118" s="51"/>
      <c r="C118" s="65">
        <v>33</v>
      </c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</row>
    <row r="119" spans="1:48" hidden="1">
      <c r="A119" s="54"/>
      <c r="B119" s="55" t="s">
        <v>4669</v>
      </c>
      <c r="C119" s="65">
        <v>34</v>
      </c>
      <c r="D119" s="56">
        <f>A125244378J_Latest</f>
        <v>103.941</v>
      </c>
      <c r="E119" s="56">
        <f>A125239626L_Latest</f>
        <v>128.67599999999999</v>
      </c>
      <c r="F119" s="56">
        <f>A125246754L_Latest</f>
        <v>232.61699999999999</v>
      </c>
      <c r="G119" s="56">
        <f>A125249130V_Latest</f>
        <v>10.907</v>
      </c>
      <c r="H119" s="56">
        <f>A125242002X_Latest</f>
        <v>243.524</v>
      </c>
      <c r="I119" s="56">
        <f>A125244642J_Latest</f>
        <v>29.027000000000001</v>
      </c>
      <c r="J119" s="56">
        <f>A125239890X_Latest</f>
        <v>39.728999999999999</v>
      </c>
      <c r="K119" s="56">
        <f>A125247018J_Latest</f>
        <v>68.756</v>
      </c>
      <c r="L119" s="56">
        <f>A125249394X_Latest</f>
        <v>3.7610000000000001</v>
      </c>
      <c r="M119" s="56">
        <f>A125242266C_Latest</f>
        <v>72.516999999999996</v>
      </c>
      <c r="N119" s="56">
        <f>A125244466J_Latest</f>
        <v>29.484000000000002</v>
      </c>
      <c r="O119" s="56">
        <f>A125239714L_Latest</f>
        <v>35.805999999999997</v>
      </c>
      <c r="P119" s="56">
        <f>A125246842L_Latest</f>
        <v>65.290000000000006</v>
      </c>
      <c r="Q119" s="56">
        <f>A125249218L_Latest</f>
        <v>1.948</v>
      </c>
      <c r="R119" s="56">
        <f>A125242090K_Latest</f>
        <v>67.238</v>
      </c>
      <c r="S119" s="56">
        <f>A125244686K_Latest</f>
        <v>22.463999999999999</v>
      </c>
      <c r="T119" s="56">
        <f>A125239934R_Latest</f>
        <v>24.056000000000001</v>
      </c>
      <c r="U119" s="56">
        <f>A125247062T_Latest</f>
        <v>46.52</v>
      </c>
      <c r="V119" s="56">
        <f>A125249438R_Latest</f>
        <v>1.9650000000000001</v>
      </c>
      <c r="W119" s="56">
        <f>A125242310A_Latest</f>
        <v>48.485999999999997</v>
      </c>
      <c r="X119" s="56">
        <f>A125244730J_Latest</f>
        <v>9.5259999999999998</v>
      </c>
      <c r="Y119" s="56">
        <f>A125239978T_Latest</f>
        <v>7.9509999999999996</v>
      </c>
      <c r="Z119" s="56">
        <f>A125247106J_Latest</f>
        <v>17.477</v>
      </c>
      <c r="AA119" s="56">
        <f>A125249482X_Latest</f>
        <v>0.57299999999999995</v>
      </c>
      <c r="AB119" s="56">
        <f>A125242354C_Latest</f>
        <v>18.05</v>
      </c>
      <c r="AC119" s="56">
        <f>A125244510F_Latest</f>
        <v>9.8260000000000005</v>
      </c>
      <c r="AD119" s="56">
        <f>A125239758R_Latest</f>
        <v>17.001000000000001</v>
      </c>
      <c r="AE119" s="56">
        <f>A125246886R_Latest</f>
        <v>26.827000000000002</v>
      </c>
      <c r="AF119" s="56">
        <f>A125249262W_Latest</f>
        <v>1.972</v>
      </c>
      <c r="AG119" s="56">
        <f>A125242134A_Latest</f>
        <v>28.798999999999999</v>
      </c>
      <c r="AH119" s="56">
        <f>A125244554J_Latest</f>
        <v>2.1669999999999998</v>
      </c>
      <c r="AI119" s="56">
        <f>A125239802L_Latest</f>
        <v>2.782</v>
      </c>
      <c r="AJ119" s="56">
        <f>A125246930L_Latest</f>
        <v>4.9489999999999998</v>
      </c>
      <c r="AK119" s="56">
        <f>A125249306L_Latest</f>
        <v>0.20899999999999999</v>
      </c>
      <c r="AL119" s="56">
        <f>A125242178C_Latest</f>
        <v>5.1589999999999998</v>
      </c>
      <c r="AM119" s="56">
        <f>A125244598K_Latest</f>
        <v>0.38500000000000001</v>
      </c>
      <c r="AN119" s="56">
        <f>A125239846R_Latest</f>
        <v>0.17399999999999999</v>
      </c>
      <c r="AO119" s="56">
        <f>A125246974R_Latest</f>
        <v>0.55900000000000005</v>
      </c>
      <c r="AP119" s="56">
        <f>A125249350W_Latest</f>
        <v>0.14199999999999999</v>
      </c>
      <c r="AQ119" s="56">
        <f>A125242222A_Latest</f>
        <v>0.70099999999999996</v>
      </c>
      <c r="AR119" s="56">
        <f>A125244422F_Latest</f>
        <v>1.0609999999999999</v>
      </c>
      <c r="AS119" s="56">
        <f>A125239670W_Latest</f>
        <v>1.1759999999999999</v>
      </c>
      <c r="AT119" s="56">
        <f>A125246798R_Latest</f>
        <v>2.238</v>
      </c>
      <c r="AU119" s="56">
        <f>A125249174W_Latest</f>
        <v>0.33700000000000002</v>
      </c>
      <c r="AV119" s="56">
        <f>A125242046A_Latest</f>
        <v>2.5739999999999998</v>
      </c>
    </row>
    <row r="120" spans="1:48" hidden="1">
      <c r="A120" s="54"/>
      <c r="B120" s="55" t="s">
        <v>4670</v>
      </c>
      <c r="C120" s="65">
        <v>35</v>
      </c>
      <c r="D120" s="56">
        <f>A125244382X_Latest</f>
        <v>41.139000000000003</v>
      </c>
      <c r="E120" s="56">
        <f>A125239630C_Latest</f>
        <v>49.295000000000002</v>
      </c>
      <c r="F120" s="56">
        <f>A125246758W_Latest</f>
        <v>90.435000000000002</v>
      </c>
      <c r="G120" s="56">
        <f>A125249134C_Latest</f>
        <v>7.6980000000000004</v>
      </c>
      <c r="H120" s="56">
        <f>A125242006J_Latest</f>
        <v>98.132999999999996</v>
      </c>
      <c r="I120" s="56">
        <f>A125244646T_Latest</f>
        <v>14.943</v>
      </c>
      <c r="J120" s="56">
        <f>A125239894J_Latest</f>
        <v>15.359</v>
      </c>
      <c r="K120" s="56">
        <f>A125247022X_Latest</f>
        <v>30.302</v>
      </c>
      <c r="L120" s="56">
        <f>A125249398J_Latest</f>
        <v>2.2730000000000001</v>
      </c>
      <c r="M120" s="56">
        <f>A125242270V_Latest</f>
        <v>32.575000000000003</v>
      </c>
      <c r="N120" s="56">
        <f>A125244470X_Latest</f>
        <v>4.78</v>
      </c>
      <c r="O120" s="56">
        <f>A125239718W_Latest</f>
        <v>8.6379999999999999</v>
      </c>
      <c r="P120" s="56">
        <f>A125246846W_Latest</f>
        <v>13.417999999999999</v>
      </c>
      <c r="Q120" s="56">
        <f>A125249222C_Latest</f>
        <v>2.7450000000000001</v>
      </c>
      <c r="R120" s="56">
        <f>A125242094V_Latest</f>
        <v>16.163</v>
      </c>
      <c r="S120" s="56">
        <f>A125244690A_Latest</f>
        <v>12.763</v>
      </c>
      <c r="T120" s="56">
        <f>A125239938X_Latest</f>
        <v>10.988</v>
      </c>
      <c r="U120" s="56">
        <f>A125247066A_Latest</f>
        <v>23.751000000000001</v>
      </c>
      <c r="V120" s="56">
        <f>A125249442F_Latest</f>
        <v>1.4419999999999999</v>
      </c>
      <c r="W120" s="56">
        <f>A125242314K_Latest</f>
        <v>25.192</v>
      </c>
      <c r="X120" s="56">
        <f>A125244734T_Latest</f>
        <v>3.645</v>
      </c>
      <c r="Y120" s="56">
        <f>A125239982J_Latest</f>
        <v>4.2359999999999998</v>
      </c>
      <c r="Z120" s="56">
        <f>A125247110X_Latest</f>
        <v>7.8810000000000002</v>
      </c>
      <c r="AA120" s="56">
        <f>A125249486J_Latest</f>
        <v>0.54</v>
      </c>
      <c r="AB120" s="56">
        <f>A125242358L_Latest</f>
        <v>8.4209999999999994</v>
      </c>
      <c r="AC120" s="56">
        <f>A125244514R_Latest</f>
        <v>3.5379999999999998</v>
      </c>
      <c r="AD120" s="56">
        <f>A125239762F_Latest</f>
        <v>8.0609999999999999</v>
      </c>
      <c r="AE120" s="56">
        <f>A125246890F_Latest</f>
        <v>11.599</v>
      </c>
      <c r="AF120" s="56">
        <f>A125249266F_Latest</f>
        <v>0.40100000000000002</v>
      </c>
      <c r="AG120" s="56">
        <f>A125242138K_Latest</f>
        <v>12</v>
      </c>
      <c r="AH120" s="56">
        <f>A125244558T_Latest</f>
        <v>1.3120000000000001</v>
      </c>
      <c r="AI120" s="56">
        <f>A125239806W_Latest</f>
        <v>1.0209999999999999</v>
      </c>
      <c r="AJ120" s="56">
        <f>A125246934W_Latest</f>
        <v>2.3330000000000002</v>
      </c>
      <c r="AK120" s="56">
        <f>A125249310C_Latest</f>
        <v>0.29799999999999999</v>
      </c>
      <c r="AL120" s="56">
        <f>A125242182V_Latest</f>
        <v>2.6309999999999998</v>
      </c>
      <c r="AM120" s="56">
        <f>A125244602R_Latest</f>
        <v>0.158</v>
      </c>
      <c r="AN120" s="56">
        <f>A125239850F_Latest</f>
        <v>0.21199999999999999</v>
      </c>
      <c r="AO120" s="56">
        <f>A125246978X_Latest</f>
        <v>0.371</v>
      </c>
      <c r="AP120" s="56">
        <f>A125249354F_Latest</f>
        <v>0</v>
      </c>
      <c r="AQ120" s="56">
        <f>A125242226K_Latest</f>
        <v>0.371</v>
      </c>
      <c r="AR120" s="56">
        <f>A125244426R_Latest</f>
        <v>0</v>
      </c>
      <c r="AS120" s="56">
        <f>A125239674F_Latest</f>
        <v>0.78</v>
      </c>
      <c r="AT120" s="56">
        <f>A125246802V_Latest</f>
        <v>0.78</v>
      </c>
      <c r="AU120" s="56">
        <f>A125249178F_Latest</f>
        <v>0</v>
      </c>
      <c r="AV120" s="56">
        <f>A125242050T_Latest</f>
        <v>0.78</v>
      </c>
    </row>
    <row r="121" spans="1:48" hidden="1">
      <c r="A121" s="54"/>
      <c r="B121" s="55" t="s">
        <v>4671</v>
      </c>
      <c r="C121" s="65">
        <v>36</v>
      </c>
      <c r="D121" s="56">
        <f>A125244358X_Latest</f>
        <v>80.391999999999996</v>
      </c>
      <c r="E121" s="56">
        <f>A125239606C_Latest</f>
        <v>77.331999999999994</v>
      </c>
      <c r="F121" s="56">
        <f>A125246734C_Latest</f>
        <v>157.72300000000001</v>
      </c>
      <c r="G121" s="56">
        <f>A125249110K_Latest</f>
        <v>9.6349999999999998</v>
      </c>
      <c r="H121" s="56">
        <f>A125241982X_Latest</f>
        <v>167.358</v>
      </c>
      <c r="I121" s="56">
        <f>A125244622X_Latest</f>
        <v>24.225999999999999</v>
      </c>
      <c r="J121" s="56">
        <f>A125239870R_Latest</f>
        <v>26.46</v>
      </c>
      <c r="K121" s="56">
        <f>A125246998J_Latest</f>
        <v>50.686</v>
      </c>
      <c r="L121" s="56">
        <f>A125249374R_Latest</f>
        <v>4.0419999999999998</v>
      </c>
      <c r="M121" s="56">
        <f>A125242246V_Latest</f>
        <v>54.728000000000002</v>
      </c>
      <c r="N121" s="56">
        <f>A125244446X_Latest</f>
        <v>24.649000000000001</v>
      </c>
      <c r="O121" s="56">
        <f>A125239694R_Latest</f>
        <v>16.672000000000001</v>
      </c>
      <c r="P121" s="56">
        <f>A125246822C_Latest</f>
        <v>41.322000000000003</v>
      </c>
      <c r="Q121" s="56">
        <f>A125249198R_Latest</f>
        <v>3.1749999999999998</v>
      </c>
      <c r="R121" s="56">
        <f>A125242070A_Latest</f>
        <v>44.496000000000002</v>
      </c>
      <c r="S121" s="56">
        <f>A125244666A_Latest</f>
        <v>16.382999999999999</v>
      </c>
      <c r="T121" s="56">
        <f>A125239914F_Latest</f>
        <v>18.113</v>
      </c>
      <c r="U121" s="56">
        <f>A125247042J_Latest</f>
        <v>34.496000000000002</v>
      </c>
      <c r="V121" s="56">
        <f>A125249418F_Latest</f>
        <v>0.74099999999999999</v>
      </c>
      <c r="W121" s="56">
        <f>A125242290C_Latest</f>
        <v>35.237000000000002</v>
      </c>
      <c r="X121" s="56">
        <f>A125244710X_Latest</f>
        <v>4.0010000000000003</v>
      </c>
      <c r="Y121" s="56">
        <f>A125239958J_Latest</f>
        <v>6.516</v>
      </c>
      <c r="Z121" s="56">
        <f>A125247086K_Latest</f>
        <v>10.518000000000001</v>
      </c>
      <c r="AA121" s="56">
        <f>A125249462R_Latest</f>
        <v>0.71699999999999997</v>
      </c>
      <c r="AB121" s="56">
        <f>A125242334V_Latest</f>
        <v>11.234</v>
      </c>
      <c r="AC121" s="56">
        <f>A125244490J_Latest</f>
        <v>6.8860000000000001</v>
      </c>
      <c r="AD121" s="56">
        <f>A125239738F_Latest</f>
        <v>7.4169999999999998</v>
      </c>
      <c r="AE121" s="56">
        <f>A125246866F_Latest</f>
        <v>14.303000000000001</v>
      </c>
      <c r="AF121" s="56">
        <f>A125249242L_Latest</f>
        <v>0.48699999999999999</v>
      </c>
      <c r="AG121" s="56">
        <f>A125242114T_Latest</f>
        <v>14.79</v>
      </c>
      <c r="AH121" s="56">
        <f>A125244534X_Latest</f>
        <v>2.9350000000000001</v>
      </c>
      <c r="AI121" s="56">
        <f>A125239782R_Latest</f>
        <v>1.2190000000000001</v>
      </c>
      <c r="AJ121" s="56">
        <f>A125246910C_Latest</f>
        <v>4.1539999999999999</v>
      </c>
      <c r="AK121" s="56">
        <f>A125249286R_Latest</f>
        <v>0.40300000000000002</v>
      </c>
      <c r="AL121" s="56">
        <f>A125242158V_Latest</f>
        <v>4.5570000000000004</v>
      </c>
      <c r="AM121" s="56">
        <f>A125244578A_Latest</f>
        <v>0.32</v>
      </c>
      <c r="AN121" s="56">
        <f>A125239826F_Latest</f>
        <v>0.09</v>
      </c>
      <c r="AO121" s="56">
        <f>A125246954F_Latest</f>
        <v>0.41099999999999998</v>
      </c>
      <c r="AP121" s="56">
        <f>A125249330L_Latest</f>
        <v>7.0999999999999994E-2</v>
      </c>
      <c r="AQ121" s="56">
        <f>A125242202T_Latest</f>
        <v>0.48199999999999998</v>
      </c>
      <c r="AR121" s="56">
        <f>A125244402W_Latest</f>
        <v>0.99099999999999999</v>
      </c>
      <c r="AS121" s="56">
        <f>A125239650L_Latest</f>
        <v>0.84299999999999997</v>
      </c>
      <c r="AT121" s="56">
        <f>A125246778F_Latest</f>
        <v>1.8340000000000001</v>
      </c>
      <c r="AU121" s="56">
        <f>A125249154L_Latest</f>
        <v>0</v>
      </c>
      <c r="AV121" s="56">
        <f>A125242026T_Latest</f>
        <v>1.8340000000000001</v>
      </c>
    </row>
    <row r="122" spans="1:48" hidden="1">
      <c r="A122" s="54"/>
      <c r="B122" s="55" t="s">
        <v>4672</v>
      </c>
      <c r="C122" s="65">
        <v>37</v>
      </c>
      <c r="D122" s="56">
        <f>A125244362R_Latest</f>
        <v>51.787999999999997</v>
      </c>
      <c r="E122" s="56">
        <f>A125239610V_Latest</f>
        <v>56.237000000000002</v>
      </c>
      <c r="F122" s="56">
        <f>A125246738L_Latest</f>
        <v>108.02500000000001</v>
      </c>
      <c r="G122" s="56">
        <f>A125249114V_Latest</f>
        <v>11.115</v>
      </c>
      <c r="H122" s="56">
        <f>A125241986J_Latest</f>
        <v>119.14</v>
      </c>
      <c r="I122" s="56">
        <f>A125244626J_Latest</f>
        <v>11.561</v>
      </c>
      <c r="J122" s="56">
        <f>A125239874X_Latest</f>
        <v>14.864000000000001</v>
      </c>
      <c r="K122" s="56">
        <f>A125247002R_Latest</f>
        <v>26.425999999999998</v>
      </c>
      <c r="L122" s="56">
        <f>A125249378X_Latest</f>
        <v>5.1210000000000004</v>
      </c>
      <c r="M122" s="56">
        <f>A125242250K_Latest</f>
        <v>31.547000000000001</v>
      </c>
      <c r="N122" s="56">
        <f>A125244450R_Latest</f>
        <v>14.345000000000001</v>
      </c>
      <c r="O122" s="56">
        <f>A125239698X_Latest</f>
        <v>15.193</v>
      </c>
      <c r="P122" s="56">
        <f>A125246826L_Latest</f>
        <v>29.538</v>
      </c>
      <c r="Q122" s="56">
        <f>A125249202V_Latest</f>
        <v>4.218</v>
      </c>
      <c r="R122" s="56">
        <f>A125242074K_Latest</f>
        <v>33.756</v>
      </c>
      <c r="S122" s="56">
        <f>A125244670T_Latest</f>
        <v>13.656000000000001</v>
      </c>
      <c r="T122" s="56">
        <f>A125239918R_Latest</f>
        <v>11.843999999999999</v>
      </c>
      <c r="U122" s="56">
        <f>A125247046T_Latest</f>
        <v>25.5</v>
      </c>
      <c r="V122" s="56">
        <f>A125249422W_Latest</f>
        <v>0.70599999999999996</v>
      </c>
      <c r="W122" s="56">
        <f>A125242294L_Latest</f>
        <v>26.204999999999998</v>
      </c>
      <c r="X122" s="56">
        <f>A125244714J_Latest</f>
        <v>2.6379999999999999</v>
      </c>
      <c r="Y122" s="56">
        <f>A125239962X_Latest</f>
        <v>4.601</v>
      </c>
      <c r="Z122" s="56">
        <f>A125247090A_Latest</f>
        <v>7.2389999999999999</v>
      </c>
      <c r="AA122" s="56">
        <f>A125249466X_Latest</f>
        <v>0</v>
      </c>
      <c r="AB122" s="56">
        <f>A125242338C_Latest</f>
        <v>7.2389999999999999</v>
      </c>
      <c r="AC122" s="56">
        <f>A125244494T_Latest</f>
        <v>7.3769999999999998</v>
      </c>
      <c r="AD122" s="56">
        <f>A125239742W_Latest</f>
        <v>8.4169999999999998</v>
      </c>
      <c r="AE122" s="56">
        <f>A125246870W_Latest</f>
        <v>15.795</v>
      </c>
      <c r="AF122" s="56">
        <f>A125249246W_Latest</f>
        <v>0.51600000000000001</v>
      </c>
      <c r="AG122" s="56">
        <f>A125242118A_Latest</f>
        <v>16.309999999999999</v>
      </c>
      <c r="AH122" s="56">
        <f>A125244538J_Latest</f>
        <v>0.94299999999999995</v>
      </c>
      <c r="AI122" s="56">
        <f>A125239786X_Latest</f>
        <v>0.90700000000000003</v>
      </c>
      <c r="AJ122" s="56">
        <f>A125246914L_Latest</f>
        <v>1.85</v>
      </c>
      <c r="AK122" s="56">
        <f>A125249290F_Latest</f>
        <v>0.121</v>
      </c>
      <c r="AL122" s="56">
        <f>A125242162K_Latest</f>
        <v>1.9710000000000001</v>
      </c>
      <c r="AM122" s="56">
        <f>A125244582T_Latest</f>
        <v>1.0309999999999999</v>
      </c>
      <c r="AN122" s="56">
        <f>A125239830W_Latest</f>
        <v>0.21299999999999999</v>
      </c>
      <c r="AO122" s="56">
        <f>A125246958R_Latest</f>
        <v>1.244</v>
      </c>
      <c r="AP122" s="56">
        <f>A125249334W_Latest</f>
        <v>8.5999999999999993E-2</v>
      </c>
      <c r="AQ122" s="56">
        <f>A125242206A_Latest</f>
        <v>1.33</v>
      </c>
      <c r="AR122" s="56">
        <f>A125244406F_Latest</f>
        <v>0.23499999999999999</v>
      </c>
      <c r="AS122" s="56">
        <f>A125239654W_Latest</f>
        <v>0.19700000000000001</v>
      </c>
      <c r="AT122" s="56">
        <f>A125246782W_Latest</f>
        <v>0.432</v>
      </c>
      <c r="AU122" s="56">
        <f>A125249158W_Latest</f>
        <v>0.34899999999999998</v>
      </c>
      <c r="AV122" s="56">
        <f>A125242030J_Latest</f>
        <v>0.78100000000000003</v>
      </c>
    </row>
    <row r="123" spans="1:48" hidden="1">
      <c r="A123" s="50" t="s">
        <v>4673</v>
      </c>
      <c r="B123" s="51"/>
      <c r="C123" s="65">
        <v>38</v>
      </c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</row>
    <row r="124" spans="1:48" hidden="1">
      <c r="A124" s="54"/>
      <c r="B124" s="55" t="s">
        <v>4674</v>
      </c>
      <c r="C124" s="65">
        <v>39</v>
      </c>
      <c r="D124" s="56">
        <f>A125244366X_Latest</f>
        <v>91.974000000000004</v>
      </c>
      <c r="E124" s="56">
        <f>A125239614C_Latest</f>
        <v>137.779</v>
      </c>
      <c r="F124" s="56">
        <f>A125246742C_Latest</f>
        <v>229.75399999999999</v>
      </c>
      <c r="G124" s="56">
        <f>A125249118C_Latest</f>
        <v>17.456</v>
      </c>
      <c r="H124" s="56">
        <f>A125241990X_Latest</f>
        <v>247.209</v>
      </c>
      <c r="I124" s="56">
        <f>A125244630X_Latest</f>
        <v>22.361999999999998</v>
      </c>
      <c r="J124" s="56">
        <f>A125239878J_Latest</f>
        <v>41.877000000000002</v>
      </c>
      <c r="K124" s="56">
        <f>A125247006X_Latest</f>
        <v>64.239000000000004</v>
      </c>
      <c r="L124" s="56">
        <f>A125249382R_Latest</f>
        <v>6.4749999999999996</v>
      </c>
      <c r="M124" s="56">
        <f>A125242254V_Latest</f>
        <v>70.713999999999999</v>
      </c>
      <c r="N124" s="56">
        <f>A125244454X_Latest</f>
        <v>28.562999999999999</v>
      </c>
      <c r="O124" s="56">
        <f>A125239702C_Latest</f>
        <v>37.914000000000001</v>
      </c>
      <c r="P124" s="56">
        <f>A125246830C_Latest</f>
        <v>66.477000000000004</v>
      </c>
      <c r="Q124" s="56">
        <f>A125249206C_Latest</f>
        <v>4.7030000000000003</v>
      </c>
      <c r="R124" s="56">
        <f>A125242078V_Latest</f>
        <v>71.180999999999997</v>
      </c>
      <c r="S124" s="56">
        <f>A125244674A_Latest</f>
        <v>20.341000000000001</v>
      </c>
      <c r="T124" s="56">
        <f>A125239922F_Latest</f>
        <v>24.111999999999998</v>
      </c>
      <c r="U124" s="56">
        <f>A125247050J_Latest</f>
        <v>44.453000000000003</v>
      </c>
      <c r="V124" s="56">
        <f>A125249426F_Latest</f>
        <v>2.2490000000000001</v>
      </c>
      <c r="W124" s="56">
        <f>A125242298W_Latest</f>
        <v>46.701999999999998</v>
      </c>
      <c r="X124" s="56">
        <f>A125244718T_Latest</f>
        <v>6.7610000000000001</v>
      </c>
      <c r="Y124" s="56">
        <f>A125239966J_Latest</f>
        <v>11.311999999999999</v>
      </c>
      <c r="Z124" s="56">
        <f>A125247094K_Latest</f>
        <v>18.073</v>
      </c>
      <c r="AA124" s="56">
        <f>A125249470R_Latest</f>
        <v>1.083</v>
      </c>
      <c r="AB124" s="56">
        <f>A125242342V_Latest</f>
        <v>19.155999999999999</v>
      </c>
      <c r="AC124" s="56">
        <f>A125244498A_Latest</f>
        <v>9.9280000000000008</v>
      </c>
      <c r="AD124" s="56">
        <f>A125239746F_Latest</f>
        <v>18.238</v>
      </c>
      <c r="AE124" s="56">
        <f>A125246874F_Latest</f>
        <v>28.166</v>
      </c>
      <c r="AF124" s="56">
        <f>A125249250L_Latest</f>
        <v>2.06</v>
      </c>
      <c r="AG124" s="56">
        <f>A125242122T_Latest</f>
        <v>30.227</v>
      </c>
      <c r="AH124" s="56">
        <f>A125244542X_Latest</f>
        <v>2.0859999999999999</v>
      </c>
      <c r="AI124" s="56">
        <f>A125239790R_Latest</f>
        <v>2.6070000000000002</v>
      </c>
      <c r="AJ124" s="56">
        <f>A125246918W_Latest</f>
        <v>4.6929999999999996</v>
      </c>
      <c r="AK124" s="56">
        <f>A125249294R_Latest</f>
        <v>0.45900000000000002</v>
      </c>
      <c r="AL124" s="56">
        <f>A125242166V_Latest</f>
        <v>5.1529999999999996</v>
      </c>
      <c r="AM124" s="56">
        <f>A125244586A_Latest</f>
        <v>0.47799999999999998</v>
      </c>
      <c r="AN124" s="56">
        <f>A125239834F_Latest</f>
        <v>6.7000000000000004E-2</v>
      </c>
      <c r="AO124" s="56">
        <f>A125246962F_Latest</f>
        <v>0.54500000000000004</v>
      </c>
      <c r="AP124" s="56">
        <f>A125249338F_Latest</f>
        <v>0.21299999999999999</v>
      </c>
      <c r="AQ124" s="56">
        <f>A125242210T_Latest</f>
        <v>0.75800000000000001</v>
      </c>
      <c r="AR124" s="56">
        <f>A125244410W_Latest</f>
        <v>1.4550000000000001</v>
      </c>
      <c r="AS124" s="56">
        <f>A125239658F_Latest</f>
        <v>1.6519999999999999</v>
      </c>
      <c r="AT124" s="56">
        <f>A125246786F_Latest</f>
        <v>3.1070000000000002</v>
      </c>
      <c r="AU124" s="56">
        <f>A125249162L_Latest</f>
        <v>0.21299999999999999</v>
      </c>
      <c r="AV124" s="56">
        <f>A125242034T_Latest</f>
        <v>3.32</v>
      </c>
    </row>
    <row r="125" spans="1:48" hidden="1">
      <c r="A125" s="54"/>
      <c r="B125" s="55" t="s">
        <v>4675</v>
      </c>
      <c r="C125" s="65">
        <v>40</v>
      </c>
      <c r="D125" s="56">
        <f>A125244350F_Latest</f>
        <v>115.28</v>
      </c>
      <c r="E125" s="56">
        <f>A125239598R_Latest</f>
        <v>134.48699999999999</v>
      </c>
      <c r="F125" s="56">
        <f>A125246726C_Latest</f>
        <v>249.767</v>
      </c>
      <c r="G125" s="56">
        <f>A125249102K_Latest</f>
        <v>13.44</v>
      </c>
      <c r="H125" s="56">
        <f>A125241974X_Latest</f>
        <v>263.20699999999999</v>
      </c>
      <c r="I125" s="56">
        <f>A125244614X_Latest</f>
        <v>35.365000000000002</v>
      </c>
      <c r="J125" s="56">
        <f>A125239862R_Latest</f>
        <v>43.152999999999999</v>
      </c>
      <c r="K125" s="56">
        <f>A125246990R_Latest</f>
        <v>78.516999999999996</v>
      </c>
      <c r="L125" s="56">
        <f>A125249366R_Latest</f>
        <v>4.5810000000000004</v>
      </c>
      <c r="M125" s="56">
        <f>A125242238V_Latest</f>
        <v>83.097999999999999</v>
      </c>
      <c r="N125" s="56">
        <f>A125244438X_Latest</f>
        <v>22.158999999999999</v>
      </c>
      <c r="O125" s="56">
        <f>A125239686R_Latest</f>
        <v>26.991</v>
      </c>
      <c r="P125" s="56">
        <f>A125246814C_Latest</f>
        <v>49.149000000000001</v>
      </c>
      <c r="Q125" s="56">
        <f>A125249190W_Latest</f>
        <v>4.1509999999999998</v>
      </c>
      <c r="R125" s="56">
        <f>A125242062A_Latest</f>
        <v>53.3</v>
      </c>
      <c r="S125" s="56">
        <f>A125244658A_Latest</f>
        <v>32.136000000000003</v>
      </c>
      <c r="T125" s="56">
        <f>A125239906F_Latest</f>
        <v>33.33</v>
      </c>
      <c r="U125" s="56">
        <f>A125247034J_Latest</f>
        <v>65.465999999999994</v>
      </c>
      <c r="V125" s="56">
        <f>A125249410L_Latest</f>
        <v>2.1669999999999998</v>
      </c>
      <c r="W125" s="56">
        <f>A125242282C_Latest</f>
        <v>67.632999999999996</v>
      </c>
      <c r="X125" s="56">
        <f>A125244702X_Latest</f>
        <v>9.9659999999999993</v>
      </c>
      <c r="Y125" s="56">
        <f>A125239950R_Latest</f>
        <v>9.5419999999999998</v>
      </c>
      <c r="Z125" s="56">
        <f>A125247078K_Latest</f>
        <v>19.507999999999999</v>
      </c>
      <c r="AA125" s="56">
        <f>A125249454R_Latest</f>
        <v>0.56599999999999995</v>
      </c>
      <c r="AB125" s="56">
        <f>A125242326V_Latest</f>
        <v>20.074000000000002</v>
      </c>
      <c r="AC125" s="56">
        <f>A125244482J_Latest</f>
        <v>11.477</v>
      </c>
      <c r="AD125" s="56">
        <f>A125239730L_Latest</f>
        <v>17.396999999999998</v>
      </c>
      <c r="AE125" s="56">
        <f>A125246858F_Latest</f>
        <v>28.873999999999999</v>
      </c>
      <c r="AF125" s="56">
        <f>A125249234L_Latest</f>
        <v>1.3149999999999999</v>
      </c>
      <c r="AG125" s="56">
        <f>A125242106T_Latest</f>
        <v>30.189</v>
      </c>
      <c r="AH125" s="56">
        <f>A125244526X_Latest</f>
        <v>2.794</v>
      </c>
      <c r="AI125" s="56">
        <f>A125239774R_Latest</f>
        <v>2.3479999999999999</v>
      </c>
      <c r="AJ125" s="56">
        <f>A125246902C_Latest</f>
        <v>5.1429999999999998</v>
      </c>
      <c r="AK125" s="56">
        <f>A125249278R_Latest</f>
        <v>0.45100000000000001</v>
      </c>
      <c r="AL125" s="56">
        <f>A125242150A_Latest</f>
        <v>5.593</v>
      </c>
      <c r="AM125" s="56">
        <f>A125244570J_Latest</f>
        <v>0.76700000000000002</v>
      </c>
      <c r="AN125" s="56">
        <f>A125239818F_Latest</f>
        <v>0.38300000000000001</v>
      </c>
      <c r="AO125" s="56">
        <f>A125246946F_Latest</f>
        <v>1.1499999999999999</v>
      </c>
      <c r="AP125" s="56">
        <f>A125249322L_Latest</f>
        <v>8.5999999999999993E-2</v>
      </c>
      <c r="AQ125" s="56">
        <f>A125242194C_Latest</f>
        <v>1.236</v>
      </c>
      <c r="AR125" s="56">
        <f>A125244394J_Latest</f>
        <v>0.61499999999999999</v>
      </c>
      <c r="AS125" s="56">
        <f>A125239642L_Latest</f>
        <v>1.3440000000000001</v>
      </c>
      <c r="AT125" s="56">
        <f>A125246770L_Latest</f>
        <v>1.9590000000000001</v>
      </c>
      <c r="AU125" s="56">
        <f>A125249146L_Latest</f>
        <v>0.124</v>
      </c>
      <c r="AV125" s="56">
        <f>A125242018T_Latest</f>
        <v>2.0830000000000002</v>
      </c>
    </row>
    <row r="126" spans="1:48" hidden="1">
      <c r="A126" s="54"/>
      <c r="B126" s="55" t="s">
        <v>4676</v>
      </c>
      <c r="C126" s="65">
        <v>41</v>
      </c>
      <c r="D126" s="56">
        <f>A125244386J_Latest</f>
        <v>52.822000000000003</v>
      </c>
      <c r="E126" s="56">
        <f>A125239634L_Latest</f>
        <v>30.382999999999999</v>
      </c>
      <c r="F126" s="56">
        <f>A125246762L_Latest</f>
        <v>83.204999999999998</v>
      </c>
      <c r="G126" s="56">
        <f>A125249138L_Latest</f>
        <v>5.1539999999999999</v>
      </c>
      <c r="H126" s="56">
        <f>A125242010X_Latest</f>
        <v>88.36</v>
      </c>
      <c r="I126" s="56">
        <f>A125244650J_Latest</f>
        <v>16.741</v>
      </c>
      <c r="J126" s="56">
        <f>A125239898T_Latest</f>
        <v>9.1620000000000008</v>
      </c>
      <c r="K126" s="56">
        <f>A125247026J_Latest</f>
        <v>25.902999999999999</v>
      </c>
      <c r="L126" s="56">
        <f>A125249402L_Latest</f>
        <v>3.4550000000000001</v>
      </c>
      <c r="M126" s="56">
        <f>A125242274C_Latest</f>
        <v>29.358000000000001</v>
      </c>
      <c r="N126" s="56">
        <f>A125244474J_Latest</f>
        <v>15.33</v>
      </c>
      <c r="O126" s="56">
        <f>A125239722L_Latest</f>
        <v>8.18</v>
      </c>
      <c r="P126" s="56">
        <f>A125246850L_Latest</f>
        <v>23.51</v>
      </c>
      <c r="Q126" s="56">
        <f>A125249226L_Latest</f>
        <v>0.77100000000000002</v>
      </c>
      <c r="R126" s="56">
        <f>A125242098C_Latest</f>
        <v>24.282</v>
      </c>
      <c r="S126" s="56">
        <f>A125244694K_Latest</f>
        <v>10.874000000000001</v>
      </c>
      <c r="T126" s="56">
        <f>A125239942R_Latest</f>
        <v>5.7350000000000003</v>
      </c>
      <c r="U126" s="56">
        <f>A125247070T_Latest</f>
        <v>16.609000000000002</v>
      </c>
      <c r="V126" s="56">
        <f>A125249446R_Latest</f>
        <v>0.438</v>
      </c>
      <c r="W126" s="56">
        <f>A125242318V_Latest</f>
        <v>17.047000000000001</v>
      </c>
      <c r="X126" s="56">
        <f>A125244738A_Latest</f>
        <v>2.8849999999999998</v>
      </c>
      <c r="Y126" s="56">
        <f>A125239986T_Latest</f>
        <v>2.1480000000000001</v>
      </c>
      <c r="Z126" s="56">
        <f>A125247114J_Latest</f>
        <v>5.0330000000000004</v>
      </c>
      <c r="AA126" s="56">
        <f>A125249490X_Latest</f>
        <v>0.18</v>
      </c>
      <c r="AB126" s="56">
        <f>A125242362C_Latest</f>
        <v>5.2140000000000004</v>
      </c>
      <c r="AC126" s="56">
        <f>A125244518X_Latest</f>
        <v>4.2830000000000004</v>
      </c>
      <c r="AD126" s="56">
        <f>A125239766R_Latest</f>
        <v>4.1260000000000003</v>
      </c>
      <c r="AE126" s="56">
        <f>A125246894R_Latest</f>
        <v>8.4090000000000007</v>
      </c>
      <c r="AF126" s="56">
        <f>A125249270W_Latest</f>
        <v>0</v>
      </c>
      <c r="AG126" s="56">
        <f>A125242142A_Latest</f>
        <v>8.4090000000000007</v>
      </c>
      <c r="AH126" s="56">
        <f>A125244562J_Latest</f>
        <v>2.1619999999999999</v>
      </c>
      <c r="AI126" s="56">
        <f>A125239810L_Latest</f>
        <v>0.84799999999999998</v>
      </c>
      <c r="AJ126" s="56">
        <f>A125246938F_Latest</f>
        <v>3.01</v>
      </c>
      <c r="AK126" s="56">
        <f>A125249314L_Latest</f>
        <v>0.121</v>
      </c>
      <c r="AL126" s="56">
        <f>A125242186C_Latest</f>
        <v>3.1309999999999998</v>
      </c>
      <c r="AM126" s="56">
        <f>A125244606X_Latest</f>
        <v>0.32900000000000001</v>
      </c>
      <c r="AN126" s="56">
        <f>A125239854R_Latest</f>
        <v>0.184</v>
      </c>
      <c r="AO126" s="56">
        <f>A125246982R_Latest</f>
        <v>0.51400000000000001</v>
      </c>
      <c r="AP126" s="56">
        <f>A125249358R_Latest</f>
        <v>0</v>
      </c>
      <c r="AQ126" s="56">
        <f>A125242230A_Latest</f>
        <v>0.51400000000000001</v>
      </c>
      <c r="AR126" s="56">
        <f>A125244430F_Latest</f>
        <v>0.218</v>
      </c>
      <c r="AS126" s="56">
        <f>A125239678R_Latest</f>
        <v>0</v>
      </c>
      <c r="AT126" s="56">
        <f>A125246806C_Latest</f>
        <v>0.218</v>
      </c>
      <c r="AU126" s="56">
        <f>A125249182W_Latest</f>
        <v>0.188</v>
      </c>
      <c r="AV126" s="56">
        <f>A125242054A_Latest</f>
        <v>0.40600000000000003</v>
      </c>
    </row>
    <row r="127" spans="1:48" hidden="1">
      <c r="A127" s="54"/>
      <c r="B127" s="55" t="s">
        <v>4677</v>
      </c>
      <c r="C127" s="65">
        <v>42</v>
      </c>
      <c r="D127" s="56">
        <f>A125244370R_Latest</f>
        <v>17.184000000000001</v>
      </c>
      <c r="E127" s="56">
        <f>A125239618L_Latest</f>
        <v>8.8889999999999993</v>
      </c>
      <c r="F127" s="56">
        <f>A125246746L_Latest</f>
        <v>26.073</v>
      </c>
      <c r="G127" s="56">
        <f>A125249122V_Latest</f>
        <v>3.306</v>
      </c>
      <c r="H127" s="56">
        <f>A125241994J_Latest</f>
        <v>29.379000000000001</v>
      </c>
      <c r="I127" s="56">
        <f>A125244634J_Latest</f>
        <v>5.2889999999999997</v>
      </c>
      <c r="J127" s="56">
        <f>A125239882X_Latest</f>
        <v>2.2210000000000001</v>
      </c>
      <c r="K127" s="56">
        <f>A125247010R_Latest</f>
        <v>7.51</v>
      </c>
      <c r="L127" s="56">
        <f>A125249386X_Latest</f>
        <v>0.68600000000000005</v>
      </c>
      <c r="M127" s="56">
        <f>A125242258C_Latest</f>
        <v>8.1950000000000003</v>
      </c>
      <c r="N127" s="56">
        <f>A125244458J_Latest</f>
        <v>7.2080000000000002</v>
      </c>
      <c r="O127" s="56">
        <f>A125239706L_Latest</f>
        <v>3.2229999999999999</v>
      </c>
      <c r="P127" s="56">
        <f>A125246834L_Latest</f>
        <v>10.430999999999999</v>
      </c>
      <c r="Q127" s="56">
        <f>A125249210V_Latest</f>
        <v>2.46</v>
      </c>
      <c r="R127" s="56">
        <f>A125242082K_Latest</f>
        <v>12.891</v>
      </c>
      <c r="S127" s="56">
        <f>A125244678K_Latest</f>
        <v>1.915</v>
      </c>
      <c r="T127" s="56">
        <f>A125239926R_Latest</f>
        <v>1.8240000000000001</v>
      </c>
      <c r="U127" s="56">
        <f>A125247054T_Latest</f>
        <v>3.7389999999999999</v>
      </c>
      <c r="V127" s="56">
        <f>A125249430W_Latest</f>
        <v>0</v>
      </c>
      <c r="W127" s="56">
        <f>A125242302A_Latest</f>
        <v>3.7389999999999999</v>
      </c>
      <c r="X127" s="56">
        <f>A125244722J_Latest</f>
        <v>0.19800000000000001</v>
      </c>
      <c r="Y127" s="56">
        <f>A125239970X_Latest</f>
        <v>0.30299999999999999</v>
      </c>
      <c r="Z127" s="56">
        <f>A125247098V_Latest</f>
        <v>0.501</v>
      </c>
      <c r="AA127" s="56">
        <f>A125249474X_Latest</f>
        <v>0</v>
      </c>
      <c r="AB127" s="56">
        <f>A125242346C_Latest</f>
        <v>0.501</v>
      </c>
      <c r="AC127" s="56">
        <f>A125244502F_Latest</f>
        <v>1.94</v>
      </c>
      <c r="AD127" s="56">
        <f>A125239750W_Latest</f>
        <v>1.1359999999999999</v>
      </c>
      <c r="AE127" s="56">
        <f>A125246878R_Latest</f>
        <v>3.0750000000000002</v>
      </c>
      <c r="AF127" s="56">
        <f>A125249254W_Latest</f>
        <v>0</v>
      </c>
      <c r="AG127" s="56">
        <f>A125242126A_Latest</f>
        <v>3.0750000000000002</v>
      </c>
      <c r="AH127" s="56">
        <f>A125244546J_Latest</f>
        <v>0.315</v>
      </c>
      <c r="AI127" s="56">
        <f>A125239794X_Latest</f>
        <v>0.126</v>
      </c>
      <c r="AJ127" s="56">
        <f>A125246922L_Latest</f>
        <v>0.441</v>
      </c>
      <c r="AK127" s="56">
        <f>A125249298X_Latest</f>
        <v>0</v>
      </c>
      <c r="AL127" s="56">
        <f>A125242170K_Latest</f>
        <v>0.441</v>
      </c>
      <c r="AM127" s="56">
        <f>A125244590T_Latest</f>
        <v>0.32</v>
      </c>
      <c r="AN127" s="56">
        <f>A125239838R_Latest</f>
        <v>5.7000000000000002E-2</v>
      </c>
      <c r="AO127" s="56">
        <f>A125246966R_Latest</f>
        <v>0.377</v>
      </c>
      <c r="AP127" s="56">
        <f>A125249342W_Latest</f>
        <v>0</v>
      </c>
      <c r="AQ127" s="56">
        <f>A125242214A_Latest</f>
        <v>0.377</v>
      </c>
      <c r="AR127" s="56">
        <f>A125244414F_Latest</f>
        <v>0</v>
      </c>
      <c r="AS127" s="56">
        <f>A125239662W_Latest</f>
        <v>0</v>
      </c>
      <c r="AT127" s="56">
        <f>A125246790W_Latest</f>
        <v>0</v>
      </c>
      <c r="AU127" s="56">
        <f>A125249166W_Latest</f>
        <v>0.16</v>
      </c>
      <c r="AV127" s="56">
        <f>A125242038A_Latest</f>
        <v>0.16</v>
      </c>
    </row>
    <row r="128" spans="1:48" hidden="1">
      <c r="A128" s="50" t="s">
        <v>4660</v>
      </c>
      <c r="B128" s="59"/>
      <c r="C128" s="65">
        <v>43</v>
      </c>
      <c r="D128" s="56">
        <f>A125244390X_Latest</f>
        <v>277.26</v>
      </c>
      <c r="E128" s="56">
        <f>A125239638W_Latest</f>
        <v>311.53899999999999</v>
      </c>
      <c r="F128" s="56">
        <f>A125246766W_Latest</f>
        <v>588.79899999999998</v>
      </c>
      <c r="G128" s="56">
        <f>A125249142C_Latest</f>
        <v>39.356000000000002</v>
      </c>
      <c r="H128" s="56">
        <f>A125242014J_Latest</f>
        <v>628.15499999999997</v>
      </c>
      <c r="I128" s="56">
        <f>A125244654T_Latest</f>
        <v>79.757000000000005</v>
      </c>
      <c r="J128" s="56">
        <f>A125239902W_Latest</f>
        <v>96.412999999999997</v>
      </c>
      <c r="K128" s="56">
        <f>A125247030X_Latest</f>
        <v>176.17</v>
      </c>
      <c r="L128" s="56">
        <f>A125249406W_Latest</f>
        <v>15.196</v>
      </c>
      <c r="M128" s="56">
        <f>A125242278L_Latest</f>
        <v>191.36600000000001</v>
      </c>
      <c r="N128" s="56">
        <f>A125244478T_Latest</f>
        <v>73.259</v>
      </c>
      <c r="O128" s="56">
        <f>A125239726W_Latest</f>
        <v>76.308999999999997</v>
      </c>
      <c r="P128" s="56">
        <f>A125246854W_Latest</f>
        <v>149.56800000000001</v>
      </c>
      <c r="Q128" s="56">
        <f>A125249230C_Latest</f>
        <v>12.085000000000001</v>
      </c>
      <c r="R128" s="56">
        <f>A125242102J_Latest</f>
        <v>161.65299999999999</v>
      </c>
      <c r="S128" s="56">
        <f>A125244698V_Latest</f>
        <v>65.265000000000001</v>
      </c>
      <c r="T128" s="56">
        <f>A125239946X_Latest</f>
        <v>65.001000000000005</v>
      </c>
      <c r="U128" s="56">
        <f>A125247074A_Latest</f>
        <v>130.267</v>
      </c>
      <c r="V128" s="56">
        <f>A125249450F_Latest</f>
        <v>4.8540000000000001</v>
      </c>
      <c r="W128" s="56">
        <f>A125242322K_Latest</f>
        <v>135.12100000000001</v>
      </c>
      <c r="X128" s="56">
        <f>A125244742T_Latest</f>
        <v>19.809999999999999</v>
      </c>
      <c r="Y128" s="56">
        <f>A125239990J_Latest</f>
        <v>23.305</v>
      </c>
      <c r="Z128" s="56">
        <f>A125247118T_Latest</f>
        <v>43.115000000000002</v>
      </c>
      <c r="AA128" s="56">
        <f>A125249494J_Latest</f>
        <v>1.829</v>
      </c>
      <c r="AB128" s="56">
        <f>A125242366L_Latest</f>
        <v>44.945</v>
      </c>
      <c r="AC128" s="56">
        <f>A125244522R_Latest</f>
        <v>27.628</v>
      </c>
      <c r="AD128" s="56">
        <f>A125239770F_Latest</f>
        <v>40.896000000000001</v>
      </c>
      <c r="AE128" s="56">
        <f>A125246898X_Latest</f>
        <v>68.524000000000001</v>
      </c>
      <c r="AF128" s="56">
        <f>A125249274F_Latest</f>
        <v>3.375</v>
      </c>
      <c r="AG128" s="56">
        <f>A125242146K_Latest</f>
        <v>71.900000000000006</v>
      </c>
      <c r="AH128" s="56">
        <f>A125244566T_Latest</f>
        <v>7.3579999999999997</v>
      </c>
      <c r="AI128" s="56">
        <f>A125239814W_Latest</f>
        <v>5.9290000000000003</v>
      </c>
      <c r="AJ128" s="56">
        <f>A125246942W_Latest</f>
        <v>13.287000000000001</v>
      </c>
      <c r="AK128" s="56">
        <f>A125249318W_Latest</f>
        <v>1.0309999999999999</v>
      </c>
      <c r="AL128" s="56">
        <f>A125242190V_Latest</f>
        <v>14.317</v>
      </c>
      <c r="AM128" s="56">
        <f>A125244610R_Latest</f>
        <v>1.895</v>
      </c>
      <c r="AN128" s="56">
        <f>A125239858X_Latest</f>
        <v>0.69</v>
      </c>
      <c r="AO128" s="56">
        <f>A125246986X_Latest</f>
        <v>2.585</v>
      </c>
      <c r="AP128" s="56">
        <f>A125249362F_Latest</f>
        <v>0.29899999999999999</v>
      </c>
      <c r="AQ128" s="56">
        <f>A125242234K_Latest</f>
        <v>2.8839999999999999</v>
      </c>
      <c r="AR128" s="56">
        <f>A125244434R_Latest</f>
        <v>2.2879999999999998</v>
      </c>
      <c r="AS128" s="56">
        <f>A125239682F_Latest</f>
        <v>2.996</v>
      </c>
      <c r="AT128" s="56">
        <f>A125246810V_Latest</f>
        <v>5.2839999999999998</v>
      </c>
      <c r="AU128" s="56">
        <f>A125249186F_Latest</f>
        <v>0.68500000000000005</v>
      </c>
      <c r="AV128" s="56">
        <f>A125242058K_Latest</f>
        <v>5.9690000000000003</v>
      </c>
    </row>
    <row r="129" spans="1:48" hidden="1">
      <c r="A129" s="60"/>
      <c r="B129" s="61"/>
      <c r="C129" s="61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</row>
    <row r="130" spans="1:48" hidden="1">
      <c r="A130" s="60"/>
      <c r="B130" s="61"/>
      <c r="C130" s="61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</row>
    <row r="131" spans="1:48" hidden="1">
      <c r="A131" s="64"/>
      <c r="B131" s="63"/>
      <c r="C131" s="63"/>
      <c r="D131" s="66">
        <v>1</v>
      </c>
      <c r="E131" s="66">
        <v>2</v>
      </c>
      <c r="F131" s="66">
        <v>3</v>
      </c>
      <c r="G131" s="66">
        <v>4</v>
      </c>
      <c r="H131" s="66">
        <v>5</v>
      </c>
      <c r="I131" s="66">
        <v>6</v>
      </c>
      <c r="J131" s="66">
        <v>7</v>
      </c>
      <c r="K131" s="66">
        <v>8</v>
      </c>
      <c r="L131" s="66">
        <v>9</v>
      </c>
      <c r="M131" s="66">
        <v>10</v>
      </c>
      <c r="N131" s="66">
        <v>11</v>
      </c>
      <c r="O131" s="66">
        <v>12</v>
      </c>
      <c r="P131" s="66">
        <v>13</v>
      </c>
      <c r="Q131" s="66">
        <v>14</v>
      </c>
      <c r="R131" s="66">
        <v>15</v>
      </c>
      <c r="S131" s="66">
        <v>16</v>
      </c>
      <c r="T131" s="66">
        <v>17</v>
      </c>
      <c r="U131" s="66">
        <v>18</v>
      </c>
      <c r="V131" s="66">
        <v>19</v>
      </c>
      <c r="W131" s="66">
        <v>20</v>
      </c>
      <c r="X131" s="66">
        <v>21</v>
      </c>
      <c r="Y131" s="66">
        <v>22</v>
      </c>
      <c r="Z131" s="66">
        <v>23</v>
      </c>
      <c r="AA131" s="66">
        <v>24</v>
      </c>
      <c r="AB131" s="66">
        <v>25</v>
      </c>
      <c r="AC131" s="66">
        <v>26</v>
      </c>
      <c r="AD131" s="66">
        <v>27</v>
      </c>
      <c r="AE131" s="66">
        <v>28</v>
      </c>
      <c r="AF131" s="66">
        <v>29</v>
      </c>
      <c r="AG131" s="66">
        <v>30</v>
      </c>
      <c r="AH131" s="66">
        <v>31</v>
      </c>
      <c r="AI131" s="66">
        <v>32</v>
      </c>
      <c r="AJ131" s="66">
        <v>33</v>
      </c>
      <c r="AK131" s="66">
        <v>34</v>
      </c>
      <c r="AL131" s="66">
        <v>35</v>
      </c>
      <c r="AM131" s="66">
        <v>36</v>
      </c>
      <c r="AN131" s="66">
        <v>37</v>
      </c>
      <c r="AO131" s="66">
        <v>38</v>
      </c>
      <c r="AP131" s="66">
        <v>39</v>
      </c>
      <c r="AQ131" s="66">
        <v>40</v>
      </c>
      <c r="AR131" s="66">
        <v>41</v>
      </c>
      <c r="AS131" s="66">
        <v>42</v>
      </c>
      <c r="AT131" s="66">
        <v>43</v>
      </c>
      <c r="AU131" s="66">
        <v>44</v>
      </c>
      <c r="AV131" s="66">
        <v>45</v>
      </c>
    </row>
    <row r="132" spans="1:48" ht="15" hidden="1" customHeight="1">
      <c r="A132" s="37"/>
      <c r="B132" s="37"/>
      <c r="C132" s="37"/>
      <c r="D132" s="84" t="s">
        <v>4690</v>
      </c>
      <c r="E132" s="84"/>
      <c r="F132" s="84"/>
      <c r="G132" s="84"/>
      <c r="H132" s="84"/>
      <c r="I132" s="84" t="s">
        <v>4691</v>
      </c>
      <c r="J132" s="84"/>
      <c r="K132" s="84"/>
      <c r="L132" s="84"/>
      <c r="M132" s="84"/>
      <c r="N132" s="84" t="s">
        <v>4692</v>
      </c>
      <c r="O132" s="84"/>
      <c r="P132" s="84"/>
      <c r="Q132" s="84"/>
      <c r="R132" s="84"/>
      <c r="S132" s="84" t="s">
        <v>4693</v>
      </c>
      <c r="T132" s="84"/>
      <c r="U132" s="84"/>
      <c r="V132" s="84"/>
      <c r="W132" s="84"/>
      <c r="X132" s="84" t="s">
        <v>4694</v>
      </c>
      <c r="Y132" s="84"/>
      <c r="Z132" s="84"/>
      <c r="AA132" s="84"/>
      <c r="AB132" s="84"/>
      <c r="AC132" s="84" t="s">
        <v>4695</v>
      </c>
      <c r="AD132" s="84"/>
      <c r="AE132" s="84"/>
      <c r="AF132" s="84"/>
      <c r="AG132" s="84"/>
      <c r="AH132" s="84" t="s">
        <v>4696</v>
      </c>
      <c r="AI132" s="84"/>
      <c r="AJ132" s="84"/>
      <c r="AK132" s="84"/>
      <c r="AL132" s="84"/>
      <c r="AM132" s="84" t="s">
        <v>4697</v>
      </c>
      <c r="AN132" s="84"/>
      <c r="AO132" s="84"/>
      <c r="AP132" s="84"/>
      <c r="AQ132" s="84"/>
      <c r="AR132" s="84" t="s">
        <v>4699</v>
      </c>
      <c r="AS132" s="84"/>
      <c r="AT132" s="84"/>
      <c r="AU132" s="84"/>
      <c r="AV132" s="84"/>
    </row>
    <row r="133" spans="1:48" ht="15" hidden="1" customHeight="1">
      <c r="A133" s="37"/>
      <c r="B133" s="37"/>
      <c r="C133" s="37"/>
      <c r="D133" s="85" t="s">
        <v>4658</v>
      </c>
      <c r="E133" s="85"/>
      <c r="F133" s="85"/>
      <c r="G133" s="87" t="s">
        <v>4659</v>
      </c>
      <c r="H133" s="87" t="s">
        <v>4660</v>
      </c>
      <c r="I133" s="85" t="s">
        <v>4658</v>
      </c>
      <c r="J133" s="85"/>
      <c r="K133" s="85"/>
      <c r="L133" s="87" t="s">
        <v>4659</v>
      </c>
      <c r="M133" s="87" t="s">
        <v>4660</v>
      </c>
      <c r="N133" s="85" t="s">
        <v>4658</v>
      </c>
      <c r="O133" s="85"/>
      <c r="P133" s="85"/>
      <c r="Q133" s="87" t="s">
        <v>4659</v>
      </c>
      <c r="R133" s="87" t="s">
        <v>4660</v>
      </c>
      <c r="S133" s="85" t="s">
        <v>4658</v>
      </c>
      <c r="T133" s="85"/>
      <c r="U133" s="85"/>
      <c r="V133" s="87" t="s">
        <v>4659</v>
      </c>
      <c r="W133" s="87" t="s">
        <v>4660</v>
      </c>
      <c r="X133" s="85" t="s">
        <v>4658</v>
      </c>
      <c r="Y133" s="85"/>
      <c r="Z133" s="85"/>
      <c r="AA133" s="87" t="s">
        <v>4659</v>
      </c>
      <c r="AB133" s="87" t="s">
        <v>4660</v>
      </c>
      <c r="AC133" s="85" t="s">
        <v>4658</v>
      </c>
      <c r="AD133" s="85"/>
      <c r="AE133" s="85"/>
      <c r="AF133" s="87" t="s">
        <v>4659</v>
      </c>
      <c r="AG133" s="87" t="s">
        <v>4660</v>
      </c>
      <c r="AH133" s="85" t="s">
        <v>4658</v>
      </c>
      <c r="AI133" s="85"/>
      <c r="AJ133" s="85"/>
      <c r="AK133" s="87" t="s">
        <v>4659</v>
      </c>
      <c r="AL133" s="87" t="s">
        <v>4660</v>
      </c>
      <c r="AM133" s="85" t="s">
        <v>4658</v>
      </c>
      <c r="AN133" s="85"/>
      <c r="AO133" s="85"/>
      <c r="AP133" s="87" t="s">
        <v>4659</v>
      </c>
      <c r="AQ133" s="87" t="s">
        <v>4660</v>
      </c>
      <c r="AR133" s="85" t="s">
        <v>4658</v>
      </c>
      <c r="AS133" s="85"/>
      <c r="AT133" s="85"/>
      <c r="AU133" s="87" t="s">
        <v>4659</v>
      </c>
      <c r="AV133" s="87" t="s">
        <v>4660</v>
      </c>
    </row>
    <row r="134" spans="1:48" ht="56.25" hidden="1">
      <c r="A134" s="37"/>
      <c r="B134" s="37"/>
      <c r="C134" s="37"/>
      <c r="D134" s="44" t="s">
        <v>4661</v>
      </c>
      <c r="E134" s="44" t="s">
        <v>4662</v>
      </c>
      <c r="F134" s="45" t="s">
        <v>4660</v>
      </c>
      <c r="G134" s="86"/>
      <c r="H134" s="86"/>
      <c r="I134" s="44" t="s">
        <v>4661</v>
      </c>
      <c r="J134" s="44" t="s">
        <v>4662</v>
      </c>
      <c r="K134" s="45" t="s">
        <v>4660</v>
      </c>
      <c r="L134" s="86"/>
      <c r="M134" s="86"/>
      <c r="N134" s="44" t="s">
        <v>4661</v>
      </c>
      <c r="O134" s="44" t="s">
        <v>4662</v>
      </c>
      <c r="P134" s="45" t="s">
        <v>4660</v>
      </c>
      <c r="Q134" s="86"/>
      <c r="R134" s="86"/>
      <c r="S134" s="44" t="s">
        <v>4661</v>
      </c>
      <c r="T134" s="44" t="s">
        <v>4662</v>
      </c>
      <c r="U134" s="45" t="s">
        <v>4660</v>
      </c>
      <c r="V134" s="86"/>
      <c r="W134" s="86"/>
      <c r="X134" s="44" t="s">
        <v>4661</v>
      </c>
      <c r="Y134" s="44" t="s">
        <v>4662</v>
      </c>
      <c r="Z134" s="45" t="s">
        <v>4660</v>
      </c>
      <c r="AA134" s="86"/>
      <c r="AB134" s="86"/>
      <c r="AC134" s="44" t="s">
        <v>4661</v>
      </c>
      <c r="AD134" s="44" t="s">
        <v>4662</v>
      </c>
      <c r="AE134" s="45" t="s">
        <v>4660</v>
      </c>
      <c r="AF134" s="86"/>
      <c r="AG134" s="86"/>
      <c r="AH134" s="44" t="s">
        <v>4661</v>
      </c>
      <c r="AI134" s="44" t="s">
        <v>4662</v>
      </c>
      <c r="AJ134" s="45" t="s">
        <v>4660</v>
      </c>
      <c r="AK134" s="86"/>
      <c r="AL134" s="86"/>
      <c r="AM134" s="44" t="s">
        <v>4661</v>
      </c>
      <c r="AN134" s="44" t="s">
        <v>4662</v>
      </c>
      <c r="AO134" s="45" t="s">
        <v>4660</v>
      </c>
      <c r="AP134" s="86"/>
      <c r="AQ134" s="86"/>
      <c r="AR134" s="44" t="s">
        <v>4661</v>
      </c>
      <c r="AS134" s="44" t="s">
        <v>4662</v>
      </c>
      <c r="AT134" s="45" t="s">
        <v>4660</v>
      </c>
      <c r="AU134" s="86"/>
      <c r="AV134" s="86"/>
    </row>
    <row r="135" spans="1:48" hidden="1">
      <c r="A135" s="37"/>
      <c r="B135" s="37"/>
      <c r="C135" s="37"/>
      <c r="D135" s="46" t="s">
        <v>4663</v>
      </c>
      <c r="E135" s="46" t="s">
        <v>4663</v>
      </c>
      <c r="F135" s="46" t="s">
        <v>4663</v>
      </c>
      <c r="G135" s="46" t="s">
        <v>4663</v>
      </c>
      <c r="H135" s="46" t="s">
        <v>4663</v>
      </c>
      <c r="I135" s="46" t="s">
        <v>4663</v>
      </c>
      <c r="J135" s="46" t="s">
        <v>4663</v>
      </c>
      <c r="K135" s="46" t="s">
        <v>4663</v>
      </c>
      <c r="L135" s="46" t="s">
        <v>4663</v>
      </c>
      <c r="M135" s="46" t="s">
        <v>4663</v>
      </c>
      <c r="N135" s="46" t="s">
        <v>4663</v>
      </c>
      <c r="O135" s="46" t="s">
        <v>4663</v>
      </c>
      <c r="P135" s="46" t="s">
        <v>4663</v>
      </c>
      <c r="Q135" s="46" t="s">
        <v>4663</v>
      </c>
      <c r="R135" s="46" t="s">
        <v>4663</v>
      </c>
      <c r="S135" s="46" t="s">
        <v>4663</v>
      </c>
      <c r="T135" s="46" t="s">
        <v>4663</v>
      </c>
      <c r="U135" s="46" t="s">
        <v>4663</v>
      </c>
      <c r="V135" s="46" t="s">
        <v>4663</v>
      </c>
      <c r="W135" s="46" t="s">
        <v>4663</v>
      </c>
      <c r="X135" s="46" t="s">
        <v>4663</v>
      </c>
      <c r="Y135" s="46" t="s">
        <v>4663</v>
      </c>
      <c r="Z135" s="46" t="s">
        <v>4663</v>
      </c>
      <c r="AA135" s="46" t="s">
        <v>4663</v>
      </c>
      <c r="AB135" s="46" t="s">
        <v>4663</v>
      </c>
      <c r="AC135" s="46" t="s">
        <v>4663</v>
      </c>
      <c r="AD135" s="46" t="s">
        <v>4663</v>
      </c>
      <c r="AE135" s="46" t="s">
        <v>4663</v>
      </c>
      <c r="AF135" s="46" t="s">
        <v>4663</v>
      </c>
      <c r="AG135" s="46" t="s">
        <v>4663</v>
      </c>
      <c r="AH135" s="46" t="s">
        <v>4663</v>
      </c>
      <c r="AI135" s="46" t="s">
        <v>4663</v>
      </c>
      <c r="AJ135" s="46" t="s">
        <v>4663</v>
      </c>
      <c r="AK135" s="46" t="s">
        <v>4663</v>
      </c>
      <c r="AL135" s="46" t="s">
        <v>4663</v>
      </c>
      <c r="AM135" s="46" t="s">
        <v>4663</v>
      </c>
      <c r="AN135" s="46" t="s">
        <v>4663</v>
      </c>
      <c r="AO135" s="46" t="s">
        <v>4663</v>
      </c>
      <c r="AP135" s="46" t="s">
        <v>4663</v>
      </c>
      <c r="AQ135" s="46" t="s">
        <v>4663</v>
      </c>
      <c r="AR135" s="46" t="s">
        <v>4663</v>
      </c>
      <c r="AS135" s="46" t="s">
        <v>4663</v>
      </c>
      <c r="AT135" s="46" t="s">
        <v>4663</v>
      </c>
      <c r="AU135" s="46" t="s">
        <v>4663</v>
      </c>
      <c r="AV135" s="46" t="s">
        <v>4663</v>
      </c>
    </row>
    <row r="136" spans="1:48" hidden="1">
      <c r="A136" s="47" t="s">
        <v>4664</v>
      </c>
      <c r="B136" s="47"/>
      <c r="C136" s="37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  <c r="AS136" s="46"/>
      <c r="AT136" s="46"/>
      <c r="AU136" s="46"/>
      <c r="AV136" s="46"/>
    </row>
    <row r="137" spans="1:48" hidden="1">
      <c r="A137" s="50" t="s">
        <v>4665</v>
      </c>
      <c r="B137" s="51"/>
      <c r="C137" s="37"/>
      <c r="D137" s="46"/>
      <c r="E137" s="46"/>
      <c r="F137" s="46"/>
      <c r="G137" s="49"/>
      <c r="H137" s="70"/>
      <c r="I137" s="46"/>
      <c r="J137" s="46"/>
      <c r="K137" s="46"/>
      <c r="L137" s="49"/>
      <c r="M137" s="70"/>
      <c r="N137" s="46"/>
      <c r="O137" s="46"/>
      <c r="P137" s="46"/>
      <c r="Q137" s="49"/>
      <c r="R137" s="70"/>
      <c r="S137" s="46"/>
      <c r="T137" s="46"/>
      <c r="U137" s="46"/>
      <c r="V137" s="49"/>
      <c r="W137" s="70"/>
      <c r="X137" s="46"/>
      <c r="Y137" s="46"/>
      <c r="Z137" s="46"/>
      <c r="AA137" s="49"/>
      <c r="AB137" s="70"/>
      <c r="AC137" s="46"/>
      <c r="AD137" s="46"/>
      <c r="AE137" s="46"/>
      <c r="AF137" s="49"/>
      <c r="AG137" s="70"/>
      <c r="AH137" s="46"/>
      <c r="AI137" s="46"/>
      <c r="AJ137" s="46"/>
      <c r="AK137" s="49"/>
      <c r="AL137" s="70"/>
      <c r="AM137" s="46"/>
      <c r="AN137" s="46"/>
      <c r="AO137" s="46"/>
      <c r="AP137" s="49"/>
      <c r="AQ137" s="70"/>
      <c r="AR137" s="46"/>
      <c r="AS137" s="46"/>
      <c r="AT137" s="46"/>
      <c r="AU137" s="49"/>
      <c r="AV137" s="70"/>
    </row>
    <row r="138" spans="1:48" hidden="1">
      <c r="A138" s="54"/>
      <c r="B138" s="55" t="s">
        <v>4666</v>
      </c>
      <c r="C138" s="65">
        <v>1</v>
      </c>
      <c r="D138" s="19" t="s">
        <v>283</v>
      </c>
      <c r="E138" s="19" t="s">
        <v>286</v>
      </c>
      <c r="F138" s="19" t="s">
        <v>280</v>
      </c>
      <c r="G138" s="19" t="s">
        <v>289</v>
      </c>
      <c r="H138" s="19" t="s">
        <v>277</v>
      </c>
      <c r="I138" s="19" t="s">
        <v>2273</v>
      </c>
      <c r="J138" s="19" t="s">
        <v>2276</v>
      </c>
      <c r="K138" s="19" t="s">
        <v>2270</v>
      </c>
      <c r="L138" s="19" t="s">
        <v>2279</v>
      </c>
      <c r="M138" s="19" t="s">
        <v>2267</v>
      </c>
      <c r="N138" s="19" t="s">
        <v>2438</v>
      </c>
      <c r="O138" s="19" t="s">
        <v>2441</v>
      </c>
      <c r="P138" s="19" t="s">
        <v>2435</v>
      </c>
      <c r="Q138" s="19" t="s">
        <v>2444</v>
      </c>
      <c r="R138" s="19" t="s">
        <v>2432</v>
      </c>
      <c r="S138" s="19" t="s">
        <v>2853</v>
      </c>
      <c r="T138" s="19" t="s">
        <v>2856</v>
      </c>
      <c r="U138" s="19" t="s">
        <v>2850</v>
      </c>
      <c r="V138" s="19" t="s">
        <v>2859</v>
      </c>
      <c r="W138" s="19" t="s">
        <v>2847</v>
      </c>
      <c r="X138" s="19" t="s">
        <v>3268</v>
      </c>
      <c r="Y138" s="19" t="s">
        <v>3271</v>
      </c>
      <c r="Z138" s="19" t="s">
        <v>3265</v>
      </c>
      <c r="AA138" s="19" t="s">
        <v>3274</v>
      </c>
      <c r="AB138" s="19" t="s">
        <v>3262</v>
      </c>
      <c r="AC138" s="19" t="s">
        <v>3433</v>
      </c>
      <c r="AD138" s="19" t="s">
        <v>3436</v>
      </c>
      <c r="AE138" s="19" t="s">
        <v>3430</v>
      </c>
      <c r="AF138" s="19" t="s">
        <v>3439</v>
      </c>
      <c r="AG138" s="19" t="s">
        <v>3427</v>
      </c>
      <c r="AH138" s="19" t="s">
        <v>3848</v>
      </c>
      <c r="AI138" s="19" t="s">
        <v>3851</v>
      </c>
      <c r="AJ138" s="19" t="s">
        <v>3845</v>
      </c>
      <c r="AK138" s="19" t="s">
        <v>3854</v>
      </c>
      <c r="AL138" s="19" t="s">
        <v>3842</v>
      </c>
      <c r="AM138" s="19" t="s">
        <v>4263</v>
      </c>
      <c r="AN138" s="19" t="s">
        <v>4266</v>
      </c>
      <c r="AO138" s="19" t="s">
        <v>4010</v>
      </c>
      <c r="AP138" s="19" t="s">
        <v>4269</v>
      </c>
      <c r="AQ138" s="19" t="s">
        <v>4007</v>
      </c>
      <c r="AR138" s="19" t="s">
        <v>4428</v>
      </c>
      <c r="AS138" s="19" t="s">
        <v>4431</v>
      </c>
      <c r="AT138" s="19" t="s">
        <v>4425</v>
      </c>
      <c r="AU138" s="19" t="s">
        <v>4434</v>
      </c>
      <c r="AV138" s="19" t="s">
        <v>4422</v>
      </c>
    </row>
    <row r="139" spans="1:48" hidden="1">
      <c r="A139" s="54"/>
      <c r="B139" s="55" t="s">
        <v>4667</v>
      </c>
      <c r="C139" s="65">
        <v>2</v>
      </c>
      <c r="D139" s="19" t="s">
        <v>298</v>
      </c>
      <c r="E139" s="19" t="s">
        <v>301</v>
      </c>
      <c r="F139" s="19" t="s">
        <v>295</v>
      </c>
      <c r="G139" s="19" t="s">
        <v>304</v>
      </c>
      <c r="H139" s="19" t="s">
        <v>292</v>
      </c>
      <c r="I139" s="19" t="s">
        <v>2288</v>
      </c>
      <c r="J139" s="19" t="s">
        <v>2291</v>
      </c>
      <c r="K139" s="19" t="s">
        <v>2285</v>
      </c>
      <c r="L139" s="19" t="s">
        <v>2294</v>
      </c>
      <c r="M139" s="19" t="s">
        <v>2282</v>
      </c>
      <c r="N139" s="19" t="s">
        <v>2453</v>
      </c>
      <c r="O139" s="19" t="s">
        <v>2456</v>
      </c>
      <c r="P139" s="19" t="s">
        <v>2450</v>
      </c>
      <c r="Q139" s="19" t="s">
        <v>2459</v>
      </c>
      <c r="R139" s="19" t="s">
        <v>2447</v>
      </c>
      <c r="S139" s="19" t="s">
        <v>2868</v>
      </c>
      <c r="T139" s="19" t="s">
        <v>2871</v>
      </c>
      <c r="U139" s="19" t="s">
        <v>2865</v>
      </c>
      <c r="V139" s="19" t="s">
        <v>2874</v>
      </c>
      <c r="W139" s="19" t="s">
        <v>2862</v>
      </c>
      <c r="X139" s="19" t="s">
        <v>3283</v>
      </c>
      <c r="Y139" s="19" t="s">
        <v>3286</v>
      </c>
      <c r="Z139" s="19" t="s">
        <v>3280</v>
      </c>
      <c r="AA139" s="19" t="s">
        <v>3289</v>
      </c>
      <c r="AB139" s="19" t="s">
        <v>3277</v>
      </c>
      <c r="AC139" s="19" t="s">
        <v>3448</v>
      </c>
      <c r="AD139" s="19" t="s">
        <v>3451</v>
      </c>
      <c r="AE139" s="19" t="s">
        <v>3445</v>
      </c>
      <c r="AF139" s="19" t="s">
        <v>3454</v>
      </c>
      <c r="AG139" s="19" t="s">
        <v>3442</v>
      </c>
      <c r="AH139" s="19" t="s">
        <v>3863</v>
      </c>
      <c r="AI139" s="19" t="s">
        <v>3866</v>
      </c>
      <c r="AJ139" s="19" t="s">
        <v>3860</v>
      </c>
      <c r="AK139" s="19" t="s">
        <v>3869</v>
      </c>
      <c r="AL139" s="19" t="s">
        <v>3857</v>
      </c>
      <c r="AM139" s="19" t="s">
        <v>4278</v>
      </c>
      <c r="AN139" s="19" t="s">
        <v>4281</v>
      </c>
      <c r="AO139" s="19" t="s">
        <v>4275</v>
      </c>
      <c r="AP139" s="19" t="s">
        <v>4284</v>
      </c>
      <c r="AQ139" s="19" t="s">
        <v>4272</v>
      </c>
      <c r="AR139" s="19" t="s">
        <v>4443</v>
      </c>
      <c r="AS139" s="19" t="s">
        <v>4446</v>
      </c>
      <c r="AT139" s="19" t="s">
        <v>4440</v>
      </c>
      <c r="AU139" s="19" t="s">
        <v>4449</v>
      </c>
      <c r="AV139" s="19" t="s">
        <v>4437</v>
      </c>
    </row>
    <row r="140" spans="1:48" hidden="1">
      <c r="A140" s="50" t="s">
        <v>4668</v>
      </c>
      <c r="B140" s="51"/>
      <c r="C140" s="65">
        <v>3</v>
      </c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</row>
    <row r="141" spans="1:48" hidden="1">
      <c r="A141" s="54"/>
      <c r="B141" s="55" t="s">
        <v>4669</v>
      </c>
      <c r="C141" s="65">
        <v>4</v>
      </c>
      <c r="D141" s="19" t="s">
        <v>313</v>
      </c>
      <c r="E141" s="19" t="s">
        <v>316</v>
      </c>
      <c r="F141" s="19" t="s">
        <v>310</v>
      </c>
      <c r="G141" s="19" t="s">
        <v>319</v>
      </c>
      <c r="H141" s="19" t="s">
        <v>307</v>
      </c>
      <c r="I141" s="19" t="s">
        <v>2303</v>
      </c>
      <c r="J141" s="19" t="s">
        <v>2306</v>
      </c>
      <c r="K141" s="19" t="s">
        <v>2300</v>
      </c>
      <c r="L141" s="19" t="s">
        <v>2309</v>
      </c>
      <c r="M141" s="19" t="s">
        <v>2297</v>
      </c>
      <c r="N141" s="19" t="s">
        <v>2468</v>
      </c>
      <c r="O141" s="19" t="s">
        <v>2471</v>
      </c>
      <c r="P141" s="19" t="s">
        <v>2465</v>
      </c>
      <c r="Q141" s="19" t="s">
        <v>2474</v>
      </c>
      <c r="R141" s="19" t="s">
        <v>2462</v>
      </c>
      <c r="S141" s="19" t="s">
        <v>2883</v>
      </c>
      <c r="T141" s="19" t="s">
        <v>2886</v>
      </c>
      <c r="U141" s="19" t="s">
        <v>2880</v>
      </c>
      <c r="V141" s="19" t="s">
        <v>2889</v>
      </c>
      <c r="W141" s="19" t="s">
        <v>2877</v>
      </c>
      <c r="X141" s="19" t="s">
        <v>3298</v>
      </c>
      <c r="Y141" s="19" t="s">
        <v>3301</v>
      </c>
      <c r="Z141" s="19" t="s">
        <v>3295</v>
      </c>
      <c r="AA141" s="19" t="s">
        <v>3304</v>
      </c>
      <c r="AB141" s="19" t="s">
        <v>3292</v>
      </c>
      <c r="AC141" s="19" t="s">
        <v>3463</v>
      </c>
      <c r="AD141" s="19" t="s">
        <v>3466</v>
      </c>
      <c r="AE141" s="19" t="s">
        <v>3460</v>
      </c>
      <c r="AF141" s="19" t="s">
        <v>3469</v>
      </c>
      <c r="AG141" s="19" t="s">
        <v>3457</v>
      </c>
      <c r="AH141" s="19" t="s">
        <v>3878</v>
      </c>
      <c r="AI141" s="19" t="s">
        <v>3881</v>
      </c>
      <c r="AJ141" s="19" t="s">
        <v>3875</v>
      </c>
      <c r="AK141" s="19" t="s">
        <v>3884</v>
      </c>
      <c r="AL141" s="19" t="s">
        <v>3872</v>
      </c>
      <c r="AM141" s="19" t="s">
        <v>4293</v>
      </c>
      <c r="AN141" s="19" t="s">
        <v>4296</v>
      </c>
      <c r="AO141" s="19" t="s">
        <v>4290</v>
      </c>
      <c r="AP141" s="19" t="s">
        <v>4299</v>
      </c>
      <c r="AQ141" s="19" t="s">
        <v>4287</v>
      </c>
      <c r="AR141" s="19" t="s">
        <v>4458</v>
      </c>
      <c r="AS141" s="19" t="s">
        <v>4461</v>
      </c>
      <c r="AT141" s="19" t="s">
        <v>4455</v>
      </c>
      <c r="AU141" s="19" t="s">
        <v>4464</v>
      </c>
      <c r="AV141" s="19" t="s">
        <v>4452</v>
      </c>
    </row>
    <row r="142" spans="1:48" hidden="1">
      <c r="A142" s="54"/>
      <c r="B142" s="55" t="s">
        <v>4670</v>
      </c>
      <c r="C142" s="65">
        <v>5</v>
      </c>
      <c r="D142" s="19" t="s">
        <v>328</v>
      </c>
      <c r="E142" s="19" t="s">
        <v>331</v>
      </c>
      <c r="F142" s="19" t="s">
        <v>325</v>
      </c>
      <c r="G142" s="19" t="s">
        <v>334</v>
      </c>
      <c r="H142" s="19" t="s">
        <v>322</v>
      </c>
      <c r="I142" s="19" t="s">
        <v>2318</v>
      </c>
      <c r="J142" s="19" t="s">
        <v>2321</v>
      </c>
      <c r="K142" s="19" t="s">
        <v>2315</v>
      </c>
      <c r="L142" s="19" t="s">
        <v>2324</v>
      </c>
      <c r="M142" s="19" t="s">
        <v>2312</v>
      </c>
      <c r="N142" s="19" t="s">
        <v>2483</v>
      </c>
      <c r="O142" s="19" t="s">
        <v>2486</v>
      </c>
      <c r="P142" s="19" t="s">
        <v>2480</v>
      </c>
      <c r="Q142" s="19" t="s">
        <v>2489</v>
      </c>
      <c r="R142" s="19" t="s">
        <v>2477</v>
      </c>
      <c r="S142" s="19" t="s">
        <v>2898</v>
      </c>
      <c r="T142" s="19" t="s">
        <v>2901</v>
      </c>
      <c r="U142" s="19" t="s">
        <v>2895</v>
      </c>
      <c r="V142" s="19" t="s">
        <v>2904</v>
      </c>
      <c r="W142" s="19" t="s">
        <v>2892</v>
      </c>
      <c r="X142" s="19" t="s">
        <v>3313</v>
      </c>
      <c r="Y142" s="19" t="s">
        <v>3316</v>
      </c>
      <c r="Z142" s="19" t="s">
        <v>3310</v>
      </c>
      <c r="AA142" s="19" t="s">
        <v>3319</v>
      </c>
      <c r="AB142" s="19" t="s">
        <v>3307</v>
      </c>
      <c r="AC142" s="19" t="s">
        <v>3478</v>
      </c>
      <c r="AD142" s="19" t="s">
        <v>3481</v>
      </c>
      <c r="AE142" s="19" t="s">
        <v>3475</v>
      </c>
      <c r="AF142" s="19" t="s">
        <v>3484</v>
      </c>
      <c r="AG142" s="19" t="s">
        <v>3472</v>
      </c>
      <c r="AH142" s="19" t="s">
        <v>3893</v>
      </c>
      <c r="AI142" s="19" t="s">
        <v>3896</v>
      </c>
      <c r="AJ142" s="19" t="s">
        <v>3890</v>
      </c>
      <c r="AK142" s="19" t="s">
        <v>3899</v>
      </c>
      <c r="AL142" s="19" t="s">
        <v>3887</v>
      </c>
      <c r="AM142" s="19" t="s">
        <v>4308</v>
      </c>
      <c r="AN142" s="19" t="s">
        <v>4311</v>
      </c>
      <c r="AO142" s="19" t="s">
        <v>4305</v>
      </c>
      <c r="AP142" s="19" t="s">
        <v>4314</v>
      </c>
      <c r="AQ142" s="19" t="s">
        <v>4302</v>
      </c>
      <c r="AR142" s="19" t="s">
        <v>4473</v>
      </c>
      <c r="AS142" s="19" t="s">
        <v>4476</v>
      </c>
      <c r="AT142" s="19" t="s">
        <v>4470</v>
      </c>
      <c r="AU142" s="19" t="s">
        <v>4479</v>
      </c>
      <c r="AV142" s="19" t="s">
        <v>4467</v>
      </c>
    </row>
    <row r="143" spans="1:48" hidden="1">
      <c r="A143" s="54"/>
      <c r="B143" s="55" t="s">
        <v>4671</v>
      </c>
      <c r="C143" s="65">
        <v>6</v>
      </c>
      <c r="D143" s="19" t="s">
        <v>343</v>
      </c>
      <c r="E143" s="19" t="s">
        <v>346</v>
      </c>
      <c r="F143" s="19" t="s">
        <v>340</v>
      </c>
      <c r="G143" s="19" t="s">
        <v>349</v>
      </c>
      <c r="H143" s="19" t="s">
        <v>337</v>
      </c>
      <c r="I143" s="19" t="s">
        <v>2333</v>
      </c>
      <c r="J143" s="19" t="s">
        <v>2336</v>
      </c>
      <c r="K143" s="19" t="s">
        <v>2330</v>
      </c>
      <c r="L143" s="19" t="s">
        <v>2339</v>
      </c>
      <c r="M143" s="19" t="s">
        <v>2327</v>
      </c>
      <c r="N143" s="19" t="s">
        <v>2498</v>
      </c>
      <c r="O143" s="19" t="s">
        <v>2501</v>
      </c>
      <c r="P143" s="19" t="s">
        <v>2495</v>
      </c>
      <c r="Q143" s="19" t="s">
        <v>2504</v>
      </c>
      <c r="R143" s="19" t="s">
        <v>2492</v>
      </c>
      <c r="S143" s="19" t="s">
        <v>2913</v>
      </c>
      <c r="T143" s="19" t="s">
        <v>2916</v>
      </c>
      <c r="U143" s="19" t="s">
        <v>2910</v>
      </c>
      <c r="V143" s="19" t="s">
        <v>2919</v>
      </c>
      <c r="W143" s="19" t="s">
        <v>2907</v>
      </c>
      <c r="X143" s="19" t="s">
        <v>3328</v>
      </c>
      <c r="Y143" s="19" t="s">
        <v>3331</v>
      </c>
      <c r="Z143" s="19" t="s">
        <v>3325</v>
      </c>
      <c r="AA143" s="19" t="s">
        <v>3334</v>
      </c>
      <c r="AB143" s="19" t="s">
        <v>3322</v>
      </c>
      <c r="AC143" s="19" t="s">
        <v>3493</v>
      </c>
      <c r="AD143" s="19" t="s">
        <v>3496</v>
      </c>
      <c r="AE143" s="19" t="s">
        <v>3490</v>
      </c>
      <c r="AF143" s="19" t="s">
        <v>3499</v>
      </c>
      <c r="AG143" s="19" t="s">
        <v>3487</v>
      </c>
      <c r="AH143" s="19" t="s">
        <v>3908</v>
      </c>
      <c r="AI143" s="19" t="s">
        <v>3911</v>
      </c>
      <c r="AJ143" s="19" t="s">
        <v>3905</v>
      </c>
      <c r="AK143" s="19" t="s">
        <v>3914</v>
      </c>
      <c r="AL143" s="19" t="s">
        <v>3902</v>
      </c>
      <c r="AM143" s="19" t="s">
        <v>4323</v>
      </c>
      <c r="AN143" s="19" t="s">
        <v>4326</v>
      </c>
      <c r="AO143" s="19" t="s">
        <v>4320</v>
      </c>
      <c r="AP143" s="19" t="s">
        <v>4329</v>
      </c>
      <c r="AQ143" s="19" t="s">
        <v>4317</v>
      </c>
      <c r="AR143" s="19" t="s">
        <v>4488</v>
      </c>
      <c r="AS143" s="19" t="s">
        <v>4491</v>
      </c>
      <c r="AT143" s="19" t="s">
        <v>4485</v>
      </c>
      <c r="AU143" s="19" t="s">
        <v>4494</v>
      </c>
      <c r="AV143" s="19" t="s">
        <v>4482</v>
      </c>
    </row>
    <row r="144" spans="1:48" hidden="1">
      <c r="A144" s="54"/>
      <c r="B144" s="55" t="s">
        <v>4672</v>
      </c>
      <c r="C144" s="65">
        <v>7</v>
      </c>
      <c r="D144" s="19" t="s">
        <v>358</v>
      </c>
      <c r="E144" s="19" t="s">
        <v>361</v>
      </c>
      <c r="F144" s="19" t="s">
        <v>355</v>
      </c>
      <c r="G144" s="19" t="s">
        <v>364</v>
      </c>
      <c r="H144" s="19" t="s">
        <v>352</v>
      </c>
      <c r="I144" s="19" t="s">
        <v>2348</v>
      </c>
      <c r="J144" s="19" t="s">
        <v>2351</v>
      </c>
      <c r="K144" s="19" t="s">
        <v>2345</v>
      </c>
      <c r="L144" s="19" t="s">
        <v>2354</v>
      </c>
      <c r="M144" s="19" t="s">
        <v>2342</v>
      </c>
      <c r="N144" s="19" t="s">
        <v>2763</v>
      </c>
      <c r="O144" s="19" t="s">
        <v>2766</v>
      </c>
      <c r="P144" s="19" t="s">
        <v>2510</v>
      </c>
      <c r="Q144" s="19" t="s">
        <v>2769</v>
      </c>
      <c r="R144" s="19" t="s">
        <v>2507</v>
      </c>
      <c r="S144" s="19" t="s">
        <v>2928</v>
      </c>
      <c r="T144" s="19" t="s">
        <v>2931</v>
      </c>
      <c r="U144" s="19" t="s">
        <v>2925</v>
      </c>
      <c r="V144" s="19" t="s">
        <v>2934</v>
      </c>
      <c r="W144" s="19" t="s">
        <v>2922</v>
      </c>
      <c r="X144" s="19" t="s">
        <v>3343</v>
      </c>
      <c r="Y144" s="19" t="s">
        <v>3346</v>
      </c>
      <c r="Z144" s="19" t="s">
        <v>3340</v>
      </c>
      <c r="AA144" s="19" t="s">
        <v>3349</v>
      </c>
      <c r="AB144" s="19" t="s">
        <v>3337</v>
      </c>
      <c r="AC144" s="19" t="s">
        <v>3508</v>
      </c>
      <c r="AD144" s="19" t="s">
        <v>3511</v>
      </c>
      <c r="AE144" s="19" t="s">
        <v>3505</v>
      </c>
      <c r="AF144" s="19" t="s">
        <v>3764</v>
      </c>
      <c r="AG144" s="19" t="s">
        <v>3502</v>
      </c>
      <c r="AH144" s="19" t="s">
        <v>3923</v>
      </c>
      <c r="AI144" s="19" t="s">
        <v>3926</v>
      </c>
      <c r="AJ144" s="19" t="s">
        <v>3920</v>
      </c>
      <c r="AK144" s="19" t="s">
        <v>3929</v>
      </c>
      <c r="AL144" s="19" t="s">
        <v>3917</v>
      </c>
      <c r="AM144" s="19" t="s">
        <v>4338</v>
      </c>
      <c r="AN144" s="19" t="s">
        <v>4341</v>
      </c>
      <c r="AO144" s="19" t="s">
        <v>4335</v>
      </c>
      <c r="AP144" s="19" t="s">
        <v>4344</v>
      </c>
      <c r="AQ144" s="19" t="s">
        <v>4332</v>
      </c>
      <c r="AR144" s="19" t="s">
        <v>4503</v>
      </c>
      <c r="AS144" s="19" t="s">
        <v>4506</v>
      </c>
      <c r="AT144" s="19" t="s">
        <v>4500</v>
      </c>
      <c r="AU144" s="19" t="s">
        <v>4509</v>
      </c>
      <c r="AV144" s="19" t="s">
        <v>4497</v>
      </c>
    </row>
    <row r="145" spans="1:48" hidden="1">
      <c r="A145" s="50" t="s">
        <v>4673</v>
      </c>
      <c r="B145" s="51"/>
      <c r="C145" s="65">
        <v>8</v>
      </c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</row>
    <row r="146" spans="1:48" hidden="1">
      <c r="A146" s="54"/>
      <c r="B146" s="55" t="s">
        <v>4674</v>
      </c>
      <c r="C146" s="65">
        <v>9</v>
      </c>
      <c r="D146" s="19" t="s">
        <v>373</v>
      </c>
      <c r="E146" s="19" t="s">
        <v>376</v>
      </c>
      <c r="F146" s="19" t="s">
        <v>370</v>
      </c>
      <c r="G146" s="19" t="s">
        <v>379</v>
      </c>
      <c r="H146" s="19" t="s">
        <v>367</v>
      </c>
      <c r="I146" s="19" t="s">
        <v>2363</v>
      </c>
      <c r="J146" s="19" t="s">
        <v>2366</v>
      </c>
      <c r="K146" s="19" t="s">
        <v>2360</v>
      </c>
      <c r="L146" s="19" t="s">
        <v>2369</v>
      </c>
      <c r="M146" s="19" t="s">
        <v>2357</v>
      </c>
      <c r="N146" s="19" t="s">
        <v>2778</v>
      </c>
      <c r="O146" s="19" t="s">
        <v>2781</v>
      </c>
      <c r="P146" s="19" t="s">
        <v>2775</v>
      </c>
      <c r="Q146" s="19" t="s">
        <v>2784</v>
      </c>
      <c r="R146" s="19" t="s">
        <v>2772</v>
      </c>
      <c r="S146" s="19" t="s">
        <v>2943</v>
      </c>
      <c r="T146" s="19" t="s">
        <v>2946</v>
      </c>
      <c r="U146" s="19" t="s">
        <v>2940</v>
      </c>
      <c r="V146" s="19" t="s">
        <v>2949</v>
      </c>
      <c r="W146" s="19" t="s">
        <v>2937</v>
      </c>
      <c r="X146" s="19" t="s">
        <v>3358</v>
      </c>
      <c r="Y146" s="19" t="s">
        <v>3361</v>
      </c>
      <c r="Z146" s="19" t="s">
        <v>3355</v>
      </c>
      <c r="AA146" s="19" t="s">
        <v>3364</v>
      </c>
      <c r="AB146" s="19" t="s">
        <v>3352</v>
      </c>
      <c r="AC146" s="19" t="s">
        <v>3773</v>
      </c>
      <c r="AD146" s="19" t="s">
        <v>3776</v>
      </c>
      <c r="AE146" s="19" t="s">
        <v>3770</v>
      </c>
      <c r="AF146" s="19" t="s">
        <v>3779</v>
      </c>
      <c r="AG146" s="19" t="s">
        <v>3767</v>
      </c>
      <c r="AH146" s="19" t="s">
        <v>3938</v>
      </c>
      <c r="AI146" s="19" t="s">
        <v>3941</v>
      </c>
      <c r="AJ146" s="19" t="s">
        <v>3935</v>
      </c>
      <c r="AK146" s="19" t="s">
        <v>3944</v>
      </c>
      <c r="AL146" s="19" t="s">
        <v>3932</v>
      </c>
      <c r="AM146" s="19" t="s">
        <v>4353</v>
      </c>
      <c r="AN146" s="19" t="s">
        <v>4356</v>
      </c>
      <c r="AO146" s="19" t="s">
        <v>4350</v>
      </c>
      <c r="AP146" s="19" t="s">
        <v>4359</v>
      </c>
      <c r="AQ146" s="19" t="s">
        <v>4347</v>
      </c>
      <c r="AR146" s="19" t="s">
        <v>4578</v>
      </c>
      <c r="AS146" s="19" t="s">
        <v>4581</v>
      </c>
      <c r="AT146" s="19" t="s">
        <v>4575</v>
      </c>
      <c r="AU146" s="19" t="s">
        <v>4584</v>
      </c>
      <c r="AV146" s="19" t="s">
        <v>4572</v>
      </c>
    </row>
    <row r="147" spans="1:48" hidden="1">
      <c r="A147" s="54"/>
      <c r="B147" s="55" t="s">
        <v>4675</v>
      </c>
      <c r="C147" s="65">
        <v>10</v>
      </c>
      <c r="D147" s="19" t="s">
        <v>388</v>
      </c>
      <c r="E147" s="19" t="s">
        <v>391</v>
      </c>
      <c r="F147" s="19" t="s">
        <v>385</v>
      </c>
      <c r="G147" s="19" t="s">
        <v>394</v>
      </c>
      <c r="H147" s="19" t="s">
        <v>382</v>
      </c>
      <c r="I147" s="19" t="s">
        <v>2378</v>
      </c>
      <c r="J147" s="19" t="s">
        <v>2381</v>
      </c>
      <c r="K147" s="19" t="s">
        <v>2375</v>
      </c>
      <c r="L147" s="19" t="s">
        <v>2384</v>
      </c>
      <c r="M147" s="19" t="s">
        <v>2372</v>
      </c>
      <c r="N147" s="19" t="s">
        <v>2793</v>
      </c>
      <c r="O147" s="19" t="s">
        <v>2796</v>
      </c>
      <c r="P147" s="19" t="s">
        <v>2790</v>
      </c>
      <c r="Q147" s="19" t="s">
        <v>2799</v>
      </c>
      <c r="R147" s="19" t="s">
        <v>2787</v>
      </c>
      <c r="S147" s="19" t="s">
        <v>2958</v>
      </c>
      <c r="T147" s="19" t="s">
        <v>2961</v>
      </c>
      <c r="U147" s="19" t="s">
        <v>2955</v>
      </c>
      <c r="V147" s="19" t="s">
        <v>2964</v>
      </c>
      <c r="W147" s="19" t="s">
        <v>2952</v>
      </c>
      <c r="X147" s="19" t="s">
        <v>3373</v>
      </c>
      <c r="Y147" s="19" t="s">
        <v>3376</v>
      </c>
      <c r="Z147" s="19" t="s">
        <v>3370</v>
      </c>
      <c r="AA147" s="19" t="s">
        <v>3379</v>
      </c>
      <c r="AB147" s="19" t="s">
        <v>3367</v>
      </c>
      <c r="AC147" s="19" t="s">
        <v>3788</v>
      </c>
      <c r="AD147" s="19" t="s">
        <v>3791</v>
      </c>
      <c r="AE147" s="19" t="s">
        <v>3785</v>
      </c>
      <c r="AF147" s="19" t="s">
        <v>3794</v>
      </c>
      <c r="AG147" s="19" t="s">
        <v>3782</v>
      </c>
      <c r="AH147" s="19" t="s">
        <v>3953</v>
      </c>
      <c r="AI147" s="19" t="s">
        <v>3956</v>
      </c>
      <c r="AJ147" s="19" t="s">
        <v>3950</v>
      </c>
      <c r="AK147" s="19" t="s">
        <v>3959</v>
      </c>
      <c r="AL147" s="19" t="s">
        <v>3947</v>
      </c>
      <c r="AM147" s="19" t="s">
        <v>4368</v>
      </c>
      <c r="AN147" s="19" t="s">
        <v>4371</v>
      </c>
      <c r="AO147" s="19" t="s">
        <v>4365</v>
      </c>
      <c r="AP147" s="19" t="s">
        <v>4374</v>
      </c>
      <c r="AQ147" s="19" t="s">
        <v>4362</v>
      </c>
      <c r="AR147" s="19" t="s">
        <v>4593</v>
      </c>
      <c r="AS147" s="19" t="s">
        <v>4596</v>
      </c>
      <c r="AT147" s="19" t="s">
        <v>4590</v>
      </c>
      <c r="AU147" s="19" t="s">
        <v>4599</v>
      </c>
      <c r="AV147" s="19" t="s">
        <v>4587</v>
      </c>
    </row>
    <row r="148" spans="1:48" hidden="1">
      <c r="A148" s="54"/>
      <c r="B148" s="55" t="s">
        <v>4676</v>
      </c>
      <c r="C148" s="65">
        <v>11</v>
      </c>
      <c r="D148" s="19" t="s">
        <v>403</v>
      </c>
      <c r="E148" s="19" t="s">
        <v>406</v>
      </c>
      <c r="F148" s="19" t="s">
        <v>400</v>
      </c>
      <c r="G148" s="19" t="s">
        <v>409</v>
      </c>
      <c r="H148" s="19" t="s">
        <v>397</v>
      </c>
      <c r="I148" s="19" t="s">
        <v>2393</v>
      </c>
      <c r="J148" s="19" t="s">
        <v>2396</v>
      </c>
      <c r="K148" s="19" t="s">
        <v>2390</v>
      </c>
      <c r="L148" s="19" t="s">
        <v>2399</v>
      </c>
      <c r="M148" s="19" t="s">
        <v>2387</v>
      </c>
      <c r="N148" s="19" t="s">
        <v>2808</v>
      </c>
      <c r="O148" s="19" t="s">
        <v>2811</v>
      </c>
      <c r="P148" s="19" t="s">
        <v>2805</v>
      </c>
      <c r="Q148" s="19" t="s">
        <v>2814</v>
      </c>
      <c r="R148" s="19" t="s">
        <v>2802</v>
      </c>
      <c r="S148" s="19" t="s">
        <v>2973</v>
      </c>
      <c r="T148" s="19" t="s">
        <v>2976</v>
      </c>
      <c r="U148" s="19" t="s">
        <v>2970</v>
      </c>
      <c r="V148" s="19" t="s">
        <v>2979</v>
      </c>
      <c r="W148" s="19" t="s">
        <v>2967</v>
      </c>
      <c r="X148" s="19" t="s">
        <v>3388</v>
      </c>
      <c r="Y148" s="19" t="s">
        <v>3391</v>
      </c>
      <c r="Z148" s="19" t="s">
        <v>3385</v>
      </c>
      <c r="AA148" s="19" t="s">
        <v>3394</v>
      </c>
      <c r="AB148" s="19" t="s">
        <v>3382</v>
      </c>
      <c r="AC148" s="19" t="s">
        <v>3803</v>
      </c>
      <c r="AD148" s="19" t="s">
        <v>3806</v>
      </c>
      <c r="AE148" s="19" t="s">
        <v>3800</v>
      </c>
      <c r="AF148" s="19" t="s">
        <v>3809</v>
      </c>
      <c r="AG148" s="19" t="s">
        <v>3797</v>
      </c>
      <c r="AH148" s="19" t="s">
        <v>3968</v>
      </c>
      <c r="AI148" s="19" t="s">
        <v>3971</v>
      </c>
      <c r="AJ148" s="19" t="s">
        <v>3965</v>
      </c>
      <c r="AK148" s="19" t="s">
        <v>3974</v>
      </c>
      <c r="AL148" s="19" t="s">
        <v>3962</v>
      </c>
      <c r="AM148" s="19" t="s">
        <v>4383</v>
      </c>
      <c r="AN148" s="19" t="s">
        <v>4386</v>
      </c>
      <c r="AO148" s="19" t="s">
        <v>4380</v>
      </c>
      <c r="AP148" s="19" t="s">
        <v>4389</v>
      </c>
      <c r="AQ148" s="19" t="s">
        <v>4377</v>
      </c>
      <c r="AR148" s="19" t="s">
        <v>4608</v>
      </c>
      <c r="AS148" s="19" t="s">
        <v>4611</v>
      </c>
      <c r="AT148" s="19" t="s">
        <v>4605</v>
      </c>
      <c r="AU148" s="19" t="s">
        <v>4614</v>
      </c>
      <c r="AV148" s="19" t="s">
        <v>4602</v>
      </c>
    </row>
    <row r="149" spans="1:48" hidden="1">
      <c r="A149" s="54"/>
      <c r="B149" s="55" t="s">
        <v>4677</v>
      </c>
      <c r="C149" s="65">
        <v>12</v>
      </c>
      <c r="D149" s="19" t="s">
        <v>418</v>
      </c>
      <c r="E149" s="19" t="s">
        <v>421</v>
      </c>
      <c r="F149" s="19" t="s">
        <v>415</v>
      </c>
      <c r="G149" s="19" t="s">
        <v>424</v>
      </c>
      <c r="H149" s="19" t="s">
        <v>412</v>
      </c>
      <c r="I149" s="19" t="s">
        <v>2408</v>
      </c>
      <c r="J149" s="19" t="s">
        <v>2411</v>
      </c>
      <c r="K149" s="19" t="s">
        <v>2405</v>
      </c>
      <c r="L149" s="19" t="s">
        <v>2414</v>
      </c>
      <c r="M149" s="19" t="s">
        <v>2402</v>
      </c>
      <c r="N149" s="19" t="s">
        <v>2823</v>
      </c>
      <c r="O149" s="19" t="s">
        <v>2826</v>
      </c>
      <c r="P149" s="19" t="s">
        <v>2820</v>
      </c>
      <c r="Q149" s="19" t="s">
        <v>2829</v>
      </c>
      <c r="R149" s="19" t="s">
        <v>2817</v>
      </c>
      <c r="S149" s="19" t="s">
        <v>2988</v>
      </c>
      <c r="T149" s="19" t="s">
        <v>2991</v>
      </c>
      <c r="U149" s="19" t="s">
        <v>2985</v>
      </c>
      <c r="V149" s="19" t="s">
        <v>2994</v>
      </c>
      <c r="W149" s="19" t="s">
        <v>2982</v>
      </c>
      <c r="X149" s="19" t="s">
        <v>3403</v>
      </c>
      <c r="Y149" s="19" t="s">
        <v>3406</v>
      </c>
      <c r="Z149" s="19" t="s">
        <v>3400</v>
      </c>
      <c r="AA149" s="19" t="s">
        <v>3409</v>
      </c>
      <c r="AB149" s="19" t="s">
        <v>3397</v>
      </c>
      <c r="AC149" s="19" t="s">
        <v>3818</v>
      </c>
      <c r="AD149" s="19" t="s">
        <v>3821</v>
      </c>
      <c r="AE149" s="19" t="s">
        <v>3815</v>
      </c>
      <c r="AF149" s="19" t="s">
        <v>3824</v>
      </c>
      <c r="AG149" s="19" t="s">
        <v>3812</v>
      </c>
      <c r="AH149" s="19" t="s">
        <v>3983</v>
      </c>
      <c r="AI149" s="19" t="s">
        <v>3986</v>
      </c>
      <c r="AJ149" s="19" t="s">
        <v>3980</v>
      </c>
      <c r="AK149" s="19" t="s">
        <v>3989</v>
      </c>
      <c r="AL149" s="19" t="s">
        <v>3977</v>
      </c>
      <c r="AM149" s="19" t="s">
        <v>4398</v>
      </c>
      <c r="AN149" s="19" t="s">
        <v>4401</v>
      </c>
      <c r="AO149" s="19" t="s">
        <v>4395</v>
      </c>
      <c r="AP149" s="19" t="s">
        <v>4404</v>
      </c>
      <c r="AQ149" s="19" t="s">
        <v>4392</v>
      </c>
      <c r="AR149" s="19" t="s">
        <v>4623</v>
      </c>
      <c r="AS149" s="19" t="s">
        <v>4626</v>
      </c>
      <c r="AT149" s="19" t="s">
        <v>4620</v>
      </c>
      <c r="AU149" s="19" t="s">
        <v>4629</v>
      </c>
      <c r="AV149" s="19" t="s">
        <v>4617</v>
      </c>
    </row>
    <row r="150" spans="1:48" hidden="1">
      <c r="A150" s="50" t="s">
        <v>4660</v>
      </c>
      <c r="B150" s="57"/>
      <c r="C150" s="65">
        <v>13</v>
      </c>
      <c r="D150" s="19" t="s">
        <v>268</v>
      </c>
      <c r="E150" s="19" t="s">
        <v>271</v>
      </c>
      <c r="F150" s="19" t="s">
        <v>265</v>
      </c>
      <c r="G150" s="19" t="s">
        <v>274</v>
      </c>
      <c r="H150" s="19" t="s">
        <v>262</v>
      </c>
      <c r="I150" s="19" t="s">
        <v>2008</v>
      </c>
      <c r="J150" s="19" t="s">
        <v>2011</v>
      </c>
      <c r="K150" s="19" t="s">
        <v>2005</v>
      </c>
      <c r="L150" s="19" t="s">
        <v>2264</v>
      </c>
      <c r="M150" s="19" t="s">
        <v>2002</v>
      </c>
      <c r="N150" s="19" t="s">
        <v>2423</v>
      </c>
      <c r="O150" s="19" t="s">
        <v>2426</v>
      </c>
      <c r="P150" s="19" t="s">
        <v>2420</v>
      </c>
      <c r="Q150" s="19" t="s">
        <v>2429</v>
      </c>
      <c r="R150" s="19" t="s">
        <v>2417</v>
      </c>
      <c r="S150" s="19" t="s">
        <v>2838</v>
      </c>
      <c r="T150" s="19" t="s">
        <v>2841</v>
      </c>
      <c r="U150" s="19" t="s">
        <v>2835</v>
      </c>
      <c r="V150" s="19" t="s">
        <v>2844</v>
      </c>
      <c r="W150" s="19" t="s">
        <v>2832</v>
      </c>
      <c r="X150" s="19" t="s">
        <v>3003</v>
      </c>
      <c r="Y150" s="19" t="s">
        <v>3006</v>
      </c>
      <c r="Z150" s="19" t="s">
        <v>3000</v>
      </c>
      <c r="AA150" s="19" t="s">
        <v>3009</v>
      </c>
      <c r="AB150" s="19" t="s">
        <v>2997</v>
      </c>
      <c r="AC150" s="19" t="s">
        <v>3418</v>
      </c>
      <c r="AD150" s="19" t="s">
        <v>3421</v>
      </c>
      <c r="AE150" s="19" t="s">
        <v>3415</v>
      </c>
      <c r="AF150" s="19" t="s">
        <v>3424</v>
      </c>
      <c r="AG150" s="19" t="s">
        <v>3412</v>
      </c>
      <c r="AH150" s="19" t="s">
        <v>3833</v>
      </c>
      <c r="AI150" s="19" t="s">
        <v>3836</v>
      </c>
      <c r="AJ150" s="19" t="s">
        <v>3830</v>
      </c>
      <c r="AK150" s="19" t="s">
        <v>3839</v>
      </c>
      <c r="AL150" s="19" t="s">
        <v>3827</v>
      </c>
      <c r="AM150" s="19" t="s">
        <v>3998</v>
      </c>
      <c r="AN150" s="19" t="s">
        <v>4001</v>
      </c>
      <c r="AO150" s="19" t="s">
        <v>3995</v>
      </c>
      <c r="AP150" s="19" t="s">
        <v>4004</v>
      </c>
      <c r="AQ150" s="19" t="s">
        <v>3992</v>
      </c>
      <c r="AR150" s="19" t="s">
        <v>4413</v>
      </c>
      <c r="AS150" s="19" t="s">
        <v>4416</v>
      </c>
      <c r="AT150" s="19" t="s">
        <v>4410</v>
      </c>
      <c r="AU150" s="19" t="s">
        <v>4419</v>
      </c>
      <c r="AV150" s="19" t="s">
        <v>4407</v>
      </c>
    </row>
    <row r="151" spans="1:48" hidden="1">
      <c r="A151" s="47" t="s">
        <v>4678</v>
      </c>
      <c r="B151" s="48"/>
      <c r="C151" s="65">
        <v>14</v>
      </c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</row>
    <row r="152" spans="1:48" hidden="1">
      <c r="A152" s="50" t="s">
        <v>4665</v>
      </c>
      <c r="B152" s="51"/>
      <c r="C152" s="65">
        <v>15</v>
      </c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</row>
    <row r="153" spans="1:48" ht="15" hidden="1" customHeight="1">
      <c r="A153" s="54"/>
      <c r="B153" s="55" t="s">
        <v>4666</v>
      </c>
      <c r="C153" s="65">
        <v>16</v>
      </c>
      <c r="D153" s="19" t="s">
        <v>284</v>
      </c>
      <c r="E153" s="19" t="s">
        <v>287</v>
      </c>
      <c r="F153" s="19" t="s">
        <v>281</v>
      </c>
      <c r="G153" s="19" t="s">
        <v>290</v>
      </c>
      <c r="H153" s="19" t="s">
        <v>278</v>
      </c>
      <c r="I153" s="19" t="s">
        <v>2274</v>
      </c>
      <c r="J153" s="19" t="s">
        <v>2277</v>
      </c>
      <c r="K153" s="19" t="s">
        <v>2271</v>
      </c>
      <c r="L153" s="19" t="s">
        <v>2280</v>
      </c>
      <c r="M153" s="19" t="s">
        <v>2268</v>
      </c>
      <c r="N153" s="19" t="s">
        <v>2439</v>
      </c>
      <c r="O153" s="19" t="s">
        <v>2442</v>
      </c>
      <c r="P153" s="19" t="s">
        <v>2436</v>
      </c>
      <c r="Q153" s="19" t="s">
        <v>2445</v>
      </c>
      <c r="R153" s="19" t="s">
        <v>2433</v>
      </c>
      <c r="S153" s="19" t="s">
        <v>2854</v>
      </c>
      <c r="T153" s="19" t="s">
        <v>2857</v>
      </c>
      <c r="U153" s="19" t="s">
        <v>2851</v>
      </c>
      <c r="V153" s="19" t="s">
        <v>2860</v>
      </c>
      <c r="W153" s="19" t="s">
        <v>2848</v>
      </c>
      <c r="X153" s="19" t="s">
        <v>3269</v>
      </c>
      <c r="Y153" s="19" t="s">
        <v>3272</v>
      </c>
      <c r="Z153" s="19" t="s">
        <v>3266</v>
      </c>
      <c r="AA153" s="19" t="s">
        <v>3275</v>
      </c>
      <c r="AB153" s="19" t="s">
        <v>3263</v>
      </c>
      <c r="AC153" s="19" t="s">
        <v>3434</v>
      </c>
      <c r="AD153" s="19" t="s">
        <v>3437</v>
      </c>
      <c r="AE153" s="19" t="s">
        <v>3431</v>
      </c>
      <c r="AF153" s="19" t="s">
        <v>3440</v>
      </c>
      <c r="AG153" s="19" t="s">
        <v>3428</v>
      </c>
      <c r="AH153" s="19" t="s">
        <v>3849</v>
      </c>
      <c r="AI153" s="19" t="s">
        <v>3852</v>
      </c>
      <c r="AJ153" s="19" t="s">
        <v>3846</v>
      </c>
      <c r="AK153" s="19" t="s">
        <v>3855</v>
      </c>
      <c r="AL153" s="19" t="s">
        <v>3843</v>
      </c>
      <c r="AM153" s="19" t="s">
        <v>4264</v>
      </c>
      <c r="AN153" s="19" t="s">
        <v>4267</v>
      </c>
      <c r="AO153" s="19" t="s">
        <v>4011</v>
      </c>
      <c r="AP153" s="19" t="s">
        <v>4270</v>
      </c>
      <c r="AQ153" s="19" t="s">
        <v>4008</v>
      </c>
      <c r="AR153" s="19" t="s">
        <v>4429</v>
      </c>
      <c r="AS153" s="19" t="s">
        <v>4432</v>
      </c>
      <c r="AT153" s="19" t="s">
        <v>4426</v>
      </c>
      <c r="AU153" s="19" t="s">
        <v>4435</v>
      </c>
      <c r="AV153" s="19" t="s">
        <v>4423</v>
      </c>
    </row>
    <row r="154" spans="1:48" hidden="1">
      <c r="A154" s="54"/>
      <c r="B154" s="55" t="s">
        <v>4667</v>
      </c>
      <c r="C154" s="65">
        <v>17</v>
      </c>
      <c r="D154" s="19" t="s">
        <v>299</v>
      </c>
      <c r="E154" s="19" t="s">
        <v>302</v>
      </c>
      <c r="F154" s="19" t="s">
        <v>296</v>
      </c>
      <c r="G154" s="19" t="s">
        <v>305</v>
      </c>
      <c r="H154" s="19" t="s">
        <v>293</v>
      </c>
      <c r="I154" s="19" t="s">
        <v>2289</v>
      </c>
      <c r="J154" s="19" t="s">
        <v>2292</v>
      </c>
      <c r="K154" s="19" t="s">
        <v>2286</v>
      </c>
      <c r="L154" s="19" t="s">
        <v>2295</v>
      </c>
      <c r="M154" s="19" t="s">
        <v>2283</v>
      </c>
      <c r="N154" s="19" t="s">
        <v>2454</v>
      </c>
      <c r="O154" s="19" t="s">
        <v>2457</v>
      </c>
      <c r="P154" s="19" t="s">
        <v>2451</v>
      </c>
      <c r="Q154" s="19" t="s">
        <v>2460</v>
      </c>
      <c r="R154" s="19" t="s">
        <v>2448</v>
      </c>
      <c r="S154" s="19" t="s">
        <v>2869</v>
      </c>
      <c r="T154" s="19" t="s">
        <v>2872</v>
      </c>
      <c r="U154" s="19" t="s">
        <v>2866</v>
      </c>
      <c r="V154" s="19" t="s">
        <v>2875</v>
      </c>
      <c r="W154" s="19" t="s">
        <v>2863</v>
      </c>
      <c r="X154" s="19" t="s">
        <v>3284</v>
      </c>
      <c r="Y154" s="19" t="s">
        <v>3287</v>
      </c>
      <c r="Z154" s="19" t="s">
        <v>3281</v>
      </c>
      <c r="AA154" s="19" t="s">
        <v>3290</v>
      </c>
      <c r="AB154" s="19" t="s">
        <v>3278</v>
      </c>
      <c r="AC154" s="19" t="s">
        <v>3449</v>
      </c>
      <c r="AD154" s="19" t="s">
        <v>3452</v>
      </c>
      <c r="AE154" s="19" t="s">
        <v>3446</v>
      </c>
      <c r="AF154" s="19" t="s">
        <v>3455</v>
      </c>
      <c r="AG154" s="19" t="s">
        <v>3443</v>
      </c>
      <c r="AH154" s="19" t="s">
        <v>3864</v>
      </c>
      <c r="AI154" s="19" t="s">
        <v>3867</v>
      </c>
      <c r="AJ154" s="19" t="s">
        <v>3861</v>
      </c>
      <c r="AK154" s="19" t="s">
        <v>3870</v>
      </c>
      <c r="AL154" s="19" t="s">
        <v>3858</v>
      </c>
      <c r="AM154" s="19" t="s">
        <v>4279</v>
      </c>
      <c r="AN154" s="19" t="s">
        <v>4282</v>
      </c>
      <c r="AO154" s="19" t="s">
        <v>4276</v>
      </c>
      <c r="AP154" s="19" t="s">
        <v>4285</v>
      </c>
      <c r="AQ154" s="19" t="s">
        <v>4273</v>
      </c>
      <c r="AR154" s="19" t="s">
        <v>4444</v>
      </c>
      <c r="AS154" s="19" t="s">
        <v>4447</v>
      </c>
      <c r="AT154" s="19" t="s">
        <v>4441</v>
      </c>
      <c r="AU154" s="19" t="s">
        <v>4450</v>
      </c>
      <c r="AV154" s="19" t="s">
        <v>4438</v>
      </c>
    </row>
    <row r="155" spans="1:48" hidden="1">
      <c r="A155" s="50" t="s">
        <v>4668</v>
      </c>
      <c r="B155" s="51"/>
      <c r="C155" s="65">
        <v>18</v>
      </c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</row>
    <row r="156" spans="1:48" hidden="1">
      <c r="A156" s="54"/>
      <c r="B156" s="55" t="s">
        <v>4669</v>
      </c>
      <c r="C156" s="65">
        <v>19</v>
      </c>
      <c r="D156" s="19" t="s">
        <v>314</v>
      </c>
      <c r="E156" s="19" t="s">
        <v>317</v>
      </c>
      <c r="F156" s="19" t="s">
        <v>311</v>
      </c>
      <c r="G156" s="19" t="s">
        <v>320</v>
      </c>
      <c r="H156" s="19" t="s">
        <v>308</v>
      </c>
      <c r="I156" s="19" t="s">
        <v>2304</v>
      </c>
      <c r="J156" s="19" t="s">
        <v>2307</v>
      </c>
      <c r="K156" s="19" t="s">
        <v>2301</v>
      </c>
      <c r="L156" s="19" t="s">
        <v>2310</v>
      </c>
      <c r="M156" s="19" t="s">
        <v>2298</v>
      </c>
      <c r="N156" s="19" t="s">
        <v>2469</v>
      </c>
      <c r="O156" s="19" t="s">
        <v>2472</v>
      </c>
      <c r="P156" s="19" t="s">
        <v>2466</v>
      </c>
      <c r="Q156" s="19" t="s">
        <v>2475</v>
      </c>
      <c r="R156" s="19" t="s">
        <v>2463</v>
      </c>
      <c r="S156" s="19" t="s">
        <v>2884</v>
      </c>
      <c r="T156" s="19" t="s">
        <v>2887</v>
      </c>
      <c r="U156" s="19" t="s">
        <v>2881</v>
      </c>
      <c r="V156" s="19" t="s">
        <v>2890</v>
      </c>
      <c r="W156" s="19" t="s">
        <v>2878</v>
      </c>
      <c r="X156" s="19" t="s">
        <v>3299</v>
      </c>
      <c r="Y156" s="19" t="s">
        <v>3302</v>
      </c>
      <c r="Z156" s="19" t="s">
        <v>3296</v>
      </c>
      <c r="AA156" s="19" t="s">
        <v>3305</v>
      </c>
      <c r="AB156" s="19" t="s">
        <v>3293</v>
      </c>
      <c r="AC156" s="19" t="s">
        <v>3464</v>
      </c>
      <c r="AD156" s="19" t="s">
        <v>3467</v>
      </c>
      <c r="AE156" s="19" t="s">
        <v>3461</v>
      </c>
      <c r="AF156" s="19" t="s">
        <v>3470</v>
      </c>
      <c r="AG156" s="19" t="s">
        <v>3458</v>
      </c>
      <c r="AH156" s="19" t="s">
        <v>3879</v>
      </c>
      <c r="AI156" s="19" t="s">
        <v>3882</v>
      </c>
      <c r="AJ156" s="19" t="s">
        <v>3876</v>
      </c>
      <c r="AK156" s="19" t="s">
        <v>3885</v>
      </c>
      <c r="AL156" s="19" t="s">
        <v>3873</v>
      </c>
      <c r="AM156" s="19" t="s">
        <v>4294</v>
      </c>
      <c r="AN156" s="19" t="s">
        <v>4297</v>
      </c>
      <c r="AO156" s="19" t="s">
        <v>4291</v>
      </c>
      <c r="AP156" s="19" t="s">
        <v>4300</v>
      </c>
      <c r="AQ156" s="19" t="s">
        <v>4288</v>
      </c>
      <c r="AR156" s="19" t="s">
        <v>4459</v>
      </c>
      <c r="AS156" s="19" t="s">
        <v>4462</v>
      </c>
      <c r="AT156" s="19" t="s">
        <v>4456</v>
      </c>
      <c r="AU156" s="19" t="s">
        <v>4465</v>
      </c>
      <c r="AV156" s="19" t="s">
        <v>4453</v>
      </c>
    </row>
    <row r="157" spans="1:48" hidden="1">
      <c r="A157" s="54"/>
      <c r="B157" s="55" t="s">
        <v>4670</v>
      </c>
      <c r="C157" s="65">
        <v>20</v>
      </c>
      <c r="D157" s="19" t="s">
        <v>329</v>
      </c>
      <c r="E157" s="19" t="s">
        <v>332</v>
      </c>
      <c r="F157" s="19" t="s">
        <v>326</v>
      </c>
      <c r="G157" s="19" t="s">
        <v>335</v>
      </c>
      <c r="H157" s="19" t="s">
        <v>323</v>
      </c>
      <c r="I157" s="19" t="s">
        <v>2319</v>
      </c>
      <c r="J157" s="19" t="s">
        <v>2322</v>
      </c>
      <c r="K157" s="19" t="s">
        <v>2316</v>
      </c>
      <c r="L157" s="19" t="s">
        <v>2325</v>
      </c>
      <c r="M157" s="19" t="s">
        <v>2313</v>
      </c>
      <c r="N157" s="19" t="s">
        <v>2484</v>
      </c>
      <c r="O157" s="19" t="s">
        <v>2487</v>
      </c>
      <c r="P157" s="19" t="s">
        <v>2481</v>
      </c>
      <c r="Q157" s="19" t="s">
        <v>2490</v>
      </c>
      <c r="R157" s="19" t="s">
        <v>2478</v>
      </c>
      <c r="S157" s="19" t="s">
        <v>2899</v>
      </c>
      <c r="T157" s="19" t="s">
        <v>2902</v>
      </c>
      <c r="U157" s="19" t="s">
        <v>2896</v>
      </c>
      <c r="V157" s="19" t="s">
        <v>2905</v>
      </c>
      <c r="W157" s="19" t="s">
        <v>2893</v>
      </c>
      <c r="X157" s="19" t="s">
        <v>3314</v>
      </c>
      <c r="Y157" s="19" t="s">
        <v>3317</v>
      </c>
      <c r="Z157" s="19" t="s">
        <v>3311</v>
      </c>
      <c r="AA157" s="19" t="s">
        <v>3320</v>
      </c>
      <c r="AB157" s="19" t="s">
        <v>3308</v>
      </c>
      <c r="AC157" s="19" t="s">
        <v>3479</v>
      </c>
      <c r="AD157" s="19" t="s">
        <v>3482</v>
      </c>
      <c r="AE157" s="19" t="s">
        <v>3476</v>
      </c>
      <c r="AF157" s="19" t="s">
        <v>3485</v>
      </c>
      <c r="AG157" s="19" t="s">
        <v>3473</v>
      </c>
      <c r="AH157" s="19" t="s">
        <v>3894</v>
      </c>
      <c r="AI157" s="19" t="s">
        <v>3897</v>
      </c>
      <c r="AJ157" s="19" t="s">
        <v>3891</v>
      </c>
      <c r="AK157" s="19" t="s">
        <v>3900</v>
      </c>
      <c r="AL157" s="19" t="s">
        <v>3888</v>
      </c>
      <c r="AM157" s="19" t="s">
        <v>4309</v>
      </c>
      <c r="AN157" s="19" t="s">
        <v>4312</v>
      </c>
      <c r="AO157" s="19" t="s">
        <v>4306</v>
      </c>
      <c r="AP157" s="19" t="s">
        <v>4315</v>
      </c>
      <c r="AQ157" s="19" t="s">
        <v>4303</v>
      </c>
      <c r="AR157" s="19" t="s">
        <v>4474</v>
      </c>
      <c r="AS157" s="19" t="s">
        <v>4477</v>
      </c>
      <c r="AT157" s="19" t="s">
        <v>4471</v>
      </c>
      <c r="AU157" s="19" t="s">
        <v>4480</v>
      </c>
      <c r="AV157" s="19" t="s">
        <v>4468</v>
      </c>
    </row>
    <row r="158" spans="1:48" hidden="1">
      <c r="A158" s="54"/>
      <c r="B158" s="55" t="s">
        <v>4671</v>
      </c>
      <c r="C158" s="65">
        <v>21</v>
      </c>
      <c r="D158" s="19" t="s">
        <v>344</v>
      </c>
      <c r="E158" s="19" t="s">
        <v>347</v>
      </c>
      <c r="F158" s="19" t="s">
        <v>341</v>
      </c>
      <c r="G158" s="19" t="s">
        <v>350</v>
      </c>
      <c r="H158" s="19" t="s">
        <v>338</v>
      </c>
      <c r="I158" s="19" t="s">
        <v>2334</v>
      </c>
      <c r="J158" s="19" t="s">
        <v>2337</v>
      </c>
      <c r="K158" s="19" t="s">
        <v>2331</v>
      </c>
      <c r="L158" s="19" t="s">
        <v>2340</v>
      </c>
      <c r="M158" s="19" t="s">
        <v>2328</v>
      </c>
      <c r="N158" s="19" t="s">
        <v>2499</v>
      </c>
      <c r="O158" s="19" t="s">
        <v>2502</v>
      </c>
      <c r="P158" s="19" t="s">
        <v>2496</v>
      </c>
      <c r="Q158" s="19" t="s">
        <v>2505</v>
      </c>
      <c r="R158" s="19" t="s">
        <v>2493</v>
      </c>
      <c r="S158" s="19" t="s">
        <v>2914</v>
      </c>
      <c r="T158" s="19" t="s">
        <v>2917</v>
      </c>
      <c r="U158" s="19" t="s">
        <v>2911</v>
      </c>
      <c r="V158" s="19" t="s">
        <v>2920</v>
      </c>
      <c r="W158" s="19" t="s">
        <v>2908</v>
      </c>
      <c r="X158" s="19" t="s">
        <v>3329</v>
      </c>
      <c r="Y158" s="19" t="s">
        <v>3332</v>
      </c>
      <c r="Z158" s="19" t="s">
        <v>3326</v>
      </c>
      <c r="AA158" s="19" t="s">
        <v>3335</v>
      </c>
      <c r="AB158" s="19" t="s">
        <v>3323</v>
      </c>
      <c r="AC158" s="19" t="s">
        <v>3494</v>
      </c>
      <c r="AD158" s="19" t="s">
        <v>3497</v>
      </c>
      <c r="AE158" s="19" t="s">
        <v>3491</v>
      </c>
      <c r="AF158" s="19" t="s">
        <v>3500</v>
      </c>
      <c r="AG158" s="19" t="s">
        <v>3488</v>
      </c>
      <c r="AH158" s="19" t="s">
        <v>3909</v>
      </c>
      <c r="AI158" s="19" t="s">
        <v>3912</v>
      </c>
      <c r="AJ158" s="19" t="s">
        <v>3906</v>
      </c>
      <c r="AK158" s="19" t="s">
        <v>3915</v>
      </c>
      <c r="AL158" s="19" t="s">
        <v>3903</v>
      </c>
      <c r="AM158" s="19" t="s">
        <v>4324</v>
      </c>
      <c r="AN158" s="19" t="s">
        <v>4327</v>
      </c>
      <c r="AO158" s="19" t="s">
        <v>4321</v>
      </c>
      <c r="AP158" s="19" t="s">
        <v>4330</v>
      </c>
      <c r="AQ158" s="19" t="s">
        <v>4318</v>
      </c>
      <c r="AR158" s="19" t="s">
        <v>4489</v>
      </c>
      <c r="AS158" s="19" t="s">
        <v>4492</v>
      </c>
      <c r="AT158" s="19" t="s">
        <v>4486</v>
      </c>
      <c r="AU158" s="19" t="s">
        <v>4495</v>
      </c>
      <c r="AV158" s="19" t="s">
        <v>4483</v>
      </c>
    </row>
    <row r="159" spans="1:48" hidden="1">
      <c r="A159" s="54"/>
      <c r="B159" s="55" t="s">
        <v>4672</v>
      </c>
      <c r="C159" s="65">
        <v>22</v>
      </c>
      <c r="D159" s="19" t="s">
        <v>359</v>
      </c>
      <c r="E159" s="19" t="s">
        <v>362</v>
      </c>
      <c r="F159" s="19" t="s">
        <v>356</v>
      </c>
      <c r="G159" s="19" t="s">
        <v>365</v>
      </c>
      <c r="H159" s="19" t="s">
        <v>353</v>
      </c>
      <c r="I159" s="19" t="s">
        <v>2349</v>
      </c>
      <c r="J159" s="19" t="s">
        <v>2352</v>
      </c>
      <c r="K159" s="19" t="s">
        <v>2346</v>
      </c>
      <c r="L159" s="19" t="s">
        <v>2355</v>
      </c>
      <c r="M159" s="19" t="s">
        <v>2343</v>
      </c>
      <c r="N159" s="19" t="s">
        <v>2764</v>
      </c>
      <c r="O159" s="19" t="s">
        <v>2767</v>
      </c>
      <c r="P159" s="19" t="s">
        <v>2511</v>
      </c>
      <c r="Q159" s="19" t="s">
        <v>2770</v>
      </c>
      <c r="R159" s="19" t="s">
        <v>2508</v>
      </c>
      <c r="S159" s="19" t="s">
        <v>2929</v>
      </c>
      <c r="T159" s="19" t="s">
        <v>2932</v>
      </c>
      <c r="U159" s="19" t="s">
        <v>2926</v>
      </c>
      <c r="V159" s="19" t="s">
        <v>2935</v>
      </c>
      <c r="W159" s="19" t="s">
        <v>2923</v>
      </c>
      <c r="X159" s="19" t="s">
        <v>3344</v>
      </c>
      <c r="Y159" s="19" t="s">
        <v>3347</v>
      </c>
      <c r="Z159" s="19" t="s">
        <v>3341</v>
      </c>
      <c r="AA159" s="19" t="s">
        <v>3350</v>
      </c>
      <c r="AB159" s="19" t="s">
        <v>3338</v>
      </c>
      <c r="AC159" s="19" t="s">
        <v>3509</v>
      </c>
      <c r="AD159" s="19" t="s">
        <v>3762</v>
      </c>
      <c r="AE159" s="19" t="s">
        <v>3506</v>
      </c>
      <c r="AF159" s="19" t="s">
        <v>3765</v>
      </c>
      <c r="AG159" s="19" t="s">
        <v>3503</v>
      </c>
      <c r="AH159" s="19" t="s">
        <v>3924</v>
      </c>
      <c r="AI159" s="19" t="s">
        <v>3927</v>
      </c>
      <c r="AJ159" s="19" t="s">
        <v>3921</v>
      </c>
      <c r="AK159" s="19" t="s">
        <v>3930</v>
      </c>
      <c r="AL159" s="19" t="s">
        <v>3918</v>
      </c>
      <c r="AM159" s="19" t="s">
        <v>4339</v>
      </c>
      <c r="AN159" s="19" t="s">
        <v>4342</v>
      </c>
      <c r="AO159" s="19" t="s">
        <v>4336</v>
      </c>
      <c r="AP159" s="19" t="s">
        <v>4345</v>
      </c>
      <c r="AQ159" s="19" t="s">
        <v>4333</v>
      </c>
      <c r="AR159" s="19" t="s">
        <v>4504</v>
      </c>
      <c r="AS159" s="19" t="s">
        <v>4507</v>
      </c>
      <c r="AT159" s="19" t="s">
        <v>4501</v>
      </c>
      <c r="AU159" s="19" t="s">
        <v>4510</v>
      </c>
      <c r="AV159" s="19" t="s">
        <v>4498</v>
      </c>
    </row>
    <row r="160" spans="1:48" hidden="1">
      <c r="A160" s="50" t="s">
        <v>4673</v>
      </c>
      <c r="B160" s="51"/>
      <c r="C160" s="65">
        <v>23</v>
      </c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</row>
    <row r="161" spans="1:48" hidden="1">
      <c r="A161" s="54"/>
      <c r="B161" s="55" t="s">
        <v>4674</v>
      </c>
      <c r="C161" s="65">
        <v>24</v>
      </c>
      <c r="D161" s="19" t="s">
        <v>374</v>
      </c>
      <c r="E161" s="19" t="s">
        <v>377</v>
      </c>
      <c r="F161" s="19" t="s">
        <v>371</v>
      </c>
      <c r="G161" s="19" t="s">
        <v>380</v>
      </c>
      <c r="H161" s="19" t="s">
        <v>368</v>
      </c>
      <c r="I161" s="19" t="s">
        <v>2364</v>
      </c>
      <c r="J161" s="19" t="s">
        <v>2367</v>
      </c>
      <c r="K161" s="19" t="s">
        <v>2361</v>
      </c>
      <c r="L161" s="19" t="s">
        <v>2370</v>
      </c>
      <c r="M161" s="19" t="s">
        <v>2358</v>
      </c>
      <c r="N161" s="19" t="s">
        <v>2779</v>
      </c>
      <c r="O161" s="19" t="s">
        <v>2782</v>
      </c>
      <c r="P161" s="19" t="s">
        <v>2776</v>
      </c>
      <c r="Q161" s="19" t="s">
        <v>2785</v>
      </c>
      <c r="R161" s="19" t="s">
        <v>2773</v>
      </c>
      <c r="S161" s="19" t="s">
        <v>2944</v>
      </c>
      <c r="T161" s="19" t="s">
        <v>2947</v>
      </c>
      <c r="U161" s="19" t="s">
        <v>2941</v>
      </c>
      <c r="V161" s="19" t="s">
        <v>2950</v>
      </c>
      <c r="W161" s="19" t="s">
        <v>2938</v>
      </c>
      <c r="X161" s="19" t="s">
        <v>3359</v>
      </c>
      <c r="Y161" s="19" t="s">
        <v>3362</v>
      </c>
      <c r="Z161" s="19" t="s">
        <v>3356</v>
      </c>
      <c r="AA161" s="19" t="s">
        <v>3365</v>
      </c>
      <c r="AB161" s="19" t="s">
        <v>3353</v>
      </c>
      <c r="AC161" s="19" t="s">
        <v>3774</v>
      </c>
      <c r="AD161" s="19" t="s">
        <v>3777</v>
      </c>
      <c r="AE161" s="19" t="s">
        <v>3771</v>
      </c>
      <c r="AF161" s="19" t="s">
        <v>3780</v>
      </c>
      <c r="AG161" s="19" t="s">
        <v>3768</v>
      </c>
      <c r="AH161" s="19" t="s">
        <v>3939</v>
      </c>
      <c r="AI161" s="19" t="s">
        <v>3942</v>
      </c>
      <c r="AJ161" s="19" t="s">
        <v>3936</v>
      </c>
      <c r="AK161" s="19" t="s">
        <v>3945</v>
      </c>
      <c r="AL161" s="19" t="s">
        <v>3933</v>
      </c>
      <c r="AM161" s="19" t="s">
        <v>4354</v>
      </c>
      <c r="AN161" s="19" t="s">
        <v>4357</v>
      </c>
      <c r="AO161" s="19" t="s">
        <v>4351</v>
      </c>
      <c r="AP161" s="19" t="s">
        <v>4360</v>
      </c>
      <c r="AQ161" s="19" t="s">
        <v>4348</v>
      </c>
      <c r="AR161" s="19" t="s">
        <v>4579</v>
      </c>
      <c r="AS161" s="19" t="s">
        <v>4582</v>
      </c>
      <c r="AT161" s="19" t="s">
        <v>4576</v>
      </c>
      <c r="AU161" s="19" t="s">
        <v>4585</v>
      </c>
      <c r="AV161" s="19" t="s">
        <v>4573</v>
      </c>
    </row>
    <row r="162" spans="1:48" hidden="1">
      <c r="A162" s="54"/>
      <c r="B162" s="55" t="s">
        <v>4675</v>
      </c>
      <c r="C162" s="65">
        <v>25</v>
      </c>
      <c r="D162" s="19" t="s">
        <v>389</v>
      </c>
      <c r="E162" s="19" t="s">
        <v>392</v>
      </c>
      <c r="F162" s="19" t="s">
        <v>386</v>
      </c>
      <c r="G162" s="19" t="s">
        <v>395</v>
      </c>
      <c r="H162" s="19" t="s">
        <v>383</v>
      </c>
      <c r="I162" s="19" t="s">
        <v>2379</v>
      </c>
      <c r="J162" s="19" t="s">
        <v>2382</v>
      </c>
      <c r="K162" s="19" t="s">
        <v>2376</v>
      </c>
      <c r="L162" s="19" t="s">
        <v>2385</v>
      </c>
      <c r="M162" s="19" t="s">
        <v>2373</v>
      </c>
      <c r="N162" s="19" t="s">
        <v>2794</v>
      </c>
      <c r="O162" s="19" t="s">
        <v>2797</v>
      </c>
      <c r="P162" s="19" t="s">
        <v>2791</v>
      </c>
      <c r="Q162" s="19" t="s">
        <v>2800</v>
      </c>
      <c r="R162" s="19" t="s">
        <v>2788</v>
      </c>
      <c r="S162" s="19" t="s">
        <v>2959</v>
      </c>
      <c r="T162" s="19" t="s">
        <v>2962</v>
      </c>
      <c r="U162" s="19" t="s">
        <v>2956</v>
      </c>
      <c r="V162" s="19" t="s">
        <v>2965</v>
      </c>
      <c r="W162" s="19" t="s">
        <v>2953</v>
      </c>
      <c r="X162" s="19" t="s">
        <v>3374</v>
      </c>
      <c r="Y162" s="19" t="s">
        <v>3377</v>
      </c>
      <c r="Z162" s="19" t="s">
        <v>3371</v>
      </c>
      <c r="AA162" s="19" t="s">
        <v>3380</v>
      </c>
      <c r="AB162" s="19" t="s">
        <v>3368</v>
      </c>
      <c r="AC162" s="19" t="s">
        <v>3789</v>
      </c>
      <c r="AD162" s="19" t="s">
        <v>3792</v>
      </c>
      <c r="AE162" s="19" t="s">
        <v>3786</v>
      </c>
      <c r="AF162" s="19" t="s">
        <v>3795</v>
      </c>
      <c r="AG162" s="19" t="s">
        <v>3783</v>
      </c>
      <c r="AH162" s="19" t="s">
        <v>3954</v>
      </c>
      <c r="AI162" s="19" t="s">
        <v>3957</v>
      </c>
      <c r="AJ162" s="19" t="s">
        <v>3951</v>
      </c>
      <c r="AK162" s="19" t="s">
        <v>3960</v>
      </c>
      <c r="AL162" s="19" t="s">
        <v>3948</v>
      </c>
      <c r="AM162" s="19" t="s">
        <v>4369</v>
      </c>
      <c r="AN162" s="19" t="s">
        <v>4372</v>
      </c>
      <c r="AO162" s="19" t="s">
        <v>4366</v>
      </c>
      <c r="AP162" s="19" t="s">
        <v>4375</v>
      </c>
      <c r="AQ162" s="19" t="s">
        <v>4363</v>
      </c>
      <c r="AR162" s="19" t="s">
        <v>4594</v>
      </c>
      <c r="AS162" s="19" t="s">
        <v>4597</v>
      </c>
      <c r="AT162" s="19" t="s">
        <v>4591</v>
      </c>
      <c r="AU162" s="19" t="s">
        <v>4600</v>
      </c>
      <c r="AV162" s="19" t="s">
        <v>4588</v>
      </c>
    </row>
    <row r="163" spans="1:48" hidden="1">
      <c r="A163" s="54"/>
      <c r="B163" s="55" t="s">
        <v>4676</v>
      </c>
      <c r="C163" s="65">
        <v>26</v>
      </c>
      <c r="D163" s="19" t="s">
        <v>404</v>
      </c>
      <c r="E163" s="19" t="s">
        <v>407</v>
      </c>
      <c r="F163" s="19" t="s">
        <v>401</v>
      </c>
      <c r="G163" s="19" t="s">
        <v>410</v>
      </c>
      <c r="H163" s="19" t="s">
        <v>398</v>
      </c>
      <c r="I163" s="19" t="s">
        <v>2394</v>
      </c>
      <c r="J163" s="19" t="s">
        <v>2397</v>
      </c>
      <c r="K163" s="19" t="s">
        <v>2391</v>
      </c>
      <c r="L163" s="19" t="s">
        <v>2400</v>
      </c>
      <c r="M163" s="19" t="s">
        <v>2388</v>
      </c>
      <c r="N163" s="19" t="s">
        <v>2809</v>
      </c>
      <c r="O163" s="19" t="s">
        <v>2812</v>
      </c>
      <c r="P163" s="19" t="s">
        <v>2806</v>
      </c>
      <c r="Q163" s="19" t="s">
        <v>2815</v>
      </c>
      <c r="R163" s="19" t="s">
        <v>2803</v>
      </c>
      <c r="S163" s="19" t="s">
        <v>2974</v>
      </c>
      <c r="T163" s="19" t="s">
        <v>2977</v>
      </c>
      <c r="U163" s="19" t="s">
        <v>2971</v>
      </c>
      <c r="V163" s="19" t="s">
        <v>2980</v>
      </c>
      <c r="W163" s="19" t="s">
        <v>2968</v>
      </c>
      <c r="X163" s="19" t="s">
        <v>3389</v>
      </c>
      <c r="Y163" s="19" t="s">
        <v>3392</v>
      </c>
      <c r="Z163" s="19" t="s">
        <v>3386</v>
      </c>
      <c r="AA163" s="19" t="s">
        <v>3395</v>
      </c>
      <c r="AB163" s="19" t="s">
        <v>3383</v>
      </c>
      <c r="AC163" s="19" t="s">
        <v>3804</v>
      </c>
      <c r="AD163" s="19" t="s">
        <v>3807</v>
      </c>
      <c r="AE163" s="19" t="s">
        <v>3801</v>
      </c>
      <c r="AF163" s="19" t="s">
        <v>3810</v>
      </c>
      <c r="AG163" s="19" t="s">
        <v>3798</v>
      </c>
      <c r="AH163" s="19" t="s">
        <v>3969</v>
      </c>
      <c r="AI163" s="19" t="s">
        <v>3972</v>
      </c>
      <c r="AJ163" s="19" t="s">
        <v>3966</v>
      </c>
      <c r="AK163" s="19" t="s">
        <v>3975</v>
      </c>
      <c r="AL163" s="19" t="s">
        <v>3963</v>
      </c>
      <c r="AM163" s="19" t="s">
        <v>4384</v>
      </c>
      <c r="AN163" s="19" t="s">
        <v>4387</v>
      </c>
      <c r="AO163" s="19" t="s">
        <v>4381</v>
      </c>
      <c r="AP163" s="19" t="s">
        <v>4390</v>
      </c>
      <c r="AQ163" s="19" t="s">
        <v>4378</v>
      </c>
      <c r="AR163" s="19" t="s">
        <v>4609</v>
      </c>
      <c r="AS163" s="19" t="s">
        <v>4612</v>
      </c>
      <c r="AT163" s="19" t="s">
        <v>4606</v>
      </c>
      <c r="AU163" s="19" t="s">
        <v>4615</v>
      </c>
      <c r="AV163" s="19" t="s">
        <v>4603</v>
      </c>
    </row>
    <row r="164" spans="1:48" hidden="1">
      <c r="A164" s="54"/>
      <c r="B164" s="55" t="s">
        <v>4677</v>
      </c>
      <c r="C164" s="65">
        <v>27</v>
      </c>
      <c r="D164" s="19" t="s">
        <v>419</v>
      </c>
      <c r="E164" s="19" t="s">
        <v>422</v>
      </c>
      <c r="F164" s="19" t="s">
        <v>416</v>
      </c>
      <c r="G164" s="19" t="s">
        <v>425</v>
      </c>
      <c r="H164" s="19" t="s">
        <v>413</v>
      </c>
      <c r="I164" s="19" t="s">
        <v>2409</v>
      </c>
      <c r="J164" s="19" t="s">
        <v>2412</v>
      </c>
      <c r="K164" s="19" t="s">
        <v>2406</v>
      </c>
      <c r="L164" s="19" t="s">
        <v>2415</v>
      </c>
      <c r="M164" s="19" t="s">
        <v>2403</v>
      </c>
      <c r="N164" s="19" t="s">
        <v>2824</v>
      </c>
      <c r="O164" s="19" t="s">
        <v>2827</v>
      </c>
      <c r="P164" s="19" t="s">
        <v>2821</v>
      </c>
      <c r="Q164" s="19" t="s">
        <v>2830</v>
      </c>
      <c r="R164" s="19" t="s">
        <v>2818</v>
      </c>
      <c r="S164" s="19" t="s">
        <v>2989</v>
      </c>
      <c r="T164" s="19" t="s">
        <v>2992</v>
      </c>
      <c r="U164" s="19" t="s">
        <v>2986</v>
      </c>
      <c r="V164" s="19" t="s">
        <v>2995</v>
      </c>
      <c r="W164" s="19" t="s">
        <v>2983</v>
      </c>
      <c r="X164" s="19" t="s">
        <v>3404</v>
      </c>
      <c r="Y164" s="19" t="s">
        <v>3407</v>
      </c>
      <c r="Z164" s="19" t="s">
        <v>3401</v>
      </c>
      <c r="AA164" s="19" t="s">
        <v>3410</v>
      </c>
      <c r="AB164" s="19" t="s">
        <v>3398</v>
      </c>
      <c r="AC164" s="19" t="s">
        <v>3819</v>
      </c>
      <c r="AD164" s="19" t="s">
        <v>3822</v>
      </c>
      <c r="AE164" s="19" t="s">
        <v>3816</v>
      </c>
      <c r="AF164" s="19" t="s">
        <v>3825</v>
      </c>
      <c r="AG164" s="19" t="s">
        <v>3813</v>
      </c>
      <c r="AH164" s="19" t="s">
        <v>3984</v>
      </c>
      <c r="AI164" s="19" t="s">
        <v>3987</v>
      </c>
      <c r="AJ164" s="19" t="s">
        <v>3981</v>
      </c>
      <c r="AK164" s="19" t="s">
        <v>3990</v>
      </c>
      <c r="AL164" s="19" t="s">
        <v>3978</v>
      </c>
      <c r="AM164" s="19" t="s">
        <v>4399</v>
      </c>
      <c r="AN164" s="19" t="s">
        <v>4402</v>
      </c>
      <c r="AO164" s="19" t="s">
        <v>4396</v>
      </c>
      <c r="AP164" s="19" t="s">
        <v>4405</v>
      </c>
      <c r="AQ164" s="19" t="s">
        <v>4393</v>
      </c>
      <c r="AR164" s="19" t="s">
        <v>4624</v>
      </c>
      <c r="AS164" s="19" t="s">
        <v>4627</v>
      </c>
      <c r="AT164" s="19" t="s">
        <v>4621</v>
      </c>
      <c r="AU164" s="19" t="s">
        <v>4630</v>
      </c>
      <c r="AV164" s="19" t="s">
        <v>4618</v>
      </c>
    </row>
    <row r="165" spans="1:48" hidden="1">
      <c r="A165" s="50" t="s">
        <v>4660</v>
      </c>
      <c r="B165" s="59"/>
      <c r="C165" s="65">
        <v>28</v>
      </c>
      <c r="D165" s="19" t="s">
        <v>269</v>
      </c>
      <c r="E165" s="19" t="s">
        <v>272</v>
      </c>
      <c r="F165" s="19" t="s">
        <v>266</v>
      </c>
      <c r="G165" s="19" t="s">
        <v>275</v>
      </c>
      <c r="H165" s="19" t="s">
        <v>263</v>
      </c>
      <c r="I165" s="19" t="s">
        <v>2009</v>
      </c>
      <c r="J165" s="19" t="s">
        <v>2262</v>
      </c>
      <c r="K165" s="19" t="s">
        <v>2006</v>
      </c>
      <c r="L165" s="19" t="s">
        <v>2265</v>
      </c>
      <c r="M165" s="19" t="s">
        <v>2003</v>
      </c>
      <c r="N165" s="19" t="s">
        <v>2424</v>
      </c>
      <c r="O165" s="19" t="s">
        <v>2427</v>
      </c>
      <c r="P165" s="19" t="s">
        <v>2421</v>
      </c>
      <c r="Q165" s="19" t="s">
        <v>2430</v>
      </c>
      <c r="R165" s="19" t="s">
        <v>2418</v>
      </c>
      <c r="S165" s="19" t="s">
        <v>2839</v>
      </c>
      <c r="T165" s="19" t="s">
        <v>2842</v>
      </c>
      <c r="U165" s="19" t="s">
        <v>2836</v>
      </c>
      <c r="V165" s="19" t="s">
        <v>2845</v>
      </c>
      <c r="W165" s="19" t="s">
        <v>2833</v>
      </c>
      <c r="X165" s="19" t="s">
        <v>3004</v>
      </c>
      <c r="Y165" s="19" t="s">
        <v>3007</v>
      </c>
      <c r="Z165" s="19" t="s">
        <v>3001</v>
      </c>
      <c r="AA165" s="19" t="s">
        <v>3010</v>
      </c>
      <c r="AB165" s="19" t="s">
        <v>2998</v>
      </c>
      <c r="AC165" s="19" t="s">
        <v>3419</v>
      </c>
      <c r="AD165" s="19" t="s">
        <v>3422</v>
      </c>
      <c r="AE165" s="19" t="s">
        <v>3416</v>
      </c>
      <c r="AF165" s="19" t="s">
        <v>3425</v>
      </c>
      <c r="AG165" s="19" t="s">
        <v>3413</v>
      </c>
      <c r="AH165" s="19" t="s">
        <v>3834</v>
      </c>
      <c r="AI165" s="19" t="s">
        <v>3837</v>
      </c>
      <c r="AJ165" s="19" t="s">
        <v>3831</v>
      </c>
      <c r="AK165" s="19" t="s">
        <v>3840</v>
      </c>
      <c r="AL165" s="19" t="s">
        <v>3828</v>
      </c>
      <c r="AM165" s="19" t="s">
        <v>3999</v>
      </c>
      <c r="AN165" s="19" t="s">
        <v>4002</v>
      </c>
      <c r="AO165" s="19" t="s">
        <v>3996</v>
      </c>
      <c r="AP165" s="19" t="s">
        <v>4005</v>
      </c>
      <c r="AQ165" s="19" t="s">
        <v>3993</v>
      </c>
      <c r="AR165" s="19" t="s">
        <v>4414</v>
      </c>
      <c r="AS165" s="19" t="s">
        <v>4417</v>
      </c>
      <c r="AT165" s="19" t="s">
        <v>4411</v>
      </c>
      <c r="AU165" s="19" t="s">
        <v>4420</v>
      </c>
      <c r="AV165" s="19" t="s">
        <v>4408</v>
      </c>
    </row>
    <row r="166" spans="1:48" hidden="1">
      <c r="A166" s="47" t="s">
        <v>4679</v>
      </c>
      <c r="B166" s="48"/>
      <c r="C166" s="65">
        <v>29</v>
      </c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</row>
    <row r="167" spans="1:48" hidden="1">
      <c r="A167" s="50" t="s">
        <v>4665</v>
      </c>
      <c r="B167" s="51"/>
      <c r="C167" s="65">
        <v>30</v>
      </c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</row>
    <row r="168" spans="1:48" hidden="1">
      <c r="A168" s="54"/>
      <c r="B168" s="55" t="s">
        <v>4666</v>
      </c>
      <c r="C168" s="65">
        <v>31</v>
      </c>
      <c r="D168" s="19" t="s">
        <v>285</v>
      </c>
      <c r="E168" s="19" t="s">
        <v>288</v>
      </c>
      <c r="F168" s="19" t="s">
        <v>282</v>
      </c>
      <c r="G168" s="19" t="s">
        <v>291</v>
      </c>
      <c r="H168" s="19" t="s">
        <v>279</v>
      </c>
      <c r="I168" s="19" t="s">
        <v>2275</v>
      </c>
      <c r="J168" s="19" t="s">
        <v>2278</v>
      </c>
      <c r="K168" s="19" t="s">
        <v>2272</v>
      </c>
      <c r="L168" s="19" t="s">
        <v>2281</v>
      </c>
      <c r="M168" s="19" t="s">
        <v>2269</v>
      </c>
      <c r="N168" s="19" t="s">
        <v>2440</v>
      </c>
      <c r="O168" s="19" t="s">
        <v>2443</v>
      </c>
      <c r="P168" s="19" t="s">
        <v>2437</v>
      </c>
      <c r="Q168" s="19" t="s">
        <v>2446</v>
      </c>
      <c r="R168" s="19" t="s">
        <v>2434</v>
      </c>
      <c r="S168" s="19" t="s">
        <v>2855</v>
      </c>
      <c r="T168" s="19" t="s">
        <v>2858</v>
      </c>
      <c r="U168" s="19" t="s">
        <v>2852</v>
      </c>
      <c r="V168" s="19" t="s">
        <v>2861</v>
      </c>
      <c r="W168" s="19" t="s">
        <v>2849</v>
      </c>
      <c r="X168" s="19" t="s">
        <v>3270</v>
      </c>
      <c r="Y168" s="19" t="s">
        <v>3273</v>
      </c>
      <c r="Z168" s="19" t="s">
        <v>3267</v>
      </c>
      <c r="AA168" s="19" t="s">
        <v>3276</v>
      </c>
      <c r="AB168" s="19" t="s">
        <v>3264</v>
      </c>
      <c r="AC168" s="19" t="s">
        <v>3435</v>
      </c>
      <c r="AD168" s="19" t="s">
        <v>3438</v>
      </c>
      <c r="AE168" s="19" t="s">
        <v>3432</v>
      </c>
      <c r="AF168" s="19" t="s">
        <v>3441</v>
      </c>
      <c r="AG168" s="19" t="s">
        <v>3429</v>
      </c>
      <c r="AH168" s="19" t="s">
        <v>3850</v>
      </c>
      <c r="AI168" s="19" t="s">
        <v>3853</v>
      </c>
      <c r="AJ168" s="19" t="s">
        <v>3847</v>
      </c>
      <c r="AK168" s="19" t="s">
        <v>3856</v>
      </c>
      <c r="AL168" s="19" t="s">
        <v>3844</v>
      </c>
      <c r="AM168" s="19" t="s">
        <v>4265</v>
      </c>
      <c r="AN168" s="19" t="s">
        <v>4268</v>
      </c>
      <c r="AO168" s="19" t="s">
        <v>4262</v>
      </c>
      <c r="AP168" s="19" t="s">
        <v>4271</v>
      </c>
      <c r="AQ168" s="19" t="s">
        <v>4009</v>
      </c>
      <c r="AR168" s="19" t="s">
        <v>4430</v>
      </c>
      <c r="AS168" s="19" t="s">
        <v>4433</v>
      </c>
      <c r="AT168" s="19" t="s">
        <v>4427</v>
      </c>
      <c r="AU168" s="19" t="s">
        <v>4436</v>
      </c>
      <c r="AV168" s="19" t="s">
        <v>4424</v>
      </c>
    </row>
    <row r="169" spans="1:48" hidden="1">
      <c r="A169" s="54"/>
      <c r="B169" s="55" t="s">
        <v>4667</v>
      </c>
      <c r="C169" s="65">
        <v>32</v>
      </c>
      <c r="D169" s="19" t="s">
        <v>300</v>
      </c>
      <c r="E169" s="19" t="s">
        <v>303</v>
      </c>
      <c r="F169" s="19" t="s">
        <v>297</v>
      </c>
      <c r="G169" s="19" t="s">
        <v>306</v>
      </c>
      <c r="H169" s="19" t="s">
        <v>294</v>
      </c>
      <c r="I169" s="19" t="s">
        <v>2290</v>
      </c>
      <c r="J169" s="19" t="s">
        <v>2293</v>
      </c>
      <c r="K169" s="19" t="s">
        <v>2287</v>
      </c>
      <c r="L169" s="19" t="s">
        <v>2296</v>
      </c>
      <c r="M169" s="19" t="s">
        <v>2284</v>
      </c>
      <c r="N169" s="19" t="s">
        <v>2455</v>
      </c>
      <c r="O169" s="19" t="s">
        <v>2458</v>
      </c>
      <c r="P169" s="19" t="s">
        <v>2452</v>
      </c>
      <c r="Q169" s="19" t="s">
        <v>2461</v>
      </c>
      <c r="R169" s="19" t="s">
        <v>2449</v>
      </c>
      <c r="S169" s="19" t="s">
        <v>2870</v>
      </c>
      <c r="T169" s="19" t="s">
        <v>2873</v>
      </c>
      <c r="U169" s="19" t="s">
        <v>2867</v>
      </c>
      <c r="V169" s="19" t="s">
        <v>2876</v>
      </c>
      <c r="W169" s="19" t="s">
        <v>2864</v>
      </c>
      <c r="X169" s="19" t="s">
        <v>3285</v>
      </c>
      <c r="Y169" s="19" t="s">
        <v>3288</v>
      </c>
      <c r="Z169" s="19" t="s">
        <v>3282</v>
      </c>
      <c r="AA169" s="19" t="s">
        <v>3291</v>
      </c>
      <c r="AB169" s="19" t="s">
        <v>3279</v>
      </c>
      <c r="AC169" s="19" t="s">
        <v>3450</v>
      </c>
      <c r="AD169" s="19" t="s">
        <v>3453</v>
      </c>
      <c r="AE169" s="19" t="s">
        <v>3447</v>
      </c>
      <c r="AF169" s="19" t="s">
        <v>3456</v>
      </c>
      <c r="AG169" s="19" t="s">
        <v>3444</v>
      </c>
      <c r="AH169" s="19" t="s">
        <v>3865</v>
      </c>
      <c r="AI169" s="19" t="s">
        <v>3868</v>
      </c>
      <c r="AJ169" s="19" t="s">
        <v>3862</v>
      </c>
      <c r="AK169" s="19" t="s">
        <v>3871</v>
      </c>
      <c r="AL169" s="19" t="s">
        <v>3859</v>
      </c>
      <c r="AM169" s="19" t="s">
        <v>4280</v>
      </c>
      <c r="AN169" s="19" t="s">
        <v>4283</v>
      </c>
      <c r="AO169" s="19" t="s">
        <v>4277</v>
      </c>
      <c r="AP169" s="19" t="s">
        <v>4286</v>
      </c>
      <c r="AQ169" s="19" t="s">
        <v>4274</v>
      </c>
      <c r="AR169" s="19" t="s">
        <v>4445</v>
      </c>
      <c r="AS169" s="19" t="s">
        <v>4448</v>
      </c>
      <c r="AT169" s="19" t="s">
        <v>4442</v>
      </c>
      <c r="AU169" s="19" t="s">
        <v>4451</v>
      </c>
      <c r="AV169" s="19" t="s">
        <v>4439</v>
      </c>
    </row>
    <row r="170" spans="1:48" hidden="1">
      <c r="A170" s="50" t="s">
        <v>4668</v>
      </c>
      <c r="B170" s="51"/>
      <c r="C170" s="65">
        <v>33</v>
      </c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</row>
    <row r="171" spans="1:48" hidden="1">
      <c r="A171" s="54"/>
      <c r="B171" s="55" t="s">
        <v>4669</v>
      </c>
      <c r="C171" s="65">
        <v>34</v>
      </c>
      <c r="D171" s="19" t="s">
        <v>315</v>
      </c>
      <c r="E171" s="19" t="s">
        <v>318</v>
      </c>
      <c r="F171" s="19" t="s">
        <v>312</v>
      </c>
      <c r="G171" s="19" t="s">
        <v>321</v>
      </c>
      <c r="H171" s="19" t="s">
        <v>309</v>
      </c>
      <c r="I171" s="19" t="s">
        <v>2305</v>
      </c>
      <c r="J171" s="19" t="s">
        <v>2308</v>
      </c>
      <c r="K171" s="19" t="s">
        <v>2302</v>
      </c>
      <c r="L171" s="19" t="s">
        <v>2311</v>
      </c>
      <c r="M171" s="19" t="s">
        <v>2299</v>
      </c>
      <c r="N171" s="19" t="s">
        <v>2470</v>
      </c>
      <c r="O171" s="19" t="s">
        <v>2473</v>
      </c>
      <c r="P171" s="19" t="s">
        <v>2467</v>
      </c>
      <c r="Q171" s="19" t="s">
        <v>2476</v>
      </c>
      <c r="R171" s="19" t="s">
        <v>2464</v>
      </c>
      <c r="S171" s="19" t="s">
        <v>2885</v>
      </c>
      <c r="T171" s="19" t="s">
        <v>2888</v>
      </c>
      <c r="U171" s="19" t="s">
        <v>2882</v>
      </c>
      <c r="V171" s="19" t="s">
        <v>2891</v>
      </c>
      <c r="W171" s="19" t="s">
        <v>2879</v>
      </c>
      <c r="X171" s="19" t="s">
        <v>3300</v>
      </c>
      <c r="Y171" s="19" t="s">
        <v>3303</v>
      </c>
      <c r="Z171" s="19" t="s">
        <v>3297</v>
      </c>
      <c r="AA171" s="19" t="s">
        <v>3306</v>
      </c>
      <c r="AB171" s="19" t="s">
        <v>3294</v>
      </c>
      <c r="AC171" s="19" t="s">
        <v>3465</v>
      </c>
      <c r="AD171" s="19" t="s">
        <v>3468</v>
      </c>
      <c r="AE171" s="19" t="s">
        <v>3462</v>
      </c>
      <c r="AF171" s="19" t="s">
        <v>3471</v>
      </c>
      <c r="AG171" s="19" t="s">
        <v>3459</v>
      </c>
      <c r="AH171" s="19" t="s">
        <v>3880</v>
      </c>
      <c r="AI171" s="19" t="s">
        <v>3883</v>
      </c>
      <c r="AJ171" s="19" t="s">
        <v>3877</v>
      </c>
      <c r="AK171" s="19" t="s">
        <v>3886</v>
      </c>
      <c r="AL171" s="19" t="s">
        <v>3874</v>
      </c>
      <c r="AM171" s="19" t="s">
        <v>4295</v>
      </c>
      <c r="AN171" s="19" t="s">
        <v>4298</v>
      </c>
      <c r="AO171" s="19" t="s">
        <v>4292</v>
      </c>
      <c r="AP171" s="19" t="s">
        <v>4301</v>
      </c>
      <c r="AQ171" s="19" t="s">
        <v>4289</v>
      </c>
      <c r="AR171" s="19" t="s">
        <v>4460</v>
      </c>
      <c r="AS171" s="19" t="s">
        <v>4463</v>
      </c>
      <c r="AT171" s="19" t="s">
        <v>4457</v>
      </c>
      <c r="AU171" s="19" t="s">
        <v>4466</v>
      </c>
      <c r="AV171" s="19" t="s">
        <v>4454</v>
      </c>
    </row>
    <row r="172" spans="1:48" hidden="1">
      <c r="A172" s="54"/>
      <c r="B172" s="55" t="s">
        <v>4670</v>
      </c>
      <c r="C172" s="65">
        <v>35</v>
      </c>
      <c r="D172" s="19" t="s">
        <v>330</v>
      </c>
      <c r="E172" s="19" t="s">
        <v>333</v>
      </c>
      <c r="F172" s="19" t="s">
        <v>327</v>
      </c>
      <c r="G172" s="19" t="s">
        <v>336</v>
      </c>
      <c r="H172" s="19" t="s">
        <v>324</v>
      </c>
      <c r="I172" s="19" t="s">
        <v>2320</v>
      </c>
      <c r="J172" s="19" t="s">
        <v>2323</v>
      </c>
      <c r="K172" s="19" t="s">
        <v>2317</v>
      </c>
      <c r="L172" s="19" t="s">
        <v>2326</v>
      </c>
      <c r="M172" s="19" t="s">
        <v>2314</v>
      </c>
      <c r="N172" s="19" t="s">
        <v>2485</v>
      </c>
      <c r="O172" s="19" t="s">
        <v>2488</v>
      </c>
      <c r="P172" s="19" t="s">
        <v>2482</v>
      </c>
      <c r="Q172" s="19" t="s">
        <v>2491</v>
      </c>
      <c r="R172" s="19" t="s">
        <v>2479</v>
      </c>
      <c r="S172" s="19" t="s">
        <v>2900</v>
      </c>
      <c r="T172" s="19" t="s">
        <v>2903</v>
      </c>
      <c r="U172" s="19" t="s">
        <v>2897</v>
      </c>
      <c r="V172" s="19" t="s">
        <v>2906</v>
      </c>
      <c r="W172" s="19" t="s">
        <v>2894</v>
      </c>
      <c r="X172" s="19" t="s">
        <v>3315</v>
      </c>
      <c r="Y172" s="19" t="s">
        <v>3318</v>
      </c>
      <c r="Z172" s="19" t="s">
        <v>3312</v>
      </c>
      <c r="AA172" s="19" t="s">
        <v>3321</v>
      </c>
      <c r="AB172" s="19" t="s">
        <v>3309</v>
      </c>
      <c r="AC172" s="19" t="s">
        <v>3480</v>
      </c>
      <c r="AD172" s="19" t="s">
        <v>3483</v>
      </c>
      <c r="AE172" s="19" t="s">
        <v>3477</v>
      </c>
      <c r="AF172" s="19" t="s">
        <v>3486</v>
      </c>
      <c r="AG172" s="19" t="s">
        <v>3474</v>
      </c>
      <c r="AH172" s="19" t="s">
        <v>3895</v>
      </c>
      <c r="AI172" s="19" t="s">
        <v>3898</v>
      </c>
      <c r="AJ172" s="19" t="s">
        <v>3892</v>
      </c>
      <c r="AK172" s="19" t="s">
        <v>3901</v>
      </c>
      <c r="AL172" s="19" t="s">
        <v>3889</v>
      </c>
      <c r="AM172" s="19" t="s">
        <v>4310</v>
      </c>
      <c r="AN172" s="19" t="s">
        <v>4313</v>
      </c>
      <c r="AO172" s="19" t="s">
        <v>4307</v>
      </c>
      <c r="AP172" s="19" t="s">
        <v>4316</v>
      </c>
      <c r="AQ172" s="19" t="s">
        <v>4304</v>
      </c>
      <c r="AR172" s="19" t="s">
        <v>4475</v>
      </c>
      <c r="AS172" s="19" t="s">
        <v>4478</v>
      </c>
      <c r="AT172" s="19" t="s">
        <v>4472</v>
      </c>
      <c r="AU172" s="19" t="s">
        <v>4481</v>
      </c>
      <c r="AV172" s="19" t="s">
        <v>4469</v>
      </c>
    </row>
    <row r="173" spans="1:48" hidden="1">
      <c r="A173" s="54"/>
      <c r="B173" s="55" t="s">
        <v>4671</v>
      </c>
      <c r="C173" s="65">
        <v>36</v>
      </c>
      <c r="D173" s="19" t="s">
        <v>345</v>
      </c>
      <c r="E173" s="19" t="s">
        <v>348</v>
      </c>
      <c r="F173" s="19" t="s">
        <v>342</v>
      </c>
      <c r="G173" s="19" t="s">
        <v>351</v>
      </c>
      <c r="H173" s="19" t="s">
        <v>339</v>
      </c>
      <c r="I173" s="19" t="s">
        <v>2335</v>
      </c>
      <c r="J173" s="19" t="s">
        <v>2338</v>
      </c>
      <c r="K173" s="19" t="s">
        <v>2332</v>
      </c>
      <c r="L173" s="19" t="s">
        <v>2341</v>
      </c>
      <c r="M173" s="19" t="s">
        <v>2329</v>
      </c>
      <c r="N173" s="19" t="s">
        <v>2500</v>
      </c>
      <c r="O173" s="19" t="s">
        <v>2503</v>
      </c>
      <c r="P173" s="19" t="s">
        <v>2497</v>
      </c>
      <c r="Q173" s="19" t="s">
        <v>2506</v>
      </c>
      <c r="R173" s="19" t="s">
        <v>2494</v>
      </c>
      <c r="S173" s="19" t="s">
        <v>2915</v>
      </c>
      <c r="T173" s="19" t="s">
        <v>2918</v>
      </c>
      <c r="U173" s="19" t="s">
        <v>2912</v>
      </c>
      <c r="V173" s="19" t="s">
        <v>2921</v>
      </c>
      <c r="W173" s="19" t="s">
        <v>2909</v>
      </c>
      <c r="X173" s="19" t="s">
        <v>3330</v>
      </c>
      <c r="Y173" s="19" t="s">
        <v>3333</v>
      </c>
      <c r="Z173" s="19" t="s">
        <v>3327</v>
      </c>
      <c r="AA173" s="19" t="s">
        <v>3336</v>
      </c>
      <c r="AB173" s="19" t="s">
        <v>3324</v>
      </c>
      <c r="AC173" s="19" t="s">
        <v>3495</v>
      </c>
      <c r="AD173" s="19" t="s">
        <v>3498</v>
      </c>
      <c r="AE173" s="19" t="s">
        <v>3492</v>
      </c>
      <c r="AF173" s="19" t="s">
        <v>3501</v>
      </c>
      <c r="AG173" s="19" t="s">
        <v>3489</v>
      </c>
      <c r="AH173" s="19" t="s">
        <v>3910</v>
      </c>
      <c r="AI173" s="19" t="s">
        <v>3913</v>
      </c>
      <c r="AJ173" s="19" t="s">
        <v>3907</v>
      </c>
      <c r="AK173" s="19" t="s">
        <v>3916</v>
      </c>
      <c r="AL173" s="19" t="s">
        <v>3904</v>
      </c>
      <c r="AM173" s="19" t="s">
        <v>4325</v>
      </c>
      <c r="AN173" s="19" t="s">
        <v>4328</v>
      </c>
      <c r="AO173" s="19" t="s">
        <v>4322</v>
      </c>
      <c r="AP173" s="19" t="s">
        <v>4331</v>
      </c>
      <c r="AQ173" s="19" t="s">
        <v>4319</v>
      </c>
      <c r="AR173" s="19" t="s">
        <v>4490</v>
      </c>
      <c r="AS173" s="19" t="s">
        <v>4493</v>
      </c>
      <c r="AT173" s="19" t="s">
        <v>4487</v>
      </c>
      <c r="AU173" s="19" t="s">
        <v>4496</v>
      </c>
      <c r="AV173" s="19" t="s">
        <v>4484</v>
      </c>
    </row>
    <row r="174" spans="1:48" ht="15" hidden="1" customHeight="1">
      <c r="A174" s="54"/>
      <c r="B174" s="55" t="s">
        <v>4672</v>
      </c>
      <c r="C174" s="65">
        <v>37</v>
      </c>
      <c r="D174" s="19" t="s">
        <v>360</v>
      </c>
      <c r="E174" s="19" t="s">
        <v>363</v>
      </c>
      <c r="F174" s="19" t="s">
        <v>357</v>
      </c>
      <c r="G174" s="19" t="s">
        <v>366</v>
      </c>
      <c r="H174" s="19" t="s">
        <v>354</v>
      </c>
      <c r="I174" s="19" t="s">
        <v>2350</v>
      </c>
      <c r="J174" s="19" t="s">
        <v>2353</v>
      </c>
      <c r="K174" s="19" t="s">
        <v>2347</v>
      </c>
      <c r="L174" s="19" t="s">
        <v>2356</v>
      </c>
      <c r="M174" s="19" t="s">
        <v>2344</v>
      </c>
      <c r="N174" s="19" t="s">
        <v>2765</v>
      </c>
      <c r="O174" s="19" t="s">
        <v>2768</v>
      </c>
      <c r="P174" s="19" t="s">
        <v>2762</v>
      </c>
      <c r="Q174" s="19" t="s">
        <v>2771</v>
      </c>
      <c r="R174" s="19" t="s">
        <v>2509</v>
      </c>
      <c r="S174" s="19" t="s">
        <v>2930</v>
      </c>
      <c r="T174" s="19" t="s">
        <v>2933</v>
      </c>
      <c r="U174" s="19" t="s">
        <v>2927</v>
      </c>
      <c r="V174" s="19" t="s">
        <v>2936</v>
      </c>
      <c r="W174" s="19" t="s">
        <v>2924</v>
      </c>
      <c r="X174" s="19" t="s">
        <v>3345</v>
      </c>
      <c r="Y174" s="19" t="s">
        <v>3348</v>
      </c>
      <c r="Z174" s="19" t="s">
        <v>3342</v>
      </c>
      <c r="AA174" s="19" t="s">
        <v>3351</v>
      </c>
      <c r="AB174" s="19" t="s">
        <v>3339</v>
      </c>
      <c r="AC174" s="19" t="s">
        <v>3510</v>
      </c>
      <c r="AD174" s="19" t="s">
        <v>3763</v>
      </c>
      <c r="AE174" s="19" t="s">
        <v>3507</v>
      </c>
      <c r="AF174" s="19" t="s">
        <v>3766</v>
      </c>
      <c r="AG174" s="19" t="s">
        <v>3504</v>
      </c>
      <c r="AH174" s="19" t="s">
        <v>3925</v>
      </c>
      <c r="AI174" s="19" t="s">
        <v>3928</v>
      </c>
      <c r="AJ174" s="19" t="s">
        <v>3922</v>
      </c>
      <c r="AK174" s="19" t="s">
        <v>3931</v>
      </c>
      <c r="AL174" s="19" t="s">
        <v>3919</v>
      </c>
      <c r="AM174" s="19" t="s">
        <v>4340</v>
      </c>
      <c r="AN174" s="19" t="s">
        <v>4343</v>
      </c>
      <c r="AO174" s="19" t="s">
        <v>4337</v>
      </c>
      <c r="AP174" s="19" t="s">
        <v>4346</v>
      </c>
      <c r="AQ174" s="19" t="s">
        <v>4334</v>
      </c>
      <c r="AR174" s="19" t="s">
        <v>4505</v>
      </c>
      <c r="AS174" s="19" t="s">
        <v>4508</v>
      </c>
      <c r="AT174" s="19" t="s">
        <v>4502</v>
      </c>
      <c r="AU174" s="19" t="s">
        <v>4511</v>
      </c>
      <c r="AV174" s="19" t="s">
        <v>4499</v>
      </c>
    </row>
    <row r="175" spans="1:48" ht="15" hidden="1" customHeight="1">
      <c r="A175" s="50" t="s">
        <v>4673</v>
      </c>
      <c r="B175" s="51"/>
      <c r="C175" s="65">
        <v>38</v>
      </c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</row>
    <row r="176" spans="1:48" ht="15" hidden="1" customHeight="1">
      <c r="A176" s="54"/>
      <c r="B176" s="55" t="s">
        <v>4674</v>
      </c>
      <c r="C176" s="65">
        <v>39</v>
      </c>
      <c r="D176" s="19" t="s">
        <v>375</v>
      </c>
      <c r="E176" s="19" t="s">
        <v>378</v>
      </c>
      <c r="F176" s="19" t="s">
        <v>372</v>
      </c>
      <c r="G176" s="19" t="s">
        <v>381</v>
      </c>
      <c r="H176" s="19" t="s">
        <v>369</v>
      </c>
      <c r="I176" s="19" t="s">
        <v>2365</v>
      </c>
      <c r="J176" s="19" t="s">
        <v>2368</v>
      </c>
      <c r="K176" s="19" t="s">
        <v>2362</v>
      </c>
      <c r="L176" s="19" t="s">
        <v>2371</v>
      </c>
      <c r="M176" s="19" t="s">
        <v>2359</v>
      </c>
      <c r="N176" s="19" t="s">
        <v>2780</v>
      </c>
      <c r="O176" s="19" t="s">
        <v>2783</v>
      </c>
      <c r="P176" s="19" t="s">
        <v>2777</v>
      </c>
      <c r="Q176" s="19" t="s">
        <v>2786</v>
      </c>
      <c r="R176" s="19" t="s">
        <v>2774</v>
      </c>
      <c r="S176" s="19" t="s">
        <v>2945</v>
      </c>
      <c r="T176" s="19" t="s">
        <v>2948</v>
      </c>
      <c r="U176" s="19" t="s">
        <v>2942</v>
      </c>
      <c r="V176" s="19" t="s">
        <v>2951</v>
      </c>
      <c r="W176" s="19" t="s">
        <v>2939</v>
      </c>
      <c r="X176" s="19" t="s">
        <v>3360</v>
      </c>
      <c r="Y176" s="19" t="s">
        <v>3363</v>
      </c>
      <c r="Z176" s="19" t="s">
        <v>3357</v>
      </c>
      <c r="AA176" s="19" t="s">
        <v>3366</v>
      </c>
      <c r="AB176" s="19" t="s">
        <v>3354</v>
      </c>
      <c r="AC176" s="19" t="s">
        <v>3775</v>
      </c>
      <c r="AD176" s="19" t="s">
        <v>3778</v>
      </c>
      <c r="AE176" s="19" t="s">
        <v>3772</v>
      </c>
      <c r="AF176" s="19" t="s">
        <v>3781</v>
      </c>
      <c r="AG176" s="19" t="s">
        <v>3769</v>
      </c>
      <c r="AH176" s="19" t="s">
        <v>3940</v>
      </c>
      <c r="AI176" s="19" t="s">
        <v>3943</v>
      </c>
      <c r="AJ176" s="19" t="s">
        <v>3937</v>
      </c>
      <c r="AK176" s="19" t="s">
        <v>3946</v>
      </c>
      <c r="AL176" s="19" t="s">
        <v>3934</v>
      </c>
      <c r="AM176" s="19" t="s">
        <v>4355</v>
      </c>
      <c r="AN176" s="19" t="s">
        <v>4358</v>
      </c>
      <c r="AO176" s="19" t="s">
        <v>4352</v>
      </c>
      <c r="AP176" s="19" t="s">
        <v>4361</v>
      </c>
      <c r="AQ176" s="19" t="s">
        <v>4349</v>
      </c>
      <c r="AR176" s="19" t="s">
        <v>4580</v>
      </c>
      <c r="AS176" s="19" t="s">
        <v>4583</v>
      </c>
      <c r="AT176" s="19" t="s">
        <v>4577</v>
      </c>
      <c r="AU176" s="19" t="s">
        <v>4586</v>
      </c>
      <c r="AV176" s="19" t="s">
        <v>4574</v>
      </c>
    </row>
    <row r="177" spans="1:48" ht="15" hidden="1" customHeight="1">
      <c r="A177" s="54"/>
      <c r="B177" s="55" t="s">
        <v>4675</v>
      </c>
      <c r="C177" s="65">
        <v>40</v>
      </c>
      <c r="D177" s="19" t="s">
        <v>390</v>
      </c>
      <c r="E177" s="19" t="s">
        <v>393</v>
      </c>
      <c r="F177" s="19" t="s">
        <v>387</v>
      </c>
      <c r="G177" s="19" t="s">
        <v>396</v>
      </c>
      <c r="H177" s="19" t="s">
        <v>384</v>
      </c>
      <c r="I177" s="19" t="s">
        <v>2380</v>
      </c>
      <c r="J177" s="19" t="s">
        <v>2383</v>
      </c>
      <c r="K177" s="19" t="s">
        <v>2377</v>
      </c>
      <c r="L177" s="19" t="s">
        <v>2386</v>
      </c>
      <c r="M177" s="19" t="s">
        <v>2374</v>
      </c>
      <c r="N177" s="19" t="s">
        <v>2795</v>
      </c>
      <c r="O177" s="19" t="s">
        <v>2798</v>
      </c>
      <c r="P177" s="19" t="s">
        <v>2792</v>
      </c>
      <c r="Q177" s="19" t="s">
        <v>2801</v>
      </c>
      <c r="R177" s="19" t="s">
        <v>2789</v>
      </c>
      <c r="S177" s="19" t="s">
        <v>2960</v>
      </c>
      <c r="T177" s="19" t="s">
        <v>2963</v>
      </c>
      <c r="U177" s="19" t="s">
        <v>2957</v>
      </c>
      <c r="V177" s="19" t="s">
        <v>2966</v>
      </c>
      <c r="W177" s="19" t="s">
        <v>2954</v>
      </c>
      <c r="X177" s="19" t="s">
        <v>3375</v>
      </c>
      <c r="Y177" s="19" t="s">
        <v>3378</v>
      </c>
      <c r="Z177" s="19" t="s">
        <v>3372</v>
      </c>
      <c r="AA177" s="19" t="s">
        <v>3381</v>
      </c>
      <c r="AB177" s="19" t="s">
        <v>3369</v>
      </c>
      <c r="AC177" s="19" t="s">
        <v>3790</v>
      </c>
      <c r="AD177" s="19" t="s">
        <v>3793</v>
      </c>
      <c r="AE177" s="19" t="s">
        <v>3787</v>
      </c>
      <c r="AF177" s="19" t="s">
        <v>3796</v>
      </c>
      <c r="AG177" s="19" t="s">
        <v>3784</v>
      </c>
      <c r="AH177" s="19" t="s">
        <v>3955</v>
      </c>
      <c r="AI177" s="19" t="s">
        <v>3958</v>
      </c>
      <c r="AJ177" s="19" t="s">
        <v>3952</v>
      </c>
      <c r="AK177" s="19" t="s">
        <v>3961</v>
      </c>
      <c r="AL177" s="19" t="s">
        <v>3949</v>
      </c>
      <c r="AM177" s="19" t="s">
        <v>4370</v>
      </c>
      <c r="AN177" s="19" t="s">
        <v>4373</v>
      </c>
      <c r="AO177" s="19" t="s">
        <v>4367</v>
      </c>
      <c r="AP177" s="19" t="s">
        <v>4376</v>
      </c>
      <c r="AQ177" s="19" t="s">
        <v>4364</v>
      </c>
      <c r="AR177" s="19" t="s">
        <v>4595</v>
      </c>
      <c r="AS177" s="19" t="s">
        <v>4598</v>
      </c>
      <c r="AT177" s="19" t="s">
        <v>4592</v>
      </c>
      <c r="AU177" s="19" t="s">
        <v>4601</v>
      </c>
      <c r="AV177" s="19" t="s">
        <v>4589</v>
      </c>
    </row>
    <row r="178" spans="1:48" ht="15" hidden="1" customHeight="1">
      <c r="A178" s="54"/>
      <c r="B178" s="55" t="s">
        <v>4676</v>
      </c>
      <c r="C178" s="65">
        <v>41</v>
      </c>
      <c r="D178" s="19" t="s">
        <v>405</v>
      </c>
      <c r="E178" s="19" t="s">
        <v>408</v>
      </c>
      <c r="F178" s="19" t="s">
        <v>402</v>
      </c>
      <c r="G178" s="19" t="s">
        <v>411</v>
      </c>
      <c r="H178" s="19" t="s">
        <v>399</v>
      </c>
      <c r="I178" s="19" t="s">
        <v>2395</v>
      </c>
      <c r="J178" s="19" t="s">
        <v>2398</v>
      </c>
      <c r="K178" s="19" t="s">
        <v>2392</v>
      </c>
      <c r="L178" s="19" t="s">
        <v>2401</v>
      </c>
      <c r="M178" s="19" t="s">
        <v>2389</v>
      </c>
      <c r="N178" s="19" t="s">
        <v>2810</v>
      </c>
      <c r="O178" s="19" t="s">
        <v>2813</v>
      </c>
      <c r="P178" s="19" t="s">
        <v>2807</v>
      </c>
      <c r="Q178" s="19" t="s">
        <v>2816</v>
      </c>
      <c r="R178" s="19" t="s">
        <v>2804</v>
      </c>
      <c r="S178" s="19" t="s">
        <v>2975</v>
      </c>
      <c r="T178" s="19" t="s">
        <v>2978</v>
      </c>
      <c r="U178" s="19" t="s">
        <v>2972</v>
      </c>
      <c r="V178" s="19" t="s">
        <v>2981</v>
      </c>
      <c r="W178" s="19" t="s">
        <v>2969</v>
      </c>
      <c r="X178" s="19" t="s">
        <v>3390</v>
      </c>
      <c r="Y178" s="19" t="s">
        <v>3393</v>
      </c>
      <c r="Z178" s="19" t="s">
        <v>3387</v>
      </c>
      <c r="AA178" s="19" t="s">
        <v>3396</v>
      </c>
      <c r="AB178" s="19" t="s">
        <v>3384</v>
      </c>
      <c r="AC178" s="19" t="s">
        <v>3805</v>
      </c>
      <c r="AD178" s="19" t="s">
        <v>3808</v>
      </c>
      <c r="AE178" s="19" t="s">
        <v>3802</v>
      </c>
      <c r="AF178" s="19" t="s">
        <v>3811</v>
      </c>
      <c r="AG178" s="19" t="s">
        <v>3799</v>
      </c>
      <c r="AH178" s="19" t="s">
        <v>3970</v>
      </c>
      <c r="AI178" s="19" t="s">
        <v>3973</v>
      </c>
      <c r="AJ178" s="19" t="s">
        <v>3967</v>
      </c>
      <c r="AK178" s="19" t="s">
        <v>3976</v>
      </c>
      <c r="AL178" s="19" t="s">
        <v>3964</v>
      </c>
      <c r="AM178" s="19" t="s">
        <v>4385</v>
      </c>
      <c r="AN178" s="19" t="s">
        <v>4388</v>
      </c>
      <c r="AO178" s="19" t="s">
        <v>4382</v>
      </c>
      <c r="AP178" s="19" t="s">
        <v>4391</v>
      </c>
      <c r="AQ178" s="19" t="s">
        <v>4379</v>
      </c>
      <c r="AR178" s="19" t="s">
        <v>4610</v>
      </c>
      <c r="AS178" s="19" t="s">
        <v>4613</v>
      </c>
      <c r="AT178" s="19" t="s">
        <v>4607</v>
      </c>
      <c r="AU178" s="19" t="s">
        <v>4616</v>
      </c>
      <c r="AV178" s="19" t="s">
        <v>4604</v>
      </c>
    </row>
    <row r="179" spans="1:48" ht="15" hidden="1" customHeight="1">
      <c r="A179" s="54"/>
      <c r="B179" s="55" t="s">
        <v>4677</v>
      </c>
      <c r="C179" s="65">
        <v>42</v>
      </c>
      <c r="D179" s="19" t="s">
        <v>420</v>
      </c>
      <c r="E179" s="19" t="s">
        <v>423</v>
      </c>
      <c r="F179" s="19" t="s">
        <v>417</v>
      </c>
      <c r="G179" s="19" t="s">
        <v>426</v>
      </c>
      <c r="H179" s="19" t="s">
        <v>414</v>
      </c>
      <c r="I179" s="19" t="s">
        <v>2410</v>
      </c>
      <c r="J179" s="19" t="s">
        <v>2413</v>
      </c>
      <c r="K179" s="19" t="s">
        <v>2407</v>
      </c>
      <c r="L179" s="19" t="s">
        <v>2416</v>
      </c>
      <c r="M179" s="19" t="s">
        <v>2404</v>
      </c>
      <c r="N179" s="19" t="s">
        <v>2825</v>
      </c>
      <c r="O179" s="19" t="s">
        <v>2828</v>
      </c>
      <c r="P179" s="19" t="s">
        <v>2822</v>
      </c>
      <c r="Q179" s="19" t="s">
        <v>2831</v>
      </c>
      <c r="R179" s="19" t="s">
        <v>2819</v>
      </c>
      <c r="S179" s="19" t="s">
        <v>2990</v>
      </c>
      <c r="T179" s="19" t="s">
        <v>2993</v>
      </c>
      <c r="U179" s="19" t="s">
        <v>2987</v>
      </c>
      <c r="V179" s="19" t="s">
        <v>2996</v>
      </c>
      <c r="W179" s="19" t="s">
        <v>2984</v>
      </c>
      <c r="X179" s="19" t="s">
        <v>3405</v>
      </c>
      <c r="Y179" s="19" t="s">
        <v>3408</v>
      </c>
      <c r="Z179" s="19" t="s">
        <v>3402</v>
      </c>
      <c r="AA179" s="19" t="s">
        <v>3411</v>
      </c>
      <c r="AB179" s="19" t="s">
        <v>3399</v>
      </c>
      <c r="AC179" s="19" t="s">
        <v>3820</v>
      </c>
      <c r="AD179" s="19" t="s">
        <v>3823</v>
      </c>
      <c r="AE179" s="19" t="s">
        <v>3817</v>
      </c>
      <c r="AF179" s="19" t="s">
        <v>3826</v>
      </c>
      <c r="AG179" s="19" t="s">
        <v>3814</v>
      </c>
      <c r="AH179" s="19" t="s">
        <v>3985</v>
      </c>
      <c r="AI179" s="19" t="s">
        <v>3988</v>
      </c>
      <c r="AJ179" s="19" t="s">
        <v>3982</v>
      </c>
      <c r="AK179" s="19" t="s">
        <v>3991</v>
      </c>
      <c r="AL179" s="19" t="s">
        <v>3979</v>
      </c>
      <c r="AM179" s="19" t="s">
        <v>4400</v>
      </c>
      <c r="AN179" s="19" t="s">
        <v>4403</v>
      </c>
      <c r="AO179" s="19" t="s">
        <v>4397</v>
      </c>
      <c r="AP179" s="19" t="s">
        <v>4406</v>
      </c>
      <c r="AQ179" s="19" t="s">
        <v>4394</v>
      </c>
      <c r="AR179" s="19" t="s">
        <v>4625</v>
      </c>
      <c r="AS179" s="19" t="s">
        <v>4628</v>
      </c>
      <c r="AT179" s="19" t="s">
        <v>4622</v>
      </c>
      <c r="AU179" s="19" t="s">
        <v>4631</v>
      </c>
      <c r="AV179" s="19" t="s">
        <v>4619</v>
      </c>
    </row>
    <row r="180" spans="1:48" ht="15" hidden="1" customHeight="1">
      <c r="A180" s="50" t="s">
        <v>4660</v>
      </c>
      <c r="B180" s="59"/>
      <c r="C180" s="65">
        <v>43</v>
      </c>
      <c r="D180" s="19" t="s">
        <v>270</v>
      </c>
      <c r="E180" s="19" t="s">
        <v>273</v>
      </c>
      <c r="F180" s="19" t="s">
        <v>267</v>
      </c>
      <c r="G180" s="19" t="s">
        <v>276</v>
      </c>
      <c r="H180" s="19" t="s">
        <v>264</v>
      </c>
      <c r="I180" s="19" t="s">
        <v>2010</v>
      </c>
      <c r="J180" s="19" t="s">
        <v>2263</v>
      </c>
      <c r="K180" s="19" t="s">
        <v>2007</v>
      </c>
      <c r="L180" s="19" t="s">
        <v>2266</v>
      </c>
      <c r="M180" s="19" t="s">
        <v>2004</v>
      </c>
      <c r="N180" s="19" t="s">
        <v>2425</v>
      </c>
      <c r="O180" s="19" t="s">
        <v>2428</v>
      </c>
      <c r="P180" s="19" t="s">
        <v>2422</v>
      </c>
      <c r="Q180" s="19" t="s">
        <v>2431</v>
      </c>
      <c r="R180" s="19" t="s">
        <v>2419</v>
      </c>
      <c r="S180" s="19" t="s">
        <v>2840</v>
      </c>
      <c r="T180" s="19" t="s">
        <v>2843</v>
      </c>
      <c r="U180" s="19" t="s">
        <v>2837</v>
      </c>
      <c r="V180" s="19" t="s">
        <v>2846</v>
      </c>
      <c r="W180" s="19" t="s">
        <v>2834</v>
      </c>
      <c r="X180" s="19" t="s">
        <v>3005</v>
      </c>
      <c r="Y180" s="19" t="s">
        <v>3008</v>
      </c>
      <c r="Z180" s="19" t="s">
        <v>3002</v>
      </c>
      <c r="AA180" s="19" t="s">
        <v>3011</v>
      </c>
      <c r="AB180" s="19" t="s">
        <v>2999</v>
      </c>
      <c r="AC180" s="19" t="s">
        <v>3420</v>
      </c>
      <c r="AD180" s="19" t="s">
        <v>3423</v>
      </c>
      <c r="AE180" s="19" t="s">
        <v>3417</v>
      </c>
      <c r="AF180" s="19" t="s">
        <v>3426</v>
      </c>
      <c r="AG180" s="19" t="s">
        <v>3414</v>
      </c>
      <c r="AH180" s="19" t="s">
        <v>3835</v>
      </c>
      <c r="AI180" s="19" t="s">
        <v>3838</v>
      </c>
      <c r="AJ180" s="19" t="s">
        <v>3832</v>
      </c>
      <c r="AK180" s="19" t="s">
        <v>3841</v>
      </c>
      <c r="AL180" s="19" t="s">
        <v>3829</v>
      </c>
      <c r="AM180" s="19" t="s">
        <v>4000</v>
      </c>
      <c r="AN180" s="19" t="s">
        <v>4003</v>
      </c>
      <c r="AO180" s="19" t="s">
        <v>3997</v>
      </c>
      <c r="AP180" s="19" t="s">
        <v>4006</v>
      </c>
      <c r="AQ180" s="19" t="s">
        <v>3994</v>
      </c>
      <c r="AR180" s="19" t="s">
        <v>4415</v>
      </c>
      <c r="AS180" s="19" t="s">
        <v>4418</v>
      </c>
      <c r="AT180" s="19" t="s">
        <v>4412</v>
      </c>
      <c r="AU180" s="19" t="s">
        <v>4421</v>
      </c>
      <c r="AV180" s="19" t="s">
        <v>4409</v>
      </c>
    </row>
    <row r="181" spans="1:48" ht="15" hidden="1" customHeight="1"/>
    <row r="182" spans="1:48" ht="15" hidden="1" customHeight="1"/>
  </sheetData>
  <mergeCells count="85">
    <mergeCell ref="AV133:AV134"/>
    <mergeCell ref="AC133:AE133"/>
    <mergeCell ref="AF133:AF134"/>
    <mergeCell ref="AG133:AG134"/>
    <mergeCell ref="AH133:AJ133"/>
    <mergeCell ref="AK133:AK134"/>
    <mergeCell ref="AL133:AL134"/>
    <mergeCell ref="AM133:AO133"/>
    <mergeCell ref="AP133:AP134"/>
    <mergeCell ref="AQ133:AQ134"/>
    <mergeCell ref="AR133:AT133"/>
    <mergeCell ref="AU133:AU134"/>
    <mergeCell ref="AB133:AB134"/>
    <mergeCell ref="AR132:AV132"/>
    <mergeCell ref="D133:F133"/>
    <mergeCell ref="G133:G134"/>
    <mergeCell ref="H133:H134"/>
    <mergeCell ref="I133:K133"/>
    <mergeCell ref="L133:L134"/>
    <mergeCell ref="M133:M134"/>
    <mergeCell ref="N133:P133"/>
    <mergeCell ref="Q133:Q134"/>
    <mergeCell ref="R133:R134"/>
    <mergeCell ref="S133:U133"/>
    <mergeCell ref="V133:V134"/>
    <mergeCell ref="W133:W134"/>
    <mergeCell ref="X133:Z133"/>
    <mergeCell ref="AA133:AA134"/>
    <mergeCell ref="AU81:AU82"/>
    <mergeCell ref="AV81:AV82"/>
    <mergeCell ref="D132:H132"/>
    <mergeCell ref="I132:M132"/>
    <mergeCell ref="N132:R132"/>
    <mergeCell ref="S132:W132"/>
    <mergeCell ref="X132:AB132"/>
    <mergeCell ref="AC132:AG132"/>
    <mergeCell ref="AH132:AL132"/>
    <mergeCell ref="AM132:AQ132"/>
    <mergeCell ref="AK81:AK82"/>
    <mergeCell ref="AL81:AL82"/>
    <mergeCell ref="AM81:AO81"/>
    <mergeCell ref="AP81:AP82"/>
    <mergeCell ref="AQ81:AQ82"/>
    <mergeCell ref="AR81:AT81"/>
    <mergeCell ref="AH81:AJ81"/>
    <mergeCell ref="Q81:Q82"/>
    <mergeCell ref="R81:R82"/>
    <mergeCell ref="S81:U81"/>
    <mergeCell ref="V81:V82"/>
    <mergeCell ref="W81:W82"/>
    <mergeCell ref="X81:Z81"/>
    <mergeCell ref="AA81:AA82"/>
    <mergeCell ref="AB81:AB82"/>
    <mergeCell ref="AC81:AE81"/>
    <mergeCell ref="AF81:AF82"/>
    <mergeCell ref="AG81:AG82"/>
    <mergeCell ref="AH80:AL80"/>
    <mergeCell ref="AM80:AQ80"/>
    <mergeCell ref="AR80:AV80"/>
    <mergeCell ref="D81:F81"/>
    <mergeCell ref="G81:G82"/>
    <mergeCell ref="H81:H82"/>
    <mergeCell ref="I81:K81"/>
    <mergeCell ref="L81:L82"/>
    <mergeCell ref="M81:M82"/>
    <mergeCell ref="N81:P81"/>
    <mergeCell ref="D80:H80"/>
    <mergeCell ref="I80:M80"/>
    <mergeCell ref="N80:R80"/>
    <mergeCell ref="S80:W80"/>
    <mergeCell ref="X80:AB80"/>
    <mergeCell ref="AC80:AG80"/>
    <mergeCell ref="M11:M12"/>
    <mergeCell ref="B5:K5"/>
    <mergeCell ref="B6:K6"/>
    <mergeCell ref="L6:T6"/>
    <mergeCell ref="A8:H8"/>
    <mergeCell ref="L8:R8"/>
    <mergeCell ref="C10:E10"/>
    <mergeCell ref="I10:K10"/>
    <mergeCell ref="C11:E11"/>
    <mergeCell ref="F11:F12"/>
    <mergeCell ref="G11:G12"/>
    <mergeCell ref="I11:K11"/>
    <mergeCell ref="L11:L12"/>
  </mergeCells>
  <dataValidations count="1">
    <dataValidation type="list" allowBlank="1" showInputMessage="1" showErrorMessage="1" sqref="C10" xr:uid="{17859161-94BA-48CD-AB66-94B2E5FD3FF7}">
      <formula1>$B$63:$B$71</formula1>
    </dataValidation>
  </dataValidations>
  <hyperlinks>
    <hyperlink ref="A61" r:id="rId1" display="http://www.abs.gov.au/websitedbs/d3310114.nsf/Home/©+Copyright?OpenDocument" xr:uid="{8B5C977B-98CF-44AE-A2A4-340C3197D8AB}"/>
    <hyperlink ref="M150" location="A125230398J" display="A125230398J" xr:uid="{195E76C1-0C24-42BF-A38B-D1F620B89C4E}"/>
    <hyperlink ref="M165" location="A125254158T" display="A125254158T" xr:uid="{A0F3C53F-D2DC-4A0D-A872-7E9E7264DA29}"/>
    <hyperlink ref="M180" location="A125242278L" display="A125242278L" xr:uid="{B7ECBE02-E23C-4A84-8BB9-A9FE23E2A9A5}"/>
    <hyperlink ref="K150" location="A125235150V" display="A125235150V" xr:uid="{9FAD4E69-5105-48B6-98CC-7EB7455D99C8}"/>
    <hyperlink ref="K165" location="A125258910A" display="A125258910A" xr:uid="{ACF51F44-D9ED-4691-82A7-B22F44B9E016}"/>
    <hyperlink ref="K180" location="A125247030X" display="A125247030X" xr:uid="{16DD2885-BDCA-4E5D-A25F-3BCB960AD013}"/>
    <hyperlink ref="I150" location="A125232774L" display="A125232774L" xr:uid="{8A1336ED-1EBF-4656-86B2-EF2EF6070D7D}"/>
    <hyperlink ref="I165" location="A125256534W" display="A125256534W" xr:uid="{878A7B41-CF88-4BE9-AB99-951F70AFADA2}"/>
    <hyperlink ref="I180" location="A125244654T" display="A125244654T" xr:uid="{C4B1A964-2E50-42C6-A53A-FADF7A1D4522}"/>
    <hyperlink ref="J150" location="A125228022V" display="A125228022V" xr:uid="{612FCA2F-476F-4C9B-9592-FF455DD9E2D5}"/>
    <hyperlink ref="J165" location="A125251782T" display="A125251782T" xr:uid="{87C4B8EF-269B-4708-BD97-7948C4463342}"/>
    <hyperlink ref="J180" location="A125239902W" display="A125239902W" xr:uid="{59ABA834-2C9F-464C-BFB2-FEDA82F86D98}"/>
    <hyperlink ref="L150" location="A125237526T" display="A125237526T" xr:uid="{DCCCC92A-9773-47BE-AD2E-0D1833BC795D}"/>
    <hyperlink ref="L165" location="A125261286T" display="A125261286T" xr:uid="{631B9CBE-2AD9-4B71-8220-1DFB3135417F}"/>
    <hyperlink ref="L180" location="A125249406W" display="A125249406W" xr:uid="{FC61A5DB-03E4-464D-AEC0-92526939413C}"/>
    <hyperlink ref="M138" location="A125230382R" display="A125230382R" xr:uid="{ADD0CC12-71C3-4BBA-AFC5-22DE1E8B27FC}"/>
    <hyperlink ref="M153" location="A125254142X" display="A125254142X" xr:uid="{3F46F7AE-AC90-4DA4-8993-3FB147CC2304}"/>
    <hyperlink ref="M168" location="A125242262V" display="A125242262V" xr:uid="{B085C6A4-76F8-4DD5-9E44-DDA5702AD41F}"/>
    <hyperlink ref="K138" location="A125235134V" display="A125235134V" xr:uid="{4709A55B-9DB6-49B5-AFC5-26F4764ABA9B}"/>
    <hyperlink ref="K153" location="A125258894L" display="A125258894L" xr:uid="{FA0D1F72-993E-42E3-8A20-43B90A90B558}"/>
    <hyperlink ref="K168" location="A125247014X" display="A125247014X" xr:uid="{6EFCE3C9-048D-49C3-82B5-45294F09799F}"/>
    <hyperlink ref="I138" location="A125232758L" display="A125232758L" xr:uid="{6E1A6E48-3207-4B0C-BF37-3335548E01BB}"/>
    <hyperlink ref="I153" location="A125256518W" display="A125256518W" xr:uid="{6B48E921-F76C-497D-B36A-A5D615D4729A}"/>
    <hyperlink ref="I168" location="A125244638T" display="A125244638T" xr:uid="{128A4844-237D-48B2-9020-ACA04ADE93D7}"/>
    <hyperlink ref="J138" location="A125228006V" display="A125228006V" xr:uid="{5ED0200C-D79F-4445-9155-E11D9B491A45}"/>
    <hyperlink ref="J153" location="A125251766T" display="A125251766T" xr:uid="{F395D1BA-B150-42C1-9EB0-7815CB2E0889}"/>
    <hyperlink ref="J168" location="A125239886J" display="A125239886J" xr:uid="{2EEDD4F5-0383-4CD0-A906-DEC47C086DE4}"/>
    <hyperlink ref="L138" location="A125237510X" display="A125237510X" xr:uid="{89E87DE2-213E-4446-BF6B-AE2CE25BAC1F}"/>
    <hyperlink ref="L153" location="A125261270X" display="A125261270X" xr:uid="{BD0505CA-29E8-452A-B41E-C179CC5DD822}"/>
    <hyperlink ref="L168" location="A125249390R" display="A125249390R" xr:uid="{1C04CE00-E4AA-46A7-A8EB-CC92A457EF20}"/>
    <hyperlink ref="M139" location="A125230362F" display="A125230362F" xr:uid="{25A18356-F5FF-4458-99A7-C53726FA9AB8}"/>
    <hyperlink ref="M154" location="A125254122R" display="A125254122R" xr:uid="{E49A725C-C40A-4CA3-A709-9A5933CB45F4}"/>
    <hyperlink ref="M169" location="A125242242K" display="A125242242K" xr:uid="{1D2EDF63-9DA8-4A68-8114-D45C7096D61A}"/>
    <hyperlink ref="K139" location="A125235114K" display="A125235114K" xr:uid="{A9F6CFED-64AC-4AB4-A705-90DE08D8A045}"/>
    <hyperlink ref="K154" location="A125258874C" display="A125258874C" xr:uid="{41BAF674-2A97-4D29-99B9-C86D17B91188}"/>
    <hyperlink ref="K169" location="A125246994X" display="A125246994X" xr:uid="{FEC4F3F6-F339-4D4D-BFDB-48772D01834E}"/>
    <hyperlink ref="I139" location="A125232738C" display="A125232738C" xr:uid="{3BFF846A-064E-498F-97C0-680785198BC7}"/>
    <hyperlink ref="I154" location="A125256498X" display="A125256498X" xr:uid="{9846EEAA-0223-468F-8B8A-F5D11A61CE06}"/>
    <hyperlink ref="I169" location="A125244618J" display="A125244618J" xr:uid="{0441E376-1022-4E18-892E-1C47EF5686E1}"/>
    <hyperlink ref="J139" location="A125227986V" display="A125227986V" xr:uid="{463B85B3-A529-488F-88B4-A0B256BAB55B}"/>
    <hyperlink ref="J154" location="A125251746J" display="A125251746J" xr:uid="{96E06691-4266-444B-9670-BD2C4839E781}"/>
    <hyperlink ref="J169" location="A125239866X" display="A125239866X" xr:uid="{7005A0CB-4252-429A-814D-F51C2DB78873}"/>
    <hyperlink ref="L139" location="A125237490A" display="A125237490A" xr:uid="{F49C6468-A28F-41E5-B7BB-8592DD0D09A5}"/>
    <hyperlink ref="L154" location="A125261250R" display="A125261250R" xr:uid="{260F5426-638B-491C-9C0C-E1F453CB5582}"/>
    <hyperlink ref="L169" location="A125249370F" display="A125249370F" xr:uid="{4857698A-4CF0-4761-9707-67C7B16DDDD0}"/>
    <hyperlink ref="M141" location="A125230386X" display="A125230386X" xr:uid="{F525117C-D8BC-4D9F-8A46-A5E8ACAC9270}"/>
    <hyperlink ref="M156" location="A125254146J" display="A125254146J" xr:uid="{9778342D-E635-4522-8D5F-EC1A6570076B}"/>
    <hyperlink ref="M171" location="A125242266C" display="A125242266C" xr:uid="{18A46516-12B8-4EE6-B330-1310348B5785}"/>
    <hyperlink ref="K141" location="A125235138C" display="A125235138C" xr:uid="{1CF2A204-C069-4847-AF00-CFA08585F352}"/>
    <hyperlink ref="K156" location="A125258898W" display="A125258898W" xr:uid="{CADD9C76-2FD8-4E10-8751-703A1C7BC651}"/>
    <hyperlink ref="K171" location="A125247018J" display="A125247018J" xr:uid="{16C54BDD-9425-4168-9DD4-8E7A462F9B89}"/>
    <hyperlink ref="I141" location="A125232762C" display="A125232762C" xr:uid="{551FC5DF-4D74-4E1E-BC6D-E1023661E3BC}"/>
    <hyperlink ref="I156" location="A125256522L" display="A125256522L" xr:uid="{372C9C25-E25B-47A0-8175-193AA7EEFD10}"/>
    <hyperlink ref="I171" location="A125244642J" display="A125244642J" xr:uid="{EA4544FA-57DB-481F-85F5-B06C866101AE}"/>
    <hyperlink ref="J141" location="A125228010K" display="A125228010K" xr:uid="{A66ABF76-DE02-4C49-AFB4-20F82C2B093B}"/>
    <hyperlink ref="J156" location="A125251770J" display="A125251770J" xr:uid="{638CE1DA-EDF3-4FC7-ACC1-8CE27B01F726}"/>
    <hyperlink ref="J171" location="A125239890X" display="A125239890X" xr:uid="{75B9C3C6-69CA-46AB-AC38-11CBE47F46FC}"/>
    <hyperlink ref="L141" location="A125237514J" display="A125237514J" xr:uid="{8215FC0F-6D88-4F26-8513-6C454FB913C4}"/>
    <hyperlink ref="L156" location="A125261274J" display="A125261274J" xr:uid="{1AFE12CA-DB04-40DD-A24B-C13E42051009}"/>
    <hyperlink ref="L171" location="A125249394X" display="A125249394X" xr:uid="{C5102F2E-5A15-4FDF-9F8A-EB2AF535BC93}"/>
    <hyperlink ref="M142" location="A125230390R" display="A125230390R" xr:uid="{0DE9A1B4-8B8F-4A17-A013-7CCEBCF23992}"/>
    <hyperlink ref="M157" location="A125254150X" display="A125254150X" xr:uid="{6C0A7F33-4F2F-4999-BD88-390BCF73452B}"/>
    <hyperlink ref="M172" location="A125242270V" display="A125242270V" xr:uid="{4BE63F00-3F6D-41D9-9038-1DEBE81EE319}"/>
    <hyperlink ref="K142" location="A125235142V" display="A125235142V" xr:uid="{089C4423-EDAE-426B-8898-4195A2C0D4F1}"/>
    <hyperlink ref="K157" location="A125258902A" display="A125258902A" xr:uid="{508C3E18-9DCC-4DEB-A9AD-09BD04ECD477}"/>
    <hyperlink ref="K172" location="A125247022X" display="A125247022X" xr:uid="{A7904DB6-A402-470C-997B-6590EE029342}"/>
    <hyperlink ref="I142" location="A125232766L" display="A125232766L" xr:uid="{CB0778AB-DEBF-435E-8429-642BC9B2B304}"/>
    <hyperlink ref="I157" location="A125256526W" display="A125256526W" xr:uid="{411826C1-CC10-4062-874E-A2344E93DD52}"/>
    <hyperlink ref="I172" location="A125244646T" display="A125244646T" xr:uid="{DDDEE22C-6C39-4FBE-8749-F63CD85E2105}"/>
    <hyperlink ref="J142" location="A125228014V" display="A125228014V" xr:uid="{85EE87B8-4DDE-4D6E-B982-F018DEF491C3}"/>
    <hyperlink ref="J157" location="A125251774T" display="A125251774T" xr:uid="{3662712F-E80A-4D34-8742-0753AF053E93}"/>
    <hyperlink ref="J172" location="A125239894J" display="A125239894J" xr:uid="{9E13219D-D72C-458A-A54A-6909C64E30FE}"/>
    <hyperlink ref="L142" location="A125237518T" display="A125237518T" xr:uid="{3F6BA3F2-692A-4A2E-BEFD-68BCFDA7DA2A}"/>
    <hyperlink ref="L157" location="A125261278T" display="A125261278T" xr:uid="{CAA98939-DDA3-48C9-92DD-4104B678186B}"/>
    <hyperlink ref="L172" location="A125249398J" display="A125249398J" xr:uid="{14492729-2FD4-48DC-8182-0A9AA7D80D45}"/>
    <hyperlink ref="M143" location="A125230366R" display="A125230366R" xr:uid="{9E8507DF-F3EA-46CB-8F00-078D2DFD174E}"/>
    <hyperlink ref="M158" location="A125254126X" display="A125254126X" xr:uid="{E3720F43-FB61-49C8-89D5-C2B8A1275799}"/>
    <hyperlink ref="M173" location="A125242246V" display="A125242246V" xr:uid="{A8FEF2B1-A3D6-4372-B8FE-98326CD45789}"/>
    <hyperlink ref="K143" location="A125235118V" display="A125235118V" xr:uid="{36DFA972-357E-4C8B-B5A6-D63B45CF4EFA}"/>
    <hyperlink ref="K158" location="A125258878L" display="A125258878L" xr:uid="{B3967FF8-A293-4031-8E0A-768E658180D6}"/>
    <hyperlink ref="K173" location="A125246998J" display="A125246998J" xr:uid="{58F54FAD-D304-495A-9BCC-83682D626E08}"/>
    <hyperlink ref="I143" location="A125232742V" display="A125232742V" xr:uid="{04535A01-EFF7-46BE-BA76-8819463C97D6}"/>
    <hyperlink ref="I158" location="A125256502C" display="A125256502C" xr:uid="{FAF97854-3BF9-4072-82C1-AEA084B5F2EE}"/>
    <hyperlink ref="I173" location="A125244622X" display="A125244622X" xr:uid="{ADF79A17-942D-4DFB-83A6-01613BFCE805}"/>
    <hyperlink ref="J143" location="A125227990K" display="A125227990K" xr:uid="{347475D5-9B8A-4E4D-8C64-46D6B0EF1A29}"/>
    <hyperlink ref="J158" location="A125251750X" display="A125251750X" xr:uid="{4302702E-DFF5-464B-9641-9C8AE3AA6DA5}"/>
    <hyperlink ref="J173" location="A125239870R" display="A125239870R" xr:uid="{B4E9AC5E-63DF-4D79-ACFA-3BE6A0C2ADE9}"/>
    <hyperlink ref="L143" location="A125237494K" display="A125237494K" xr:uid="{8A9CB7E8-1B7B-4617-BB2D-69A895B34DED}"/>
    <hyperlink ref="L158" location="A125261254X" display="A125261254X" xr:uid="{01FA36A7-E9CC-446F-9DA9-CF186E9E3BAF}"/>
    <hyperlink ref="L173" location="A125249374R" display="A125249374R" xr:uid="{4720F8A9-A9FC-4CEB-A42E-0B9D7367A775}"/>
    <hyperlink ref="M144" location="A125230370F" display="A125230370F" xr:uid="{162A01C4-F893-403F-A6B3-1DBF6DAC4E6D}"/>
    <hyperlink ref="M159" location="A125254130R" display="A125254130R" xr:uid="{2115A268-74AD-42AD-87E8-5EE2155066F9}"/>
    <hyperlink ref="M174" location="A125242250K" display="A125242250K" xr:uid="{A3DF51D2-9817-4DF8-9C22-744941939E83}"/>
    <hyperlink ref="K144" location="A125235122K" display="A125235122K" xr:uid="{9B82C4CD-67A2-4A3A-8C6A-FB93C6127DAB}"/>
    <hyperlink ref="K159" location="A125258882C" display="A125258882C" xr:uid="{AB809FB0-1F2B-4780-9AB1-54BF9D4E22B3}"/>
    <hyperlink ref="K174" location="A125247002R" display="A125247002R" xr:uid="{575CA20E-C300-4460-8F85-D5B753D6B4FA}"/>
    <hyperlink ref="I144" location="A125232746C" display="A125232746C" xr:uid="{66763698-A379-438D-9157-0AACE95C63F8}"/>
    <hyperlink ref="I159" location="A125256506L" display="A125256506L" xr:uid="{9BCC01E0-C87E-4AD9-9BF4-9710950E835C}"/>
    <hyperlink ref="I174" location="A125244626J" display="A125244626J" xr:uid="{CCE7B8A4-A824-4C89-A274-878D1E64DAF5}"/>
    <hyperlink ref="J144" location="A125227994V" display="A125227994V" xr:uid="{D27311D7-4601-4A8D-8220-D688EAFC7D4A}"/>
    <hyperlink ref="J159" location="A125251754J" display="A125251754J" xr:uid="{371F6AFA-F25B-4CD3-A2AD-B51340166DEC}"/>
    <hyperlink ref="J174" location="A125239874X" display="A125239874X" xr:uid="{B2624BBA-2B43-430E-AFD8-86669428855E}"/>
    <hyperlink ref="L144" location="A125237498V" display="A125237498V" xr:uid="{138839A9-7EBB-46C5-B0AA-A1204561E90B}"/>
    <hyperlink ref="L159" location="A125261258J" display="A125261258J" xr:uid="{E1E3F8E5-D21D-49E3-8303-C95E11A4AEF9}"/>
    <hyperlink ref="L174" location="A125249378X" display="A125249378X" xr:uid="{C3F83255-9FCA-4305-8F0E-06DB5102092B}"/>
    <hyperlink ref="M146" location="A125230374R" display="A125230374R" xr:uid="{027181CA-AA31-4575-B574-848A439FBE14}"/>
    <hyperlink ref="M161" location="A125254134X" display="A125254134X" xr:uid="{F520DD42-5A6E-433E-87EF-1FC747A4CAE6}"/>
    <hyperlink ref="M176" location="A125242254V" display="A125242254V" xr:uid="{45551309-B8B7-42C6-AC68-CE7EB54056A1}"/>
    <hyperlink ref="K146" location="A125235126V" display="A125235126V" xr:uid="{C9CE1D9F-5987-4AD9-9B04-D28814012DE6}"/>
    <hyperlink ref="K161" location="A125258886L" display="A125258886L" xr:uid="{7509133C-BC1F-4FD4-9B1C-0945EC9E80DD}"/>
    <hyperlink ref="K176" location="A125247006X" display="A125247006X" xr:uid="{BF44E8B1-2BB5-45EE-A641-1665C296ADAE}"/>
    <hyperlink ref="I146" location="A125232750V" display="A125232750V" xr:uid="{ECA2B51E-3832-45F3-9901-93D18EE4E587}"/>
    <hyperlink ref="I161" location="A125256510C" display="A125256510C" xr:uid="{936FE532-1FD5-4693-9649-1AE91C246C91}"/>
    <hyperlink ref="I176" location="A125244630X" display="A125244630X" xr:uid="{7A356289-1196-45D2-8AD8-7DE60C11EA9C}"/>
    <hyperlink ref="J146" location="A125227998C" display="A125227998C" xr:uid="{D79C1F09-FDB1-4DE0-AF08-0B97F81778DA}"/>
    <hyperlink ref="J161" location="A125251758T" display="A125251758T" xr:uid="{855E950C-E121-4148-965C-C344EA4D21E1}"/>
    <hyperlink ref="J176" location="A125239878J" display="A125239878J" xr:uid="{5C0B3006-9986-42CD-AB1B-90BE27C7B2BB}"/>
    <hyperlink ref="L146" location="A125237502X" display="A125237502X" xr:uid="{A64F739E-A045-4C05-BC48-8E2A76D1F6AD}"/>
    <hyperlink ref="L161" location="A125261262X" display="A125261262X" xr:uid="{0FBB5191-950C-4163-B92B-295E09BF98E8}"/>
    <hyperlink ref="L176" location="A125249382R" display="A125249382R" xr:uid="{A6955EB0-ED1D-4060-8513-691BB7D8F59B}"/>
    <hyperlink ref="M147" location="A125230358R" display="A125230358R" xr:uid="{8690F7D1-C65F-49C8-B80A-315E79DF1C68}"/>
    <hyperlink ref="M162" location="A125254118X" display="A125254118X" xr:uid="{98E38AE1-C92D-4BC1-A7DC-7F4BAC4C112C}"/>
    <hyperlink ref="M177" location="A125242238V" display="A125242238V" xr:uid="{0364B876-64F6-4C5C-93CB-C611641D6AB0}"/>
    <hyperlink ref="K147" location="A125235110A" display="A125235110A" xr:uid="{6FD9777B-FDF0-48BC-A517-B226EDCF829A}"/>
    <hyperlink ref="K162" location="A125258870V" display="A125258870V" xr:uid="{D8E8F4CA-FB41-4A7D-BE60-D0184DC565A3}"/>
    <hyperlink ref="K177" location="A125246990R" display="A125246990R" xr:uid="{3BBCA548-F600-46B4-8DBF-B5FFC4615E5E}"/>
    <hyperlink ref="I147" location="A125232734V" display="A125232734V" xr:uid="{C5D8567E-EFB5-46CD-91C1-DD33DD7C5787}"/>
    <hyperlink ref="I162" location="A125256494R" display="A125256494R" xr:uid="{3FE08C0C-B385-4DD6-9AF2-5A11EA56239A}"/>
    <hyperlink ref="I177" location="A125244614X" display="A125244614X" xr:uid="{EE8AC75E-19B4-4031-A1AB-E38D2C2979E7}"/>
    <hyperlink ref="J147" location="A125227982K" display="A125227982K" xr:uid="{22459F41-4BDC-4F4E-8C66-048FC7F7B7FE}"/>
    <hyperlink ref="J162" location="A125251742X" display="A125251742X" xr:uid="{6E2850E2-6698-459E-851F-9F982D741C05}"/>
    <hyperlink ref="J177" location="A125239862R" display="A125239862R" xr:uid="{DCA93D1C-99BE-4842-8256-083C3B50A889}"/>
    <hyperlink ref="L147" location="A125237486K" display="A125237486K" xr:uid="{460FE8D7-A213-4073-A4F3-CD10A2710163}"/>
    <hyperlink ref="L162" location="A125261246X" display="A125261246X" xr:uid="{8D0E1D14-BF9E-4B12-B53E-1D3EF622D4DF}"/>
    <hyperlink ref="L177" location="A125249366R" display="A125249366R" xr:uid="{8EE40200-6852-4D80-B72A-E85279060B91}"/>
    <hyperlink ref="M148" location="A125230394X" display="A125230394X" xr:uid="{742D56E9-158A-4A4F-913C-F95F1129E9D2}"/>
    <hyperlink ref="M163" location="A125254154J" display="A125254154J" xr:uid="{F209F4CE-A365-4908-871F-C5F4A593B6E6}"/>
    <hyperlink ref="M178" location="A125242274C" display="A125242274C" xr:uid="{EDD7E651-EAFE-43C9-BC8B-9DF6C61CABE6}"/>
    <hyperlink ref="K148" location="A125235146C" display="A125235146C" xr:uid="{9FA0B917-25EA-4151-9D1C-F2CF92EBDE4F}"/>
    <hyperlink ref="K163" location="A125258906K" display="A125258906K" xr:uid="{A51FD8A6-0B4B-4C3B-A9EB-092DD67D0F50}"/>
    <hyperlink ref="K178" location="A125247026J" display="A125247026J" xr:uid="{03AB848B-5C79-4536-9819-070A8128C8C5}"/>
    <hyperlink ref="I148" location="A125232770C" display="A125232770C" xr:uid="{00C4043A-7DC4-4A4C-AB0A-85079CE67947}"/>
    <hyperlink ref="I163" location="A125256530L" display="A125256530L" xr:uid="{3B551D70-9D2A-4D2F-932E-D33CEA0F5B7F}"/>
    <hyperlink ref="I178" location="A125244650J" display="A125244650J" xr:uid="{F8D1C32C-4F7E-40D9-AD64-10830280A5E5}"/>
    <hyperlink ref="J148" location="A125228018C" display="A125228018C" xr:uid="{28595D32-2BD4-4767-A13A-1467AF9D4704}"/>
    <hyperlink ref="J163" location="A125251778A" display="A125251778A" xr:uid="{DDC75C63-819D-4BB7-87B6-7501194C73B9}"/>
    <hyperlink ref="J178" location="A125239898T" display="A125239898T" xr:uid="{F8CA6099-52A6-4814-A1E9-F081B0893B6F}"/>
    <hyperlink ref="L148" location="A125237522J" display="A125237522J" xr:uid="{CB1B2F45-A832-40C9-AB3D-4D36A9345433}"/>
    <hyperlink ref="L163" location="A125261282J" display="A125261282J" xr:uid="{5E102304-5CC8-44BC-8756-80B99905DB6C}"/>
    <hyperlink ref="L178" location="A125249402L" display="A125249402L" xr:uid="{B3653037-B999-4375-A49C-9C2E573E35B9}"/>
    <hyperlink ref="M149" location="A125230378X" display="A125230378X" xr:uid="{5574F49F-646F-41AE-AD22-134DE595B950}"/>
    <hyperlink ref="M164" location="A125254138J" display="A125254138J" xr:uid="{85A33306-6B35-4324-BBF5-329695BAD1F8}"/>
    <hyperlink ref="M179" location="A125242258C" display="A125242258C" xr:uid="{E4B46687-9ED3-42E1-BFF1-BDD541AB1223}"/>
    <hyperlink ref="K149" location="A125235130K" display="A125235130K" xr:uid="{E3E47DBC-EC57-4496-A3F3-D1DCEF9671B4}"/>
    <hyperlink ref="K164" location="A125258890C" display="A125258890C" xr:uid="{29BFD407-4F58-4775-BE34-D1DB992821C8}"/>
    <hyperlink ref="K179" location="A125247010R" display="A125247010R" xr:uid="{57639E31-35AE-4FFD-A69B-EB94D26557F0}"/>
    <hyperlink ref="I149" location="A125232754C" display="A125232754C" xr:uid="{0A790421-3871-4FEE-87F5-85DB9761DAF4}"/>
    <hyperlink ref="I164" location="A125256514L" display="A125256514L" xr:uid="{E14ADDF1-255D-489F-9ACA-31071F91CCC2}"/>
    <hyperlink ref="I179" location="A125244634J" display="A125244634J" xr:uid="{F81C3A68-FE2B-4C38-8B3B-71E14EF2F686}"/>
    <hyperlink ref="J149" location="A125228002K" display="A125228002K" xr:uid="{E89990C2-7007-4B9E-9C14-63F9D93B4C0F}"/>
    <hyperlink ref="J164" location="A125251762J" display="A125251762J" xr:uid="{416D82AD-8FD5-4A07-BBD4-A0D7BBE0F8FF}"/>
    <hyperlink ref="J179" location="A125239882X" display="A125239882X" xr:uid="{9FF583AC-AC48-4B50-A8D1-1A91AAA8D628}"/>
    <hyperlink ref="L149" location="A125237506J" display="A125237506J" xr:uid="{F02CC07D-F1BA-4A67-8B62-C4573111BC6A}"/>
    <hyperlink ref="L164" location="A125261266J" display="A125261266J" xr:uid="{32C31EF2-4D64-4784-B908-B4969CB1AD4B}"/>
    <hyperlink ref="L179" location="A125249386X" display="A125249386X" xr:uid="{74A43799-63CF-4860-AEB9-133F211978A9}"/>
    <hyperlink ref="R150" location="A125230222C" display="A125230222C" xr:uid="{773675DA-C93D-49F0-A6FA-B9E25F4F0F9C}"/>
    <hyperlink ref="R165" location="A125253982W" display="A125253982W" xr:uid="{620033FB-4069-4234-B5C9-29DEB586A41D}"/>
    <hyperlink ref="R180" location="A125242102J" display="A125242102J" xr:uid="{F8D5EE2B-1DE9-4551-88E4-3322F7F91BE9}"/>
    <hyperlink ref="P150" location="A125234974T" display="A125234974T" xr:uid="{CC8CD151-CC54-4D50-97B2-C840E78DE305}"/>
    <hyperlink ref="P165" location="A125258734A" display="A125258734A" xr:uid="{ED1FEB62-3ACA-4332-AC26-5C9BF0777B45}"/>
    <hyperlink ref="P180" location="A125246854W" display="A125246854W" xr:uid="{30A0D0E8-87CF-48A2-AAA8-CDD3886D5202}"/>
    <hyperlink ref="N150" location="A125232598L" display="A125232598L" xr:uid="{261388C0-7B1B-4685-9639-D9D82FF80B58}"/>
    <hyperlink ref="N165" location="A125256358W" display="A125256358W" xr:uid="{3346A8AE-D738-47EF-BC51-1466B49ABFAF}"/>
    <hyperlink ref="N180" location="A125244478T" display="A125244478T" xr:uid="{758CDC30-8FA1-4B16-AFAA-A85EA528E4A8}"/>
    <hyperlink ref="O150" location="A125227846T" display="A125227846T" xr:uid="{7FC199A5-2342-4D61-A7BA-30A41C2E52A5}"/>
    <hyperlink ref="O165" location="A125251606F" display="A125251606F" xr:uid="{6F3ACB20-5FC8-4541-8D0D-5ABAA33C583F}"/>
    <hyperlink ref="O180" location="A125239726W" display="A125239726W" xr:uid="{EF4B9E83-EE90-48D5-9E2D-C01B9085ADC4}"/>
    <hyperlink ref="Q150" location="A125237350X" display="A125237350X" xr:uid="{756D1202-F2DE-4829-B62F-C2C6B81770E2}"/>
    <hyperlink ref="Q165" location="A125261110L" display="A125261110L" xr:uid="{87CCB640-9E18-48E4-BE02-4951FD11D2A2}"/>
    <hyperlink ref="Q180" location="A125249230C" display="A125249230C" xr:uid="{125808F5-343C-4FA7-91F5-5F408F47553C}"/>
    <hyperlink ref="R138" location="A125230206C" display="A125230206C" xr:uid="{10643D5A-6464-4B47-9245-E0C76C17F8E9}"/>
    <hyperlink ref="R153" location="A125253966W" display="A125253966W" xr:uid="{235130E0-BB08-4D29-B087-5B21E22AD53E}"/>
    <hyperlink ref="R168" location="A125242086V" display="A125242086V" xr:uid="{EF046CF9-057C-4CE3-9987-C957C821F9AE}"/>
    <hyperlink ref="P138" location="A125234958T" display="A125234958T" xr:uid="{FBB5B35D-EB62-408F-A06B-18D3A3F1D204}"/>
    <hyperlink ref="P153" location="A125258718A" display="A125258718A" xr:uid="{488B45DE-212D-4886-8D01-B50EA3A17342}"/>
    <hyperlink ref="P168" location="A125246838W" display="A125246838W" xr:uid="{A770651E-858A-43C5-8AA7-DA176DFC252D}"/>
    <hyperlink ref="N138" location="A125232582V" display="A125232582V" xr:uid="{E282C615-F549-4B0B-974E-D14754D04735}"/>
    <hyperlink ref="N153" location="A125256342C" display="A125256342C" xr:uid="{608DD60C-37CD-42ED-91DD-59F89387748A}"/>
    <hyperlink ref="N168" location="A125244462X" display="A125244462X" xr:uid="{7F6D5FCE-F808-4CD2-984E-FD2DA1C42C59}"/>
    <hyperlink ref="O138" location="A125227830X" display="A125227830X" xr:uid="{117345BF-5FCC-4D91-8168-1F8867AE4ED5}"/>
    <hyperlink ref="O153" location="A125251590X" display="A125251590X" xr:uid="{2BFBF775-7571-4E18-8516-4836A68101B9}"/>
    <hyperlink ref="O168" location="A125239710C" display="A125239710C" xr:uid="{4924ABC9-830C-447D-A3FA-0D5297A0AACC}"/>
    <hyperlink ref="Q138" location="A125237334X" display="A125237334X" xr:uid="{087B04AB-0852-452B-899A-535659DB3632}"/>
    <hyperlink ref="Q153" location="A125261094X" display="A125261094X" xr:uid="{F08A2D79-4E36-46F9-A85C-780A1083C05A}"/>
    <hyperlink ref="Q168" location="A125249214C" display="A125249214C" xr:uid="{97C8654C-BE03-467F-BAF2-756B1E0C6244}"/>
    <hyperlink ref="R139" location="A125230186F" display="A125230186F" xr:uid="{23C25F47-3EB8-4DB5-9D5D-07003B6AE0A8}"/>
    <hyperlink ref="R154" location="A125253946L" display="A125253946L" xr:uid="{9E9BEB79-B282-4977-AA5A-F90877ACAD96}"/>
    <hyperlink ref="R169" location="A125242066K" display="A125242066K" xr:uid="{74D80A11-B883-4A69-B607-82E1403A8AE6}"/>
    <hyperlink ref="P139" location="A125234938J" display="A125234938J" xr:uid="{8997998D-3369-4563-A325-29DC01D4B1F9}"/>
    <hyperlink ref="P154" location="A125258698C" display="A125258698C" xr:uid="{B80BB137-784D-4469-B504-5D620246598F}"/>
    <hyperlink ref="P169" location="A125246818L" display="A125246818L" xr:uid="{8F437E3E-247C-4DC5-8FA6-D9397170D077}"/>
    <hyperlink ref="N139" location="A125232562K" display="A125232562K" xr:uid="{3CF0173E-9E66-4136-85D6-DB15415E7456}"/>
    <hyperlink ref="N154" location="A125256322V" display="A125256322V" xr:uid="{C880E8AC-95A9-4B69-A19F-AB43169A763D}"/>
    <hyperlink ref="N169" location="A125244442R" display="A125244442R" xr:uid="{43E1B6FA-94A5-4F44-85F2-7AB5CC8EC2DF}"/>
    <hyperlink ref="O139" location="A125227810R" display="A125227810R" xr:uid="{3B501C0F-0780-47C8-893A-2FC492CAD072}"/>
    <hyperlink ref="O154" location="A125251570R" display="A125251570R" xr:uid="{A5C224F0-5661-4D57-907C-B7531DA0E271}"/>
    <hyperlink ref="O169" location="A125239690F" display="A125239690F" xr:uid="{CFA16116-26AE-48EE-BEAF-18F77CFEF2A0}"/>
    <hyperlink ref="Q139" location="A125237314R" display="A125237314R" xr:uid="{BE3D7FDF-41D6-449F-870E-3D94DE1AFB6F}"/>
    <hyperlink ref="Q154" location="A125261074R" display="A125261074R" xr:uid="{BDF6C42B-00B4-485A-A642-C2D010B3C66D}"/>
    <hyperlink ref="Q169" location="A125249194F" display="A125249194F" xr:uid="{E1DA8564-2498-47F1-872F-C2F77EC7C8D7}"/>
    <hyperlink ref="R141" location="A125230210V" display="A125230210V" xr:uid="{9360C3CC-8DB1-4B71-8BE0-57DDE443C70A}"/>
    <hyperlink ref="R156" location="A125253970L" display="A125253970L" xr:uid="{4ADFAE67-4A0F-4794-AB92-FE3B1D473855}"/>
    <hyperlink ref="R171" location="A125242090K" display="A125242090K" xr:uid="{F7AB6CB2-A0D3-4BF9-B93D-C2245B320B7B}"/>
    <hyperlink ref="P141" location="A125234962J" display="A125234962J" xr:uid="{606A6EB7-64C7-4351-99D1-522E6562C42F}"/>
    <hyperlink ref="P156" location="A125258722T" display="A125258722T" xr:uid="{B94E1B9B-92B4-4850-B61D-CDE0F2077D08}"/>
    <hyperlink ref="P171" location="A125246842L" display="A125246842L" xr:uid="{80C3C22A-F12F-4290-BA13-D31621DA6986}"/>
    <hyperlink ref="N141" location="A125232586C" display="A125232586C" xr:uid="{3B24AEAB-370D-4348-ABAB-9C749FAF9119}"/>
    <hyperlink ref="N156" location="A125256346L" display="A125256346L" xr:uid="{C713F88A-6430-430C-8E87-70219BE86EFC}"/>
    <hyperlink ref="N171" location="A125244466J" display="A125244466J" xr:uid="{CBFC6005-059A-4E84-B612-1C2AED8764E8}"/>
    <hyperlink ref="O141" location="A125227834J" display="A125227834J" xr:uid="{3E6C2626-A955-4FFC-ADF9-444F0592FEBA}"/>
    <hyperlink ref="O156" location="A125251594J" display="A125251594J" xr:uid="{5D4AF505-E333-4659-8AB9-B775C9D01F31}"/>
    <hyperlink ref="O171" location="A125239714L" display="A125239714L" xr:uid="{9DEFC52D-2FE0-48A8-A4BA-CC72D4C12D96}"/>
    <hyperlink ref="Q141" location="A125237338J" display="A125237338J" xr:uid="{20F17DC9-FACE-42ED-8A6D-3630011D3305}"/>
    <hyperlink ref="Q156" location="A125261098J" display="A125261098J" xr:uid="{754AFFF8-CB06-4BB5-A72F-DC8F404825A9}"/>
    <hyperlink ref="Q171" location="A125249218L" display="A125249218L" xr:uid="{C5450CCF-9FC4-439E-88B6-0E723700D8C5}"/>
    <hyperlink ref="R142" location="A125230214C" display="A125230214C" xr:uid="{ABA3D2B0-8DCF-44CC-A944-6E0011E69047}"/>
    <hyperlink ref="R157" location="A125253974W" display="A125253974W" xr:uid="{09BE3109-A51E-4626-A490-9F9295E2BE7F}"/>
    <hyperlink ref="R172" location="A125242094V" display="A125242094V" xr:uid="{027EA1FD-BB70-475B-8EE3-926B277E3E88}"/>
    <hyperlink ref="P142" location="A125234966T" display="A125234966T" xr:uid="{AAB722F0-DF24-49F1-9286-3127628E9FBE}"/>
    <hyperlink ref="P157" location="A125258726A" display="A125258726A" xr:uid="{87928D7D-AFDC-44AC-834D-B932A7C325C9}"/>
    <hyperlink ref="P172" location="A125246846W" display="A125246846W" xr:uid="{335A32DB-D624-4D66-8BC2-4A49E11A3EF6}"/>
    <hyperlink ref="N142" location="A125232590V" display="A125232590V" xr:uid="{FEA18917-371C-4945-8B2D-FCDCAF93BCE3}"/>
    <hyperlink ref="N157" location="A125256350C" display="A125256350C" xr:uid="{EA34D1AB-A0D5-42E0-94C5-7CD491D5DEEE}"/>
    <hyperlink ref="N172" location="A125244470X" display="A125244470X" xr:uid="{6273CCED-D1ED-4B84-B5A6-FB9144478908}"/>
    <hyperlink ref="O142" location="A125227838T" display="A125227838T" xr:uid="{EB4E5BDC-B4A9-4D14-AB5A-B7333CA889F9}"/>
    <hyperlink ref="O157" location="A125251598T" display="A125251598T" xr:uid="{52FEB1AB-83B5-4A79-BB91-5C1B6A2372BE}"/>
    <hyperlink ref="O172" location="A125239718W" display="A125239718W" xr:uid="{EF6563BC-D618-4833-A824-CEA225DFE6FA}"/>
    <hyperlink ref="Q142" location="A125237342X" display="A125237342X" xr:uid="{A0EF85A5-713D-4B90-96C7-5989F92F0EB2}"/>
    <hyperlink ref="Q157" location="A125261102L" display="A125261102L" xr:uid="{302AFB01-E40D-4187-A969-2884EA98733B}"/>
    <hyperlink ref="Q172" location="A125249222C" display="A125249222C" xr:uid="{3923C358-8346-4F6D-ABF9-FD20A63560B3}"/>
    <hyperlink ref="R143" location="A125230190W" display="A125230190W" xr:uid="{381A4398-4860-454E-9925-24EE814A7BB1}"/>
    <hyperlink ref="R158" location="A125253950C" display="A125253950C" xr:uid="{882901E4-6C29-49A1-A0D0-30A4C77E4867}"/>
    <hyperlink ref="R173" location="A125242070A" display="A125242070A" xr:uid="{3F19BED2-8621-4D9A-857E-077A1D42F5C3}"/>
    <hyperlink ref="P143" location="A125234942X" display="A125234942X" xr:uid="{BA0F3A72-90A4-463E-9719-4DAB2A26F0D5}"/>
    <hyperlink ref="P158" location="A125258702J" display="A125258702J" xr:uid="{E00E09E9-B64D-42BC-A4A4-3FD8892F463E}"/>
    <hyperlink ref="P173" location="A125246822C" display="A125246822C" xr:uid="{193A60CC-2B48-4F99-84D6-88FBA84CC696}"/>
    <hyperlink ref="N143" location="A125232566V" display="A125232566V" xr:uid="{164E7344-30DE-48A0-8A84-32277F89C1E7}"/>
    <hyperlink ref="N158" location="A125256326C" display="A125256326C" xr:uid="{F51D4D85-98A5-4F87-98D7-7CA66CF99ED1}"/>
    <hyperlink ref="N173" location="A125244446X" display="A125244446X" xr:uid="{2F9A2288-B6AA-4FFD-BFDC-5BA0C8CE80FC}"/>
    <hyperlink ref="O143" location="A125227814X" display="A125227814X" xr:uid="{5C025FFA-E9AD-42E3-9296-921DDDD58905}"/>
    <hyperlink ref="O158" location="A125251574X" display="A125251574X" xr:uid="{01A74444-033B-4C2D-A283-6D5BCA5E4816}"/>
    <hyperlink ref="O173" location="A125239694R" display="A125239694R" xr:uid="{BCE81A7F-0767-46D3-A336-FA9C61C5D4FF}"/>
    <hyperlink ref="Q143" location="A125237318X" display="A125237318X" xr:uid="{AA9BD610-5816-4AF3-8E66-73E692E023F9}"/>
    <hyperlink ref="Q158" location="A125261078X" display="A125261078X" xr:uid="{C71EEE73-7C7C-4FBD-B6BB-3508E26CD7FA}"/>
    <hyperlink ref="Q173" location="A125249198R" display="A125249198R" xr:uid="{B5E4B558-C8B9-4297-AF1B-0444607E12C2}"/>
    <hyperlink ref="R144" location="A125230194F" display="A125230194F" xr:uid="{7D8F9E66-77CC-45D0-B136-5DFB3212E545}"/>
    <hyperlink ref="R159" location="A125253954L" display="A125253954L" xr:uid="{185655CA-7B02-4DC9-B567-FFC0EC306B7C}"/>
    <hyperlink ref="R174" location="A125242074K" display="A125242074K" xr:uid="{2F8BE962-C35A-4E39-AB6C-8B61D06FFE4E}"/>
    <hyperlink ref="P144" location="A125234946J" display="A125234946J" xr:uid="{60B551D1-CEDA-4307-A47D-C0C7972EC777}"/>
    <hyperlink ref="P159" location="A125258706T" display="A125258706T" xr:uid="{184296E8-B7EA-4AFA-8A6A-C736DE5DDBC7}"/>
    <hyperlink ref="P174" location="A125246826L" display="A125246826L" xr:uid="{E99CEA0D-4166-4446-B811-F99BE5B39715}"/>
    <hyperlink ref="N144" location="A125232570K" display="A125232570K" xr:uid="{5C21316A-90A1-4DAC-8275-52709A6812FA}"/>
    <hyperlink ref="N159" location="A125256330V" display="A125256330V" xr:uid="{99C9DA79-823F-4808-AB89-64FFC5025A0D}"/>
    <hyperlink ref="N174" location="A125244450R" display="A125244450R" xr:uid="{EFD5A10E-6466-4E37-B6D7-6A57DF2EFFF5}"/>
    <hyperlink ref="O144" location="A125227818J" display="A125227818J" xr:uid="{760E50CA-E3EC-4976-9BF2-5E17D9F497D1}"/>
    <hyperlink ref="O159" location="A125251578J" display="A125251578J" xr:uid="{89EF0132-A4A2-445A-B106-DF9CBEBB0E19}"/>
    <hyperlink ref="O174" location="A125239698X" display="A125239698X" xr:uid="{D753F17F-BF85-44E6-B69F-D804F2215DA8}"/>
    <hyperlink ref="Q144" location="A125237322R" display="A125237322R" xr:uid="{48BA4473-FCE5-469C-BF21-A7A47827A923}"/>
    <hyperlink ref="Q159" location="A125261082R" display="A125261082R" xr:uid="{F8948A5D-6A4E-4229-A9B8-D3903B512769}"/>
    <hyperlink ref="Q174" location="A125249202V" display="A125249202V" xr:uid="{F30C1930-9F13-4FA3-BF55-868344CF86BD}"/>
    <hyperlink ref="R146" location="A125230198R" display="A125230198R" xr:uid="{930D9995-3727-49CF-8E49-174C00D1DEF7}"/>
    <hyperlink ref="R161" location="A125253958W" display="A125253958W" xr:uid="{A14A1495-9A18-4AF1-9B51-E03650E22062}"/>
    <hyperlink ref="R176" location="A125242078V" display="A125242078V" xr:uid="{D54CF0FF-E300-4BB4-9DB5-570F521DB9F7}"/>
    <hyperlink ref="P146" location="A125234950X" display="A125234950X" xr:uid="{A595C510-0019-4D3F-9BA6-824D0C01E9E8}"/>
    <hyperlink ref="P161" location="A125258710J" display="A125258710J" xr:uid="{66DD2E6F-DE06-4578-88BF-C459D4E9CCF5}"/>
    <hyperlink ref="P176" location="A125246830C" display="A125246830C" xr:uid="{D1E45DB4-7259-48C3-B0EE-F2B4B76B2C9B}"/>
    <hyperlink ref="N146" location="A125232574V" display="A125232574V" xr:uid="{63519E5F-7689-475A-AEBB-4069547B0467}"/>
    <hyperlink ref="N161" location="A125256334C" display="A125256334C" xr:uid="{3AE86018-1C41-4890-9DBA-248B39A231A8}"/>
    <hyperlink ref="N176" location="A125244454X" display="A125244454X" xr:uid="{E1C5B8A5-F7A5-4F09-8AB4-10D0B49E4E62}"/>
    <hyperlink ref="O146" location="A125227822X" display="A125227822X" xr:uid="{5BB0D3E2-172F-4ABC-A3F1-AAB3C640AED3}"/>
    <hyperlink ref="O161" location="A125251582X" display="A125251582X" xr:uid="{E32822D8-6E5C-4580-9E04-EF7978368F45}"/>
    <hyperlink ref="O176" location="A125239702C" display="A125239702C" xr:uid="{F69C3FEB-B043-4E74-BDA6-BF9809A688B9}"/>
    <hyperlink ref="Q146" location="A125237326X" display="A125237326X" xr:uid="{F1D7E678-DA76-40E7-BF2D-697F688E3C99}"/>
    <hyperlink ref="Q161" location="A125261086X" display="A125261086X" xr:uid="{C1385EC9-7E95-489E-9B8A-3A8C6D543948}"/>
    <hyperlink ref="Q176" location="A125249206C" display="A125249206C" xr:uid="{097DE0BA-ACB7-4F03-AB19-6CA08CFBFBC5}"/>
    <hyperlink ref="R147" location="A125230182W" display="A125230182W" xr:uid="{904F2874-A205-49D7-AEC7-2B510233D7EB}"/>
    <hyperlink ref="R162" location="A125253942C" display="A125253942C" xr:uid="{3E90E35D-BD32-40CC-B596-F163A0AFA9D2}"/>
    <hyperlink ref="R177" location="A125242062A" display="A125242062A" xr:uid="{5085B8EA-B9B7-4D7E-AB12-01B89F29FB4B}"/>
    <hyperlink ref="P147" location="A125234934X" display="A125234934X" xr:uid="{7D6774B0-DDDE-4F5F-AB79-07C39C7CC3EC}"/>
    <hyperlink ref="P162" location="A125258694V" display="A125258694V" xr:uid="{373EAD52-2D3F-450E-B3B9-9052C4D48DD7}"/>
    <hyperlink ref="P177" location="A125246814C" display="A125246814C" xr:uid="{78BCFC52-2565-4745-81EA-93DB0BB44DF3}"/>
    <hyperlink ref="N147" location="A125232558V" display="A125232558V" xr:uid="{D3D642C6-222C-4DAB-A027-C73EDB94814B}"/>
    <hyperlink ref="N162" location="A125256318C" display="A125256318C" xr:uid="{DCB53BAF-7057-4F0B-ABA4-99D3AA1D5CA5}"/>
    <hyperlink ref="N177" location="A125244438X" display="A125244438X" xr:uid="{85E86818-EDA4-4A1C-9986-2197AC64F079}"/>
    <hyperlink ref="O147" location="A125227806X" display="A125227806X" xr:uid="{EDB42BA6-B897-4F9F-BB96-A9F5A24C4522}"/>
    <hyperlink ref="O162" location="A125251566X" display="A125251566X" xr:uid="{2E33B90F-1046-4EBC-B16C-60ED7FBBC81A}"/>
    <hyperlink ref="O177" location="A125239686R" display="A125239686R" xr:uid="{C28A53E4-53AC-4530-B679-EA0FEA62E007}"/>
    <hyperlink ref="Q147" location="A125237310F" display="A125237310F" xr:uid="{2ED09A6F-90D8-4DCA-8F0C-09C37A950AC6}"/>
    <hyperlink ref="Q162" location="A125261070F" display="A125261070F" xr:uid="{17EAE26B-92B3-4C74-91B9-1AEDAB2C6373}"/>
    <hyperlink ref="Q177" location="A125249190W" display="A125249190W" xr:uid="{E9A721AE-BBBD-4011-B89E-06A74ABBE579}"/>
    <hyperlink ref="R148" location="A125230218L" display="A125230218L" xr:uid="{16A1AC81-12CB-41A6-8424-5E5ACE0FBFC8}"/>
    <hyperlink ref="R163" location="A125253978F" display="A125253978F" xr:uid="{22D103CC-78E5-48DE-AF5C-73E729B6F205}"/>
    <hyperlink ref="R178" location="A125242098C" display="A125242098C" xr:uid="{9BD2124A-A366-4EDA-A546-9ED59FD9AF65}"/>
    <hyperlink ref="P148" location="A125234970J" display="A125234970J" xr:uid="{CCAFE349-2919-414E-876E-6168136FFE83}"/>
    <hyperlink ref="P163" location="A125258730T" display="A125258730T" xr:uid="{5A23691A-1DCF-4B02-BADC-8A406723F493}"/>
    <hyperlink ref="P178" location="A125246850L" display="A125246850L" xr:uid="{37B1C88B-6357-48D6-805C-AFEA9D0EE0E1}"/>
    <hyperlink ref="N148" location="A125232594C" display="A125232594C" xr:uid="{B6111119-19BF-474F-8E4A-12F8FA523A20}"/>
    <hyperlink ref="N163" location="A125256354L" display="A125256354L" xr:uid="{230128E2-7D82-4624-BC8F-C30BD7067D95}"/>
    <hyperlink ref="N178" location="A125244474J" display="A125244474J" xr:uid="{C5FC6D8A-0D0D-46D9-963A-8C46DF0B0823}"/>
    <hyperlink ref="O148" location="A125227842J" display="A125227842J" xr:uid="{1A2A552C-AC3C-42D1-A2F2-9448ED04DB89}"/>
    <hyperlink ref="O163" location="A125251602W" display="A125251602W" xr:uid="{647B0548-B3F2-43A0-9610-D70EC5A0793E}"/>
    <hyperlink ref="O178" location="A125239722L" display="A125239722L" xr:uid="{8729794D-0B35-411F-A8A2-95BB9FE161A4}"/>
    <hyperlink ref="Q148" location="A125237346J" display="A125237346J" xr:uid="{0469D80D-942A-42CC-8CAD-909E04AABDE5}"/>
    <hyperlink ref="Q163" location="A125261106W" display="A125261106W" xr:uid="{1D3E0D4D-122F-41E9-B3FB-C27C649479C3}"/>
    <hyperlink ref="Q178" location="A125249226L" display="A125249226L" xr:uid="{35405377-6182-428C-87E0-BC9CD35D2F7E}"/>
    <hyperlink ref="R149" location="A125230202V" display="A125230202V" xr:uid="{D10D27A0-C080-483F-95A0-1ACB9D8E4545}"/>
    <hyperlink ref="R164" location="A125253962L" display="A125253962L" xr:uid="{57D07B45-1B1A-46CC-B6B8-E71F29A5CC19}"/>
    <hyperlink ref="R179" location="A125242082K" display="A125242082K" xr:uid="{B8D05A6B-E315-4DC4-935F-54F701AA999F}"/>
    <hyperlink ref="P149" location="A125234954J" display="A125234954J" xr:uid="{8AE347C3-253A-4FB7-B199-4CB703D81D1A}"/>
    <hyperlink ref="P164" location="A125258714T" display="A125258714T" xr:uid="{034C304A-2C64-4A43-ABB0-C7E27777D878}"/>
    <hyperlink ref="P179" location="A125246834L" display="A125246834L" xr:uid="{707433FC-4DF5-4B4C-97AC-24E4C2795391}"/>
    <hyperlink ref="N149" location="A125232578C" display="A125232578C" xr:uid="{8E8A7564-8DD9-4DF3-8493-9E57524A8B76}"/>
    <hyperlink ref="N164" location="A125256338L" display="A125256338L" xr:uid="{66298E74-DE62-4223-8BD8-19533089E557}"/>
    <hyperlink ref="N179" location="A125244458J" display="A125244458J" xr:uid="{622A6962-C8DB-4115-A084-1B1F2AFA9E36}"/>
    <hyperlink ref="O149" location="A125227826J" display="A125227826J" xr:uid="{6189D865-CAED-4C11-A833-D92F9410F0E9}"/>
    <hyperlink ref="O164" location="A125251586J" display="A125251586J" xr:uid="{DE978743-BE28-42C3-A9A4-E3C52252D3AF}"/>
    <hyperlink ref="O179" location="A125239706L" display="A125239706L" xr:uid="{C4A3A5E5-6F13-458E-8E8C-2EEF11998319}"/>
    <hyperlink ref="Q149" location="A125237330R" display="A125237330R" xr:uid="{6777B218-9419-4308-842A-8D5A68C24060}"/>
    <hyperlink ref="Q164" location="A125261090R" display="A125261090R" xr:uid="{3E5B35C5-A9D2-4DDE-9AA6-2298D1ECE6CC}"/>
    <hyperlink ref="Q179" location="A125249210V" display="A125249210V" xr:uid="{EA42EC24-2A4A-40D1-9518-7F7C68F2FB97}"/>
    <hyperlink ref="W150" location="A125230442F" display="A125230442F" xr:uid="{A0B6A7F0-4B32-4ED5-987B-C3D5DF05892A}"/>
    <hyperlink ref="W165" location="A125254202R" display="A125254202R" xr:uid="{F8819AA0-E27E-47CF-86A9-22FDCC45F33F}"/>
    <hyperlink ref="W180" location="A125242322K" display="A125242322K" xr:uid="{F849107A-366E-4DEF-8DBE-901026D11595}"/>
    <hyperlink ref="U150" location="A125235194W" display="A125235194W" xr:uid="{6DE920F6-D16E-4B1B-B2EE-CF22DE1B2B30}"/>
    <hyperlink ref="U165" location="A125258954C" display="A125258954C" xr:uid="{142D780B-05AB-4038-BB59-E0F49858853F}"/>
    <hyperlink ref="U180" location="A125247074A" display="A125247074A" xr:uid="{97DA5E0B-8482-49E9-B606-0B747902440A}"/>
    <hyperlink ref="S150" location="A125232818C" display="A125232818C" xr:uid="{7A1523C7-9AA0-4FE8-BD3E-544A61EA20D1}"/>
    <hyperlink ref="S165" location="A125256578X" display="A125256578X" xr:uid="{8FCB71F8-C155-468E-A933-729098394B6F}"/>
    <hyperlink ref="S180" location="A125244698V" display="A125244698V" xr:uid="{2BF4578B-2F0E-4516-A598-C5E740EFFADA}"/>
    <hyperlink ref="T150" location="A125228066W" display="A125228066W" xr:uid="{65A1C4EE-DA80-4E22-882A-C21819FC070A}"/>
    <hyperlink ref="T165" location="A125251826J" display="A125251826J" xr:uid="{C90AC01B-F366-467D-8FA6-7B29B984E89A}"/>
    <hyperlink ref="T180" location="A125239946X" display="A125239946X" xr:uid="{A0A21F2C-5076-4AB8-9EFD-58E3BB6631FF}"/>
    <hyperlink ref="V150" location="A125237570A" display="A125237570A" xr:uid="{E1846C47-55A5-40C3-969D-9F514BC5EA49}"/>
    <hyperlink ref="V165" location="A125261330R" display="A125261330R" xr:uid="{DEA18E93-749F-40AC-A4FD-9D41DBC719E6}"/>
    <hyperlink ref="V180" location="A125249450F" display="A125249450F" xr:uid="{4076D28F-E082-42AF-9839-676E80E27703}"/>
    <hyperlink ref="W138" location="A125230426F" display="A125230426F" xr:uid="{F0465893-170E-4683-97DF-8B5323387424}"/>
    <hyperlink ref="W153" location="A125254186A" display="A125254186A" xr:uid="{D6DBD10A-48C8-40C8-B55A-ADF7BBED9674}"/>
    <hyperlink ref="W168" location="A125242306K" display="A125242306K" xr:uid="{CBA38A7E-B9EF-475B-AF3C-2ADCEBDFE594}"/>
    <hyperlink ref="U138" location="A125235178W" display="A125235178W" xr:uid="{1632F2C1-5168-4667-9F7C-F5C1B3528FB9}"/>
    <hyperlink ref="U153" location="A125258938C" display="A125258938C" xr:uid="{94491888-60F9-48BB-BBDB-E54B425433E0}"/>
    <hyperlink ref="U168" location="A125247058A" display="A125247058A" xr:uid="{9B1D128A-14F9-4894-B323-64B73A5B457F}"/>
    <hyperlink ref="S138" location="A125232802K" display="A125232802K" xr:uid="{95956E38-F158-416A-99A6-4B1BCB7C2BB7}"/>
    <hyperlink ref="S153" location="A125256562F" display="A125256562F" xr:uid="{C042B43B-DBB6-4B23-9D46-0481048620E3}"/>
    <hyperlink ref="S168" location="A125244682A" display="A125244682A" xr:uid="{608B824E-FE94-4B90-BCEC-85E6C675BA31}"/>
    <hyperlink ref="T138" location="A125228050C" display="A125228050C" xr:uid="{A59F1801-1F5A-48BF-AB66-4EEECE0C7525}"/>
    <hyperlink ref="T153" location="A125251810R" display="A125251810R" xr:uid="{9B82EB37-D8AF-4318-BE45-63A44107AD3B}"/>
    <hyperlink ref="T168" location="A125239930F" display="A125239930F" xr:uid="{A5F2BDA6-20E2-41B2-8168-A5855A5F056B}"/>
    <hyperlink ref="V138" location="A125237554A" display="A125237554A" xr:uid="{FA9B797D-0E80-4DC2-97C8-16CD0BD8E9CE}"/>
    <hyperlink ref="V153" location="A125261314R" display="A125261314R" xr:uid="{7B8FF1E7-9812-49CA-A037-0B5A5AF1CF1B}"/>
    <hyperlink ref="V168" location="A125249434F" display="A125249434F" xr:uid="{B5B43C19-4876-4A1B-8623-163B1767B3F9}"/>
    <hyperlink ref="W139" location="A125230406W" display="A125230406W" xr:uid="{23A2BC67-E21A-40C9-818E-22CB0A65F903}"/>
    <hyperlink ref="W154" location="A125254166T" display="A125254166T" xr:uid="{23191E8D-89B6-4055-88A1-04976149A4EA}"/>
    <hyperlink ref="W169" location="A125242286L" display="A125242286L" xr:uid="{B879F4B1-4B79-467C-84A4-CFD45FEB0796}"/>
    <hyperlink ref="U139" location="A125235158L" display="A125235158L" xr:uid="{6C28E16F-C583-4288-BCE0-0FD5BFF7E2AA}"/>
    <hyperlink ref="U154" location="A125258918V" display="A125258918V" xr:uid="{D3757105-D5D2-4894-8EDF-D079149EF54F}"/>
    <hyperlink ref="U169" location="A125247038T" display="A125247038T" xr:uid="{BC0AADDB-0E6E-48E2-832C-D3BD3054A555}"/>
    <hyperlink ref="S139" location="A125232782L" display="A125232782L" xr:uid="{E8E11183-5ABE-47BE-BCAE-FD0D8D74CBF3}"/>
    <hyperlink ref="S154" location="A125256542W" display="A125256542W" xr:uid="{62F9144E-CDBD-473F-B762-A55FBF1ABA6C}"/>
    <hyperlink ref="S169" location="A125244662T" display="A125244662T" xr:uid="{BD038F51-E7C5-4134-920B-E4E8F8FDED45}"/>
    <hyperlink ref="T139" location="A125228030V" display="A125228030V" xr:uid="{A0183AEF-4760-464A-AB43-2913F35B36FF}"/>
    <hyperlink ref="T154" location="A125251790T" display="A125251790T" xr:uid="{BAACD7DE-3DE3-494D-8A7F-07C02C700571}"/>
    <hyperlink ref="T169" location="A125239910W" display="A125239910W" xr:uid="{5C6BF888-0A2E-4551-99C3-2EB4197E115F}"/>
    <hyperlink ref="V139" location="A125237534T" display="A125237534T" xr:uid="{5D30FB4B-6F20-4875-BE15-3451AFB266B3}"/>
    <hyperlink ref="V154" location="A125261294T" display="A125261294T" xr:uid="{441E1F96-D118-4E7C-B793-3CB6A5137E9E}"/>
    <hyperlink ref="V169" location="A125249414W" display="A125249414W" xr:uid="{18C2DADA-7D23-46C8-BE02-4BCB1B28C010}"/>
    <hyperlink ref="W141" location="A125230430W" display="A125230430W" xr:uid="{A76C7503-AEC0-40A9-A3E2-909391A55BEB}"/>
    <hyperlink ref="W156" location="A125254190T" display="A125254190T" xr:uid="{A3E32FF6-BF81-4014-B61C-3B9C5A9F433C}"/>
    <hyperlink ref="W171" location="A125242310A" display="A125242310A" xr:uid="{04DD8BE4-47DE-465B-B172-EA7E34A7F133}"/>
    <hyperlink ref="U141" location="A125235182L" display="A125235182L" xr:uid="{E07AC8AF-94B9-45BF-8630-EB9BE1F018A4}"/>
    <hyperlink ref="U156" location="A125258942V" display="A125258942V" xr:uid="{54664C39-2787-4807-B635-2F5374855496}"/>
    <hyperlink ref="U171" location="A125247062T" display="A125247062T" xr:uid="{75300CB2-162B-4D3A-AE24-AE929034C31C}"/>
    <hyperlink ref="S141" location="A125232806V" display="A125232806V" xr:uid="{CC3832C5-EF9F-4E2A-8510-18A759B38D2C}"/>
    <hyperlink ref="S156" location="A125256566R" display="A125256566R" xr:uid="{1A1225D7-C43F-4ACE-9640-FEBCE18B2DFB}"/>
    <hyperlink ref="S171" location="A125244686K" display="A125244686K" xr:uid="{8206A0F6-672D-4F9B-9E81-43D296702C08}"/>
    <hyperlink ref="T141" location="A125228054L" display="A125228054L" xr:uid="{83375578-7F9C-4265-A6EF-0485F6964E92}"/>
    <hyperlink ref="T156" location="A125251814X" display="A125251814X" xr:uid="{A449014A-DE00-43FF-A5CA-150B122AE96E}"/>
    <hyperlink ref="T171" location="A125239934R" display="A125239934R" xr:uid="{D4F148D1-E554-412B-8E07-FE1252CFCA9C}"/>
    <hyperlink ref="V141" location="A125237558K" display="A125237558K" xr:uid="{C75D0E80-6DB2-4619-BDF6-F9FCB04614AC}"/>
    <hyperlink ref="V156" location="A125261318X" display="A125261318X" xr:uid="{6BFFC376-3339-4C2A-9E5D-D94881685876}"/>
    <hyperlink ref="V171" location="A125249438R" display="A125249438R" xr:uid="{EA58D092-5E14-40CD-B14A-B49D517884DA}"/>
    <hyperlink ref="W142" location="A125230434F" display="A125230434F" xr:uid="{758FD6C7-35A4-4CF6-857A-0878A604B4CD}"/>
    <hyperlink ref="W157" location="A125254194A" display="A125254194A" xr:uid="{F9B0212E-0F27-4C0D-829B-D4D7A3A6CA57}"/>
    <hyperlink ref="W172" location="A125242314K" display="A125242314K" xr:uid="{A5550CC4-C7B1-487C-AF78-FB7F90490A2C}"/>
    <hyperlink ref="U142" location="A125235186W" display="A125235186W" xr:uid="{FBA48ABA-AAF7-4A0F-B4DD-192BAC085B92}"/>
    <hyperlink ref="U157" location="A125258946C" display="A125258946C" xr:uid="{E25714A9-2281-4F50-B4EB-ADA26BEF369B}"/>
    <hyperlink ref="U172" location="A125247066A" display="A125247066A" xr:uid="{1DB85EE0-3AA4-4683-872D-60C828C4E585}"/>
    <hyperlink ref="S142" location="A125232810K" display="A125232810K" xr:uid="{624549B8-7E11-48C1-9593-A804BFB3797A}"/>
    <hyperlink ref="S157" location="A125256570F" display="A125256570F" xr:uid="{4D83FC22-A5CF-4023-8B31-8C04258345D7}"/>
    <hyperlink ref="S172" location="A125244690A" display="A125244690A" xr:uid="{8D99244C-D583-4CAA-9415-08D86370AAAE}"/>
    <hyperlink ref="T142" location="A125228058W" display="A125228058W" xr:uid="{BA9E1BAB-80B7-45A2-9CF3-552537C5AECF}"/>
    <hyperlink ref="T157" location="A125251818J" display="A125251818J" xr:uid="{F54A33E3-CA76-472F-80C7-E4D50BF07B88}"/>
    <hyperlink ref="T172" location="A125239938X" display="A125239938X" xr:uid="{086BA544-ECFE-45F2-83AE-7BFB2DE04AB9}"/>
    <hyperlink ref="V142" location="A125237562A" display="A125237562A" xr:uid="{0FF4E3AC-AE6B-4DDE-BF46-467E066FE14F}"/>
    <hyperlink ref="V157" location="A125261322R" display="A125261322R" xr:uid="{DB8BB636-8846-42B1-9AAB-EE7DAE8CD1C7}"/>
    <hyperlink ref="V172" location="A125249442F" display="A125249442F" xr:uid="{20311F8B-A286-48C5-9301-7F15550D4BB8}"/>
    <hyperlink ref="W143" location="A125230410L" display="A125230410L" xr:uid="{70507827-8DA9-4B24-BFA5-1AB6FACDB759}"/>
    <hyperlink ref="W158" location="A125254170J" display="A125254170J" xr:uid="{4BB6B153-4C15-4717-A1D1-206926FA8339}"/>
    <hyperlink ref="W173" location="A125242290C" display="A125242290C" xr:uid="{1F50E154-0149-44E7-98CA-3AC57A8A1E3A}"/>
    <hyperlink ref="U143" location="A125235162C" display="A125235162C" xr:uid="{15C7D616-8820-4E8B-87D9-3041F6B38B8A}"/>
    <hyperlink ref="U158" location="A125258922K" display="A125258922K" xr:uid="{6001F13A-0542-446A-BB64-784F9ECFBAAC}"/>
    <hyperlink ref="U173" location="A125247042J" display="A125247042J" xr:uid="{11AA0C70-B4C5-4972-B487-1FA09FE9ECED}"/>
    <hyperlink ref="S143" location="A125232786W" display="A125232786W" xr:uid="{AEA46A11-523F-4570-A618-BAC7B41D4B37}"/>
    <hyperlink ref="S158" location="A125256546F" display="A125256546F" xr:uid="{AA1C3B52-BB78-46BC-B7C5-895FA063EA8C}"/>
    <hyperlink ref="S173" location="A125244666A" display="A125244666A" xr:uid="{1E3C9A49-FAB9-4382-9602-E18060E43111}"/>
    <hyperlink ref="T143" location="A125228034C" display="A125228034C" xr:uid="{9187DD9C-9232-42F3-B81F-EA05B5132FE2}"/>
    <hyperlink ref="T158" location="A125251794A" display="A125251794A" xr:uid="{F47D79E7-3806-4249-8938-6FE1F20CF183}"/>
    <hyperlink ref="T173" location="A125239914F" display="A125239914F" xr:uid="{32005FDB-B9C3-420E-952D-FEB9C5D64378}"/>
    <hyperlink ref="V143" location="A125237538A" display="A125237538A" xr:uid="{99622365-0087-4098-92DA-3B984765A66A}"/>
    <hyperlink ref="V158" location="A125261298A" display="A125261298A" xr:uid="{D402EC89-CB44-4F5A-82F7-48A48222825D}"/>
    <hyperlink ref="V173" location="A125249418F" display="A125249418F" xr:uid="{677E770B-39C7-48D1-9F37-634BE0B08116}"/>
    <hyperlink ref="W144" location="A125230414W" display="A125230414W" xr:uid="{364774F0-F6D3-40A0-81FC-C991DEF35859}"/>
    <hyperlink ref="W159" location="A125254174T" display="A125254174T" xr:uid="{8513336E-CF7D-4CE3-9A7E-104868C41B69}"/>
    <hyperlink ref="W174" location="A125242294L" display="A125242294L" xr:uid="{ACAC18A2-C2F4-44A0-97A4-F316700A3F0A}"/>
    <hyperlink ref="U144" location="A125235166L" display="A125235166L" xr:uid="{97F8CB29-2958-4B9D-AF7D-1BEECF58FE48}"/>
    <hyperlink ref="U159" location="A125258926V" display="A125258926V" xr:uid="{8A42C97C-278F-494F-ACF5-A67794868DAE}"/>
    <hyperlink ref="U174" location="A125247046T" display="A125247046T" xr:uid="{B0C91451-65FF-4CE6-A360-AD95B1E97DEF}"/>
    <hyperlink ref="S144" location="A125232790L" display="A125232790L" xr:uid="{8B8B6A7C-E107-4E1B-ADE2-4D8CB0AF1B68}"/>
    <hyperlink ref="S159" location="A125256550W" display="A125256550W" xr:uid="{1DA6A688-1237-482B-A52C-8A4832A9EAC8}"/>
    <hyperlink ref="S174" location="A125244670T" display="A125244670T" xr:uid="{C8C74209-ECDE-4465-A1D5-001F9D303AA1}"/>
    <hyperlink ref="T144" location="A125228038L" display="A125228038L" xr:uid="{7551662C-1D02-40FD-9900-DBA2F620FF2B}"/>
    <hyperlink ref="T159" location="A125251798K" display="A125251798K" xr:uid="{F639C395-C8B5-4CC3-84E0-8E5EA59D91D9}"/>
    <hyperlink ref="T174" location="A125239918R" display="A125239918R" xr:uid="{975661E1-F3C4-4A18-AD34-7BF1FD0B8834}"/>
    <hyperlink ref="V144" location="A125237542T" display="A125237542T" xr:uid="{64135D18-030C-4063-B723-C7AEF75AFF30}"/>
    <hyperlink ref="V159" location="A125261302F" display="A125261302F" xr:uid="{4FAEE437-C0C2-49E1-A894-4FA0C141C1D4}"/>
    <hyperlink ref="V174" location="A125249422W" display="A125249422W" xr:uid="{C21ACBD8-23B3-43E1-A1FE-79E7C438D3D5}"/>
    <hyperlink ref="W146" location="A125230418F" display="A125230418F" xr:uid="{73EA3BF6-D237-4F69-91CB-7C953638CDC8}"/>
    <hyperlink ref="W161" location="A125254178A" display="A125254178A" xr:uid="{1957117E-B8F4-440E-B872-86AD1D6B509D}"/>
    <hyperlink ref="W176" location="A125242298W" display="A125242298W" xr:uid="{0D753619-025F-4FD2-8195-171FEEF3E69A}"/>
    <hyperlink ref="U146" location="A125235170C" display="A125235170C" xr:uid="{BC0D92E7-4900-4930-AF40-DE8956A6D81F}"/>
    <hyperlink ref="U161" location="A125258930K" display="A125258930K" xr:uid="{D0DC31F7-9572-4050-B16A-8A94657B2152}"/>
    <hyperlink ref="U176" location="A125247050J" display="A125247050J" xr:uid="{182C451B-27ED-4D39-AAC5-2AE84CD72E31}"/>
    <hyperlink ref="S146" location="A125232794W" display="A125232794W" xr:uid="{DCEC6C9A-6E1C-40C5-B63F-F6B4B0E3F16B}"/>
    <hyperlink ref="S161" location="A125256554F" display="A125256554F" xr:uid="{C454AC3D-E68C-4816-9999-2C62BF82E92F}"/>
    <hyperlink ref="S176" location="A125244674A" display="A125244674A" xr:uid="{0B78FF12-AC2F-4D4D-AAF6-13AE6BF2A1D8}"/>
    <hyperlink ref="T146" location="A125228042C" display="A125228042C" xr:uid="{C89CB631-B1FB-4E4E-83E8-E3EB6676E606}"/>
    <hyperlink ref="T161" location="A125251802R" display="A125251802R" xr:uid="{B567C0ED-9676-4916-A34D-F0878BA6ED4D}"/>
    <hyperlink ref="T176" location="A125239922F" display="A125239922F" xr:uid="{CC51C9AE-1D6A-44DD-B768-C12458EDC09F}"/>
    <hyperlink ref="V146" location="A125237546A" display="A125237546A" xr:uid="{C1CA532B-210C-4127-AB4D-161CD83F35AD}"/>
    <hyperlink ref="V161" location="A125261306R" display="A125261306R" xr:uid="{3AD2A0B2-67FE-43B6-8E29-CFB3C0E6A074}"/>
    <hyperlink ref="V176" location="A125249426F" display="A125249426F" xr:uid="{BF10D0D9-E1D0-4436-92EC-3DD8A4D61BC5}"/>
    <hyperlink ref="W147" location="A125230402L" display="A125230402L" xr:uid="{39EE3D97-C028-4F75-A978-D5ECD6F0D5A8}"/>
    <hyperlink ref="W162" location="A125254162J" display="A125254162J" xr:uid="{65FCAFC4-5D7A-4BF7-AB85-E85BF421EE1C}"/>
    <hyperlink ref="W177" location="A125242282C" display="A125242282C" xr:uid="{B9E19D9E-D184-40C6-A116-C07129CB9394}"/>
    <hyperlink ref="U147" location="A125235154C" display="A125235154C" xr:uid="{5537C9C4-1CAC-4B25-B6C8-B0A53B88A2D7}"/>
    <hyperlink ref="U162" location="A125258914K" display="A125258914K" xr:uid="{7BA9B700-DC35-4913-8825-471381128FB1}"/>
    <hyperlink ref="U177" location="A125247034J" display="A125247034J" xr:uid="{D7268B80-67B4-4145-98A7-AC5D8C129213}"/>
    <hyperlink ref="S147" location="A125232778W" display="A125232778W" xr:uid="{99CFD092-1C40-43BD-B3E0-38A52EDC861C}"/>
    <hyperlink ref="S162" location="A125256538F" display="A125256538F" xr:uid="{3BD47D31-D54B-483A-8EC6-FA9F56966717}"/>
    <hyperlink ref="S177" location="A125244658A" display="A125244658A" xr:uid="{49251DEE-4AE7-4FB1-958B-F2BDECE5D50C}"/>
    <hyperlink ref="T147" location="A125228026C" display="A125228026C" xr:uid="{A426D259-F608-4113-850C-72B27ACB8873}"/>
    <hyperlink ref="T162" location="A125251786A" display="A125251786A" xr:uid="{24E4B699-153D-4BDD-BB09-2A5759664367}"/>
    <hyperlink ref="T177" location="A125239906F" display="A125239906F" xr:uid="{7468877D-A630-4271-BE98-F405D420D16B}"/>
    <hyperlink ref="V147" location="A125237530J" display="A125237530J" xr:uid="{174798B4-E137-49EE-ADE5-01BA30CCBE19}"/>
    <hyperlink ref="V162" location="A125261290J" display="A125261290J" xr:uid="{B1EED1F0-EED9-4A51-9CB1-326BBF76F898}"/>
    <hyperlink ref="V177" location="A125249410L" display="A125249410L" xr:uid="{F0F9AF48-0583-4386-A9E0-5B7A0B6306A6}"/>
    <hyperlink ref="W148" location="A125230438R" display="A125230438R" xr:uid="{AFD9ACC0-C60F-4729-AD56-E0078DE6C5E9}"/>
    <hyperlink ref="W163" location="A125254198K" display="A125254198K" xr:uid="{2048556E-5159-4A79-93C6-175F0D0C4A2D}"/>
    <hyperlink ref="W178" location="A125242318V" display="A125242318V" xr:uid="{46C735AF-654D-4865-8352-19F15E7F3E0B}"/>
    <hyperlink ref="U148" location="A125235190L" display="A125235190L" xr:uid="{C9339E44-461F-4A37-8820-59BA90CDE350}"/>
    <hyperlink ref="U163" location="A125258950V" display="A125258950V" xr:uid="{D7E90C52-B4CD-497D-8D1B-A67615560E47}"/>
    <hyperlink ref="U178" location="A125247070T" display="A125247070T" xr:uid="{EA1FAEB0-CA0E-4E3A-8BEE-62C6D397DC3F}"/>
    <hyperlink ref="S148" location="A125232814V" display="A125232814V" xr:uid="{9E9D7FC9-EEBB-422D-84F0-BF88CCE35FE8}"/>
    <hyperlink ref="S163" location="A125256574R" display="A125256574R" xr:uid="{9ECFC41B-192A-447A-B006-705FCC7A2784}"/>
    <hyperlink ref="S178" location="A125244694K" display="A125244694K" xr:uid="{853993E6-F152-4E01-B064-E88E808BF350}"/>
    <hyperlink ref="T148" location="A125228062L" display="A125228062L" xr:uid="{48BC938F-1F01-464D-951E-22F33414B83D}"/>
    <hyperlink ref="T163" location="A125251822X" display="A125251822X" xr:uid="{FEE3ADE3-CAE4-45C3-B6F4-D06C8A28C5B7}"/>
    <hyperlink ref="T178" location="A125239942R" display="A125239942R" xr:uid="{077E3E00-4855-43AB-B41C-7C4C46BD1CC8}"/>
    <hyperlink ref="V148" location="A125237566K" display="A125237566K" xr:uid="{7B1CE060-D686-449B-8A1E-E0F132D3B02B}"/>
    <hyperlink ref="V163" location="A125261326X" display="A125261326X" xr:uid="{68CDB0D5-8028-451F-AF3B-A652D60F6699}"/>
    <hyperlink ref="V178" location="A125249446R" display="A125249446R" xr:uid="{25DAF31A-68B1-4B5A-8499-6EDB0318E27B}"/>
    <hyperlink ref="W149" location="A125230422W" display="A125230422W" xr:uid="{77625934-FA2B-48D3-BB0E-27AB9C4F4807}"/>
    <hyperlink ref="W164" location="A125254182T" display="A125254182T" xr:uid="{A5C1FB29-3C73-49D9-B167-541A02AFEF48}"/>
    <hyperlink ref="W179" location="A125242302A" display="A125242302A" xr:uid="{0AA6EAE8-6EFC-4A17-BB3A-F953F136EB10}"/>
    <hyperlink ref="U149" location="A125235174L" display="A125235174L" xr:uid="{61BED8D7-8C07-495B-96EF-32311D17BF29}"/>
    <hyperlink ref="U164" location="A125258934V" display="A125258934V" xr:uid="{00018237-0DD8-4897-ACA1-C898F5ABBDFA}"/>
    <hyperlink ref="U179" location="A125247054T" display="A125247054T" xr:uid="{02060808-1E15-40E6-A3D5-FCF8B17599C6}"/>
    <hyperlink ref="S149" location="A125232798F" display="A125232798F" xr:uid="{656A5A1A-48EC-4332-BFBE-20A296AA3E2D}"/>
    <hyperlink ref="S164" location="A125256558R" display="A125256558R" xr:uid="{F9A7067E-804D-43EC-A771-4FF648B6CC72}"/>
    <hyperlink ref="S179" location="A125244678K" display="A125244678K" xr:uid="{3A7CEA0D-D686-4370-8437-E2E9E6CEA2F2}"/>
    <hyperlink ref="T149" location="A125228046L" display="A125228046L" xr:uid="{53706C1A-A5AF-43F8-9377-45D2FA90D934}"/>
    <hyperlink ref="T164" location="A125251806X" display="A125251806X" xr:uid="{B7D0034E-4224-47DD-9304-F0555097037B}"/>
    <hyperlink ref="T179" location="A125239926R" display="A125239926R" xr:uid="{C9CE19DB-056E-42DF-B4B6-2E1A16F4E0EA}"/>
    <hyperlink ref="V149" location="A125237550T" display="A125237550T" xr:uid="{5ED17696-F931-4E3C-AA7F-A1BDDEDEC344}"/>
    <hyperlink ref="V164" location="A125261310F" display="A125261310F" xr:uid="{D44C41A5-4D70-4F97-A634-48E0E09780BE}"/>
    <hyperlink ref="V179" location="A125249430W" display="A125249430W" xr:uid="{1DEA65CC-BB8D-499D-81F2-65A86AB1F1C6}"/>
    <hyperlink ref="AB150" location="A125230486J" display="A125230486J" xr:uid="{54FC56C2-9675-4556-9229-04CE36171CA2}"/>
    <hyperlink ref="AB165" location="A125254246T" display="A125254246T" xr:uid="{9DED550A-0323-43B0-807B-9F65964F785A}"/>
    <hyperlink ref="AB180" location="A125242366L" display="A125242366L" xr:uid="{4C3B99AC-F651-4542-907E-24E0762E35AA}"/>
    <hyperlink ref="Z150" location="A125235238L" display="A125235238L" xr:uid="{2EE155DE-D7CC-44EE-A09C-CC0A045BF584}"/>
    <hyperlink ref="Z165" location="A125258998F" display="A125258998F" xr:uid="{22C90C3A-292F-46EB-B516-DE322DF0BE43}"/>
    <hyperlink ref="Z180" location="A125247118T" display="A125247118T" xr:uid="{416AB536-28FD-4797-B171-849EC41E9A65}"/>
    <hyperlink ref="X150" location="A125232862L" display="A125232862L" xr:uid="{30E9FBCF-DE4F-425E-80DA-C7554F18C806}"/>
    <hyperlink ref="X165" location="A125256622W" display="A125256622W" xr:uid="{C089BB0C-20FA-4739-926D-EA6C91B8F150}"/>
    <hyperlink ref="X180" location="A125244742T" display="A125244742T" xr:uid="{836316FB-E3C6-45D0-96EC-E3CAC69D1E14}"/>
    <hyperlink ref="Y150" location="A125228110V" display="A125228110V" xr:uid="{FE19F2B5-6AAC-4524-B08D-F9A05EEB4E67}"/>
    <hyperlink ref="Y165" location="A125251870T" display="A125251870T" xr:uid="{974423C7-CE42-4880-8290-5A39EE61E070}"/>
    <hyperlink ref="Y180" location="A125239990J" display="A125239990J" xr:uid="{D17D329A-5C88-47FC-AE1D-DE385C8FB26E}"/>
    <hyperlink ref="AA150" location="A125237614T" display="A125237614T" xr:uid="{2A0230BA-76ED-4CE2-A411-14994B0969DA}"/>
    <hyperlink ref="AA165" location="A125261374T" display="A125261374T" xr:uid="{2ADF63F8-030A-4517-9E30-40435B0CAEA7}"/>
    <hyperlink ref="AA180" location="A125249494J" display="A125249494J" xr:uid="{EB573BA0-447E-4F71-A50C-DA804F31DED4}"/>
    <hyperlink ref="AB138" location="A125230470R" display="A125230470R" xr:uid="{9D8A710E-7B7A-4C02-A61C-5498D5823750}"/>
    <hyperlink ref="AB153" location="A125254230X" display="A125254230X" xr:uid="{B93CC94F-84AE-4A60-9116-C7836E9E0E9C}"/>
    <hyperlink ref="AB168" location="A125242350V" display="A125242350V" xr:uid="{718F03A9-46BD-4913-A514-A347F4F06E4D}"/>
    <hyperlink ref="Z138" location="A125235222V" display="A125235222V" xr:uid="{8AEB332A-3220-4EA8-8D4C-47D136DA88AC}"/>
    <hyperlink ref="Z153" location="A125258982L" display="A125258982L" xr:uid="{573C25FA-247F-4BB3-9659-F989B412E351}"/>
    <hyperlink ref="Z168" location="A125247102X" display="A125247102X" xr:uid="{98BE96ED-1775-459C-8455-0796BE09E5AF}"/>
    <hyperlink ref="X138" location="A125232846L" display="A125232846L" xr:uid="{6C508EE4-6900-4F4B-BBFA-8F9C42C56F3C}"/>
    <hyperlink ref="X153" location="A125256606W" display="A125256606W" xr:uid="{5AF2EA8B-A5E1-4259-9F19-976EA0E2A88D}"/>
    <hyperlink ref="X168" location="A125244726T" display="A125244726T" xr:uid="{5A6835A3-72A5-4BBC-B2CC-4D1323D83D04}"/>
    <hyperlink ref="Y138" location="A125228094F" display="A125228094F" xr:uid="{A1DD3BD2-B2DE-4AE4-AFB0-30EE9B994F12}"/>
    <hyperlink ref="Y153" location="A125251854T" display="A125251854T" xr:uid="{0EF421E8-5AAE-41E2-891E-58CA1BBF902C}"/>
    <hyperlink ref="Y168" location="A125239974J" display="A125239974J" xr:uid="{5D6182D5-D7B5-40CB-B626-068363B0BE56}"/>
    <hyperlink ref="AA138" location="A125237598C" display="A125237598C" xr:uid="{7C846C09-70CC-48E2-9D67-138CE54D8874}"/>
    <hyperlink ref="AA153" location="A125261358T" display="A125261358T" xr:uid="{04D931FA-EEEC-4890-B9A8-515EA9443F6E}"/>
    <hyperlink ref="AA168" location="A125249478J" display="A125249478J" xr:uid="{44F738C8-7096-433C-9E80-93D018B90FDB}"/>
    <hyperlink ref="AB139" location="A125230450F" display="A125230450F" xr:uid="{9853EF41-A527-423A-A713-E1A96E41ADC5}"/>
    <hyperlink ref="AB154" location="A125254210R" display="A125254210R" xr:uid="{36CDB7BA-FAFF-42D8-9282-771B3B8D6E32}"/>
    <hyperlink ref="AB169" location="A125242330K" display="A125242330K" xr:uid="{64819FF2-E653-4CB2-B480-898793691CD8}"/>
    <hyperlink ref="Z139" location="A125235202K" display="A125235202K" xr:uid="{263B90A2-3DC2-4D21-B7C1-33CC885B26DF}"/>
    <hyperlink ref="Z154" location="A125258962C" display="A125258962C" xr:uid="{6476C004-30CC-4C4C-90E4-36EC31D21A0A}"/>
    <hyperlink ref="Z169" location="A125247082A" display="A125247082A" xr:uid="{E2061E98-6BB8-464D-96D1-97C6C6015B78}"/>
    <hyperlink ref="X139" location="A125232826C" display="A125232826C" xr:uid="{EEE30FE9-0B34-40A8-8199-00E483FFD18D}"/>
    <hyperlink ref="X154" location="A125256586X" display="A125256586X" xr:uid="{FF75BE34-0EAC-45A4-895F-2DAA2644CDFE}"/>
    <hyperlink ref="X169" location="A125244706J" display="A125244706J" xr:uid="{B5D72E21-6945-4285-8B2C-7C5539EBE75D}"/>
    <hyperlink ref="Y139" location="A125228074W" display="A125228074W" xr:uid="{D8A183AB-15DA-426D-A45C-741954CAA6DE}"/>
    <hyperlink ref="Y154" location="A125251834J" display="A125251834J" xr:uid="{0A238B10-A939-4A82-BBDB-72FEBB8B9288}"/>
    <hyperlink ref="Y169" location="A125239954X" display="A125239954X" xr:uid="{1698E678-1C28-445C-8DAB-EE9B9D9F2F8D}"/>
    <hyperlink ref="AA139" location="A125237578V" display="A125237578V" xr:uid="{AA80B83F-7DF0-4511-817F-4E127E2BA4E5}"/>
    <hyperlink ref="AA154" location="A125261338J" display="A125261338J" xr:uid="{6368C1FA-780A-4993-9D6B-6F6BD05AAB63}"/>
    <hyperlink ref="AA169" location="A125249458X" display="A125249458X" xr:uid="{1846BF2A-1E68-4F8A-A876-81E3FF281A4F}"/>
    <hyperlink ref="AB141" location="A125230474X" display="A125230474X" xr:uid="{2340D397-1BA5-424F-A07F-600F043C7AF9}"/>
    <hyperlink ref="AB156" location="A125254234J" display="A125254234J" xr:uid="{34BA2875-D6CD-4E54-A5CB-A27E6B3FE7BC}"/>
    <hyperlink ref="AB171" location="A125242354C" display="A125242354C" xr:uid="{F57A2FCE-651F-4981-8DBD-6EA7D6B07A7D}"/>
    <hyperlink ref="Z141" location="A125235226C" display="A125235226C" xr:uid="{46A84D8D-BE15-4D95-B483-23A0AC6E7342}"/>
    <hyperlink ref="Z156" location="A125258986W" display="A125258986W" xr:uid="{755320FB-B3CE-44EF-8C4E-BDE0E82C6F33}"/>
    <hyperlink ref="Z171" location="A125247106J" display="A125247106J" xr:uid="{D1FF528F-E6CC-44A0-90CB-C054206421B5}"/>
    <hyperlink ref="X141" location="A125232850C" display="A125232850C" xr:uid="{4815535D-D51E-4613-ACEC-F4300BBE5354}"/>
    <hyperlink ref="X156" location="A125256610L" display="A125256610L" xr:uid="{0709B22D-0C9B-45B8-A79F-A06BFEA1AADB}"/>
    <hyperlink ref="X171" location="A125244730J" display="A125244730J" xr:uid="{D6514A1C-7134-441C-92FA-48520C54593C}"/>
    <hyperlink ref="Y141" location="A125228098R" display="A125228098R" xr:uid="{FAD75CA2-004A-4A79-8C61-AFBBFCDEE3AA}"/>
    <hyperlink ref="Y156" location="A125251858A" display="A125251858A" xr:uid="{109979B0-62DD-40E1-A731-E0AE587BC63F}"/>
    <hyperlink ref="Y171" location="A125239978T" display="A125239978T" xr:uid="{60621D59-69D4-4A67-9A64-AF61EB5339C4}"/>
    <hyperlink ref="AA141" location="A125237602J" display="A125237602J" xr:uid="{CBAA6DDC-0FD2-4F24-811E-61F974ED3113}"/>
    <hyperlink ref="AA156" location="A125261362J" display="A125261362J" xr:uid="{63671D68-8323-400A-99FF-5EA198CAA6D9}"/>
    <hyperlink ref="AA171" location="A125249482X" display="A125249482X" xr:uid="{9A735332-4A68-4D34-8EAA-5C0ADFE05BC1}"/>
    <hyperlink ref="AB142" location="A125230478J" display="A125230478J" xr:uid="{4A16C945-F4D1-4B4F-B099-9BF2D1A29984}"/>
    <hyperlink ref="AB157" location="A125254238T" display="A125254238T" xr:uid="{518A283F-B034-4D8F-9583-5DB9009AA90B}"/>
    <hyperlink ref="AB172" location="A125242358L" display="A125242358L" xr:uid="{8EAAA163-5C69-4E66-89A2-64A1AF29299B}"/>
    <hyperlink ref="Z142" location="A125235230V" display="A125235230V" xr:uid="{D131DAAF-3A00-495A-B2D1-2E136E9480A0}"/>
    <hyperlink ref="Z157" location="A125258990L" display="A125258990L" xr:uid="{7C6D4FE1-B48F-4A1E-B15B-AA087402B4FE}"/>
    <hyperlink ref="Z172" location="A125247110X" display="A125247110X" xr:uid="{60E74C18-9233-47B4-9632-49E9EA94F487}"/>
    <hyperlink ref="X142" location="A125232854L" display="A125232854L" xr:uid="{2254CED8-09B1-4E47-9484-65BB69ABBDC1}"/>
    <hyperlink ref="X157" location="A125256614W" display="A125256614W" xr:uid="{1E4F3E95-EDC5-4F5F-B944-41E54BB7D875}"/>
    <hyperlink ref="X172" location="A125244734T" display="A125244734T" xr:uid="{678FDDF5-A7B2-4240-883C-C7CFC6A2ACC4}"/>
    <hyperlink ref="Y142" location="A125228102V" display="A125228102V" xr:uid="{0FEC7354-3345-41D3-83EC-3333E811C128}"/>
    <hyperlink ref="Y157" location="A125251862T" display="A125251862T" xr:uid="{4E43E7F9-08B9-407E-8925-24DB6730D632}"/>
    <hyperlink ref="Y172" location="A125239982J" display="A125239982J" xr:uid="{B6541499-BAE7-4750-A280-25EFBFB6D0E6}"/>
    <hyperlink ref="AA142" location="A125237606T" display="A125237606T" xr:uid="{2B2D6115-C78C-4BBC-B661-B7DE96EBAB35}"/>
    <hyperlink ref="AA157" location="A125261366T" display="A125261366T" xr:uid="{9C6E8EA1-6B8D-4EA8-AAE0-1E036D9B32A0}"/>
    <hyperlink ref="AA172" location="A125249486J" display="A125249486J" xr:uid="{47AD7C7C-5E9D-4F33-83C1-1634F96C4793}"/>
    <hyperlink ref="AB143" location="A125230454R" display="A125230454R" xr:uid="{1D8D9F2F-9476-4721-B238-F472DA496306}"/>
    <hyperlink ref="AB158" location="A125254214X" display="A125254214X" xr:uid="{DC682BC1-DBEB-4947-9335-EC12355CEBC8}"/>
    <hyperlink ref="AB173" location="A125242334V" display="A125242334V" xr:uid="{DE8A32EB-C6D6-4C28-A399-C946993F2457}"/>
    <hyperlink ref="Z143" location="A125235206V" display="A125235206V" xr:uid="{3EF84933-72D3-49AF-9002-D7C22C9F8119}"/>
    <hyperlink ref="Z158" location="A125258966L" display="A125258966L" xr:uid="{BC7DE4E3-9314-4754-B840-B9532DF7D51E}"/>
    <hyperlink ref="Z173" location="A125247086K" display="A125247086K" xr:uid="{982892F4-7170-4930-A22C-A269A35C67A1}"/>
    <hyperlink ref="X143" location="A125232830V" display="A125232830V" xr:uid="{88A24C07-30D2-4428-B0A8-070A240DA9C2}"/>
    <hyperlink ref="X158" location="A125256590R" display="A125256590R" xr:uid="{82A9E0C4-F896-4183-B7FE-3A44F859A8A3}"/>
    <hyperlink ref="X173" location="A125244710X" display="A125244710X" xr:uid="{49E3B265-C4BC-4614-8D3D-BB5C04C7C46C}"/>
    <hyperlink ref="Y143" location="A125228078F" display="A125228078F" xr:uid="{C9ED90F4-9B6F-460A-82F5-999ADDAD492E}"/>
    <hyperlink ref="Y158" location="A125251838T" display="A125251838T" xr:uid="{8A9C42FB-2678-4D9C-8A49-D212CCA9CAA2}"/>
    <hyperlink ref="Y173" location="A125239958J" display="A125239958J" xr:uid="{001362FA-D5EA-4555-899B-B6D4D32235FE}"/>
    <hyperlink ref="AA143" location="A125237582K" display="A125237582K" xr:uid="{1A9FC404-F763-44F2-A546-A1D689CA9694}"/>
    <hyperlink ref="AA158" location="A125261342X" display="A125261342X" xr:uid="{CC241BC3-3E6A-4D8D-BCBD-BEDD8EE37890}"/>
    <hyperlink ref="AA173" location="A125249462R" display="A125249462R" xr:uid="{99A69E79-1830-4D92-9C58-2F277165A6E9}"/>
    <hyperlink ref="AB144" location="A125230458X" display="A125230458X" xr:uid="{ECD249C2-1FC7-402D-BEC6-CFE775073D51}"/>
    <hyperlink ref="AB159" location="A125254218J" display="A125254218J" xr:uid="{711AC13D-2FCB-4CD2-9010-7D844DD674E6}"/>
    <hyperlink ref="AB174" location="A125242338C" display="A125242338C" xr:uid="{6628275D-4C33-4DFE-96B7-9B798107DD1D}"/>
    <hyperlink ref="Z144" location="A125235210K" display="A125235210K" xr:uid="{0A633559-61C5-458F-8CC4-89C4BAD8EB87}"/>
    <hyperlink ref="Z159" location="A125258970C" display="A125258970C" xr:uid="{485DF2D5-6ECC-45A0-B427-D287156A589C}"/>
    <hyperlink ref="Z174" location="A125247090A" display="A125247090A" xr:uid="{D31601DC-CE5B-42BC-A079-A37EA58360B0}"/>
    <hyperlink ref="X144" location="A125232834C" display="A125232834C" xr:uid="{6A104D5D-4A4B-4A49-8A74-2E3BB5A9E274}"/>
    <hyperlink ref="X159" location="A125256594X" display="A125256594X" xr:uid="{7E84E50D-7DBB-4B51-A7BB-511B8381CC6A}"/>
    <hyperlink ref="X174" location="A125244714J" display="A125244714J" xr:uid="{A8D2E184-F6EE-4402-9ED8-6F0F0622C6A5}"/>
    <hyperlink ref="Y144" location="A125228082W" display="A125228082W" xr:uid="{A25BB502-82BE-4247-A714-A368C7F6065D}"/>
    <hyperlink ref="Y159" location="A125251842J" display="A125251842J" xr:uid="{4E5A7431-FB28-4E5E-A930-F5FB825E484A}"/>
    <hyperlink ref="Y174" location="A125239962X" display="A125239962X" xr:uid="{FBE06119-E597-409D-9037-FCCCA3AD62E1}"/>
    <hyperlink ref="AA144" location="A125237586V" display="A125237586V" xr:uid="{D1D26215-B900-414A-B437-388C83A539FA}"/>
    <hyperlink ref="AA159" location="A125261346J" display="A125261346J" xr:uid="{10305777-C999-4B4F-B31F-9E2183DB6316}"/>
    <hyperlink ref="AA174" location="A125249466X" display="A125249466X" xr:uid="{247D6ECE-61C0-4AB8-A31C-9C3405E3C93B}"/>
    <hyperlink ref="AB146" location="A125230462R" display="A125230462R" xr:uid="{814CD035-6696-4310-92FC-E11657EE31FE}"/>
    <hyperlink ref="AB161" location="A125254222X" display="A125254222X" xr:uid="{6AF6352E-974F-4A82-8539-629A1DBEBDBB}"/>
    <hyperlink ref="AB176" location="A125242342V" display="A125242342V" xr:uid="{7C298D09-D175-4A77-B5EA-5E5BF4DFD8D3}"/>
    <hyperlink ref="Z146" location="A125235214V" display="A125235214V" xr:uid="{C0E95D3A-014D-4FE9-ADB0-9A5F852BFABE}"/>
    <hyperlink ref="Z161" location="A125258974L" display="A125258974L" xr:uid="{A5AD4FDF-A340-40B6-8CED-B3CD3E7AF142}"/>
    <hyperlink ref="Z176" location="A125247094K" display="A125247094K" xr:uid="{38F07AD2-39A2-4FA1-95F6-6714A2C71EEB}"/>
    <hyperlink ref="X146" location="A125232838L" display="A125232838L" xr:uid="{D331956A-FCB2-40A5-BE20-5ED6457832A2}"/>
    <hyperlink ref="X161" location="A125256598J" display="A125256598J" xr:uid="{2ECF63E7-DFF2-4E9F-ACF2-58066C9B2267}"/>
    <hyperlink ref="X176" location="A125244718T" display="A125244718T" xr:uid="{A14CF2F9-1044-4D0F-90AD-65B310FE8EC0}"/>
    <hyperlink ref="Y146" location="A125228086F" display="A125228086F" xr:uid="{81B86E48-9174-400D-B1DB-BC930B4C8CBD}"/>
    <hyperlink ref="Y161" location="A125251846T" display="A125251846T" xr:uid="{AB4F7118-838B-4863-B04C-BA5EBF1F6B61}"/>
    <hyperlink ref="Y176" location="A125239966J" display="A125239966J" xr:uid="{28E7B0CF-102C-49CD-AACF-4D2AA44F501A}"/>
    <hyperlink ref="AA146" location="A125237590K" display="A125237590K" xr:uid="{F295A7A3-A190-44A7-B5A0-76CA62C26ECA}"/>
    <hyperlink ref="AA161" location="A125261350X" display="A125261350X" xr:uid="{1414B6D8-F5A3-4E18-80BF-83C24C736EE3}"/>
    <hyperlink ref="AA176" location="A125249470R" display="A125249470R" xr:uid="{10E53F4B-668E-4B64-9A41-E97683D195D2}"/>
    <hyperlink ref="AB147" location="A125230446R" display="A125230446R" xr:uid="{D9055A0C-4286-494B-9248-E8E0C6973088}"/>
    <hyperlink ref="AB162" location="A125254206X" display="A125254206X" xr:uid="{985BBDFE-A377-452A-96A0-899A1F33DD50}"/>
    <hyperlink ref="AB177" location="A125242326V" display="A125242326V" xr:uid="{1C6B8EF4-48A6-42BD-99CF-6D23ED17D5BE}"/>
    <hyperlink ref="Z147" location="A125235198F" display="A125235198F" xr:uid="{37407FED-D4D4-4F51-B6EB-0062EFC5F8E2}"/>
    <hyperlink ref="Z162" location="A125258958L" display="A125258958L" xr:uid="{BDA76A60-D249-4603-836F-8963F1D7A931}"/>
    <hyperlink ref="Z177" location="A125247078K" display="A125247078K" xr:uid="{A28C2B51-D3DF-4D73-BEEC-FCCD658B29F9}"/>
    <hyperlink ref="X147" location="A125232822V" display="A125232822V" xr:uid="{70001B1C-6CA8-4B31-97E3-8FAE4E77B67F}"/>
    <hyperlink ref="X162" location="A125256582R" display="A125256582R" xr:uid="{B5B0B2A8-9587-4E1F-8E47-03E15A348756}"/>
    <hyperlink ref="X177" location="A125244702X" display="A125244702X" xr:uid="{9ECDF717-03AB-4DC7-AD91-F00A62CF472A}"/>
    <hyperlink ref="Y147" location="A125228070L" display="A125228070L" xr:uid="{C271B58C-59CA-4208-AB78-C8FA6E247D09}"/>
    <hyperlink ref="Y162" location="A125251830X" display="A125251830X" xr:uid="{0BE05977-7B6D-4085-9F38-5F67137269BD}"/>
    <hyperlink ref="Y177" location="A125239950R" display="A125239950R" xr:uid="{765A9D70-6C64-481C-8930-6DC12D333ED1}"/>
    <hyperlink ref="AA147" location="A125237574K" display="A125237574K" xr:uid="{D047E0A2-BE04-44D5-B70B-132E4C0CC1A1}"/>
    <hyperlink ref="AA162" location="A125261334X" display="A125261334X" xr:uid="{907A1120-A869-49A8-820B-A71BC74F0B68}"/>
    <hyperlink ref="AA177" location="A125249454R" display="A125249454R" xr:uid="{941ECCD8-C86A-4535-97C4-BD4D9F8A1CE8}"/>
    <hyperlink ref="AB148" location="A125230482X" display="A125230482X" xr:uid="{DBAA8D29-2DA7-4CB4-B1DA-116FF6A91629}"/>
    <hyperlink ref="AB163" location="A125254242J" display="A125254242J" xr:uid="{BE7E7B9F-EE9D-4A0B-BFEB-133111450A52}"/>
    <hyperlink ref="AB178" location="A125242362C" display="A125242362C" xr:uid="{C6C05746-0CB4-420B-97B3-585016F2F84E}"/>
    <hyperlink ref="Z148" location="A125235234C" display="A125235234C" xr:uid="{13A3D4D5-0F75-48C9-9B25-AA69C24A88F0}"/>
    <hyperlink ref="Z163" location="A125258994W" display="A125258994W" xr:uid="{E14A035B-54FF-419A-B23E-EA7FCBBB5F6A}"/>
    <hyperlink ref="Z178" location="A125247114J" display="A125247114J" xr:uid="{4B59368E-5896-44B4-96C9-984A648457F8}"/>
    <hyperlink ref="X148" location="A125232858W" display="A125232858W" xr:uid="{BD534137-CE22-4683-8E38-8C906B27FE12}"/>
    <hyperlink ref="X163" location="A125256618F" display="A125256618F" xr:uid="{47933573-265C-4DE2-BC48-397423E4E8BC}"/>
    <hyperlink ref="X178" location="A125244738A" display="A125244738A" xr:uid="{B9D7217D-C585-4A8E-A2A0-8310A26BD7E1}"/>
    <hyperlink ref="Y148" location="A125228106C" display="A125228106C" xr:uid="{E9340B4F-E0FB-4AA3-8A0A-CF49D8A0BCFC}"/>
    <hyperlink ref="Y163" location="A125251866A" display="A125251866A" xr:uid="{6FEEAA0A-711B-48FD-8597-B57DEED290CA}"/>
    <hyperlink ref="Y178" location="A125239986T" display="A125239986T" xr:uid="{245E4B89-43C0-4186-B22A-690D03153641}"/>
    <hyperlink ref="AA148" location="A125237610J" display="A125237610J" xr:uid="{737B79EB-244C-496F-8349-1B7544CD61B8}"/>
    <hyperlink ref="AA163" location="A125261370J" display="A125261370J" xr:uid="{2933DEF1-432A-4458-B875-958E42E3FA96}"/>
    <hyperlink ref="AA178" location="A125249490X" display="A125249490X" xr:uid="{7A923741-B946-45F9-A63C-2D5C395AB448}"/>
    <hyperlink ref="AB149" location="A125230466X" display="A125230466X" xr:uid="{E266E88F-0229-47A4-BFB4-F035DFE02FA2}"/>
    <hyperlink ref="AB164" location="A125254226J" display="A125254226J" xr:uid="{EF59EAA2-4F6B-4B11-8EE4-35842BB19D7E}"/>
    <hyperlink ref="AB179" location="A125242346C" display="A125242346C" xr:uid="{DE647E5D-5CB3-4726-9DEC-A3DE5C81D6AD}"/>
    <hyperlink ref="Z149" location="A125235218C" display="A125235218C" xr:uid="{C2A6FC50-84DE-4BC3-B615-A999EB5A05C9}"/>
    <hyperlink ref="Z164" location="A125258978W" display="A125258978W" xr:uid="{122E5440-94BC-4CE3-81E9-04D73455E972}"/>
    <hyperlink ref="Z179" location="A125247098V" display="A125247098V" xr:uid="{A2C2C2F2-B772-4B9E-B828-F4AFE8388010}"/>
    <hyperlink ref="X149" location="A125232842C" display="A125232842C" xr:uid="{7A697D78-C873-4E68-AA01-AA2E46F3A8DD}"/>
    <hyperlink ref="X164" location="A125256602L" display="A125256602L" xr:uid="{1F3435DD-E122-476C-BE14-A701308CD116}"/>
    <hyperlink ref="X179" location="A125244722J" display="A125244722J" xr:uid="{1F7080B6-483E-4A56-8501-F90FA0269581}"/>
    <hyperlink ref="Y149" location="A125228090W" display="A125228090W" xr:uid="{7B1F1E48-D124-44C5-A470-2B44DB8ED797}"/>
    <hyperlink ref="Y164" location="A125251850J" display="A125251850J" xr:uid="{98F7AFDD-644F-4DFA-9BD1-D04E55E3B1CD}"/>
    <hyperlink ref="Y179" location="A125239970X" display="A125239970X" xr:uid="{D7393189-D1B8-4FF4-A32A-9A3C73CAD725}"/>
    <hyperlink ref="AA149" location="A125237594V" display="A125237594V" xr:uid="{611D08CF-82F2-4B78-A4D9-D57F17448D17}"/>
    <hyperlink ref="AA164" location="A125261354J" display="A125261354J" xr:uid="{48685C75-3B97-471C-9841-814DFAA20968}"/>
    <hyperlink ref="AA179" location="A125249474X" display="A125249474X" xr:uid="{B7299F29-FD05-4E89-8F88-B9F7EB94D194}"/>
    <hyperlink ref="AG150" location="A125230266F" display="A125230266F" xr:uid="{E6E8590B-C275-4150-82C0-5693A09D47C8}"/>
    <hyperlink ref="AG165" location="A125254026R" display="A125254026R" xr:uid="{26CE4F68-F0DC-4A57-A2A3-97E49F4BB8A5}"/>
    <hyperlink ref="AG180" location="A125242146K" display="A125242146K" xr:uid="{280D4B3F-8BB2-4187-A2FA-CA5393B28F39}"/>
    <hyperlink ref="AE150" location="A125235018K" display="A125235018K" xr:uid="{893971D0-2F2A-4E2A-AC7C-95FC9B4DC937}"/>
    <hyperlink ref="AE165" location="A125258778C" display="A125258778C" xr:uid="{0A6D9B9D-927B-405C-8A80-2CBFF0738D09}"/>
    <hyperlink ref="AE180" location="A125246898X" display="A125246898X" xr:uid="{DACB69BB-D298-4B71-BC52-8796B5CB3BD4}"/>
    <hyperlink ref="AC150" location="A125232642K" display="A125232642K" xr:uid="{7B283C67-31D0-48E1-B21A-B5D7A7B5AFB7}"/>
    <hyperlink ref="AC165" location="A125256402V" display="A125256402V" xr:uid="{16E02689-560A-4C33-A733-41182E874E13}"/>
    <hyperlink ref="AC180" location="A125244522R" display="A125244522R" xr:uid="{C37520E1-98FE-4FCA-A2B8-E0D62DF7F298}"/>
    <hyperlink ref="AD150" location="A125227890A" display="A125227890A" xr:uid="{1BD2737D-93A9-4ECB-9942-9A6E4B67702D}"/>
    <hyperlink ref="AD165" location="A125251650R" display="A125251650R" xr:uid="{5FBA4FB9-258A-41A4-B2A0-081BEBFEED17}"/>
    <hyperlink ref="AD180" location="A125239770F" display="A125239770F" xr:uid="{D6B0D2EC-0E0C-4024-8AF9-F1B0AF9775D7}"/>
    <hyperlink ref="AF150" location="A125237394A" display="A125237394A" xr:uid="{7E93FE4C-51FA-436B-917F-731D54FF88CF}"/>
    <hyperlink ref="AF165" location="A125261154R" display="A125261154R" xr:uid="{736C1C2A-258C-4C81-9397-20CEB85A6D03}"/>
    <hyperlink ref="AF180" location="A125249274F" display="A125249274F" xr:uid="{0DEEAA5D-C7C4-462A-8512-7B7C68F9BB46}"/>
    <hyperlink ref="AG138" location="A125230250L" display="A125230250L" xr:uid="{E3172012-B116-4C34-BB32-8C6AD4DA592E}"/>
    <hyperlink ref="AG153" location="A125254010W" display="A125254010W" xr:uid="{C698F5ED-A8E3-4C62-B56B-C4D6E188050E}"/>
    <hyperlink ref="AG168" location="A125242130T" display="A125242130T" xr:uid="{E9AAD852-7A6C-4C5F-AB87-FB38F29E3C9A}"/>
    <hyperlink ref="AE138" location="A125235002T" display="A125235002T" xr:uid="{9CDA4DFA-24F1-4D1E-9028-49F4A7E79EA7}"/>
    <hyperlink ref="AE153" location="A125258762K" display="A125258762K" xr:uid="{DC3F6416-C740-467D-9E9A-9F818C03BC5B}"/>
    <hyperlink ref="AE168" location="A125246882F" display="A125246882F" xr:uid="{EAECD0DD-A18D-4508-B6DC-B032D84981E9}"/>
    <hyperlink ref="AC138" location="A125232626K" display="A125232626K" xr:uid="{05D5249D-2122-456E-923B-4DB508322014}"/>
    <hyperlink ref="AC153" location="A125256386F" display="A125256386F" xr:uid="{84CE37B5-EFC4-434C-B03F-F081229B4ADC}"/>
    <hyperlink ref="AC168" location="A125244506R" display="A125244506R" xr:uid="{63600C46-A2FD-432C-9A19-00A8E6F94771}"/>
    <hyperlink ref="AD138" location="A125227874A" display="A125227874A" xr:uid="{92835780-8B2C-4707-B1CB-8770D1658342}"/>
    <hyperlink ref="AD153" location="A125251634R" display="A125251634R" xr:uid="{62295FB1-3995-4A76-A449-589C7D0616D3}"/>
    <hyperlink ref="AD168" location="A125239754F" display="A125239754F" xr:uid="{0C33EC8D-1FAA-4B75-B8FC-AE997D1E8DAB}"/>
    <hyperlink ref="AF138" location="A125237378A" display="A125237378A" xr:uid="{953D7D59-4021-4736-9085-BCA06D6FF986}"/>
    <hyperlink ref="AF153" location="A125261138R" display="A125261138R" xr:uid="{E65AD2CF-D750-416B-94E8-16EC507FC004}"/>
    <hyperlink ref="AF168" location="A125249258F" display="A125249258F" xr:uid="{5ED38233-EAD2-407D-970D-A4B08971D759}"/>
    <hyperlink ref="AG139" location="A125230230C" display="A125230230C" xr:uid="{C1E0D95C-58F5-4ADD-BA2E-A86D22F4DFF3}"/>
    <hyperlink ref="AG154" location="A125253990W" display="A125253990W" xr:uid="{6C71014C-6C90-44BD-8C4B-FE22526F5682}"/>
    <hyperlink ref="AG169" location="A125242110J" display="A125242110J" xr:uid="{B1FF2853-EBB0-46EC-90DF-6F90875A2F8D}"/>
    <hyperlink ref="AE139" location="A125234982T" display="A125234982T" xr:uid="{1367828F-42CB-4090-A9C4-9687E631842D}"/>
    <hyperlink ref="AE154" location="A125258742A" display="A125258742A" xr:uid="{44783AD2-A04B-49BD-AFE3-E4BDBE422327}"/>
    <hyperlink ref="AE169" location="A125246862W" display="A125246862W" xr:uid="{A2FFEFAC-28D7-42AA-83AF-403B3974F49E}"/>
    <hyperlink ref="AC139" location="A125232606A" display="A125232606A" xr:uid="{554B89B4-4798-4B37-8CF6-3BBF44006F07}"/>
    <hyperlink ref="AC154" location="A125256366W" display="A125256366W" xr:uid="{A46B5BDC-5673-4AC4-B2E5-FB90871B724B}"/>
    <hyperlink ref="AC169" location="A125244486T" display="A125244486T" xr:uid="{BF866270-1440-44FC-BCF1-1F94A726C69E}"/>
    <hyperlink ref="AD139" location="A125227854T" display="A125227854T" xr:uid="{6C293549-4455-4EE7-9957-1F8AF56F47D0}"/>
    <hyperlink ref="AD154" location="A125251614F" display="A125251614F" xr:uid="{E87727CA-1F43-4A01-9F50-96475BFDBD12}"/>
    <hyperlink ref="AD169" location="A125239734W" display="A125239734W" xr:uid="{A91A151B-EDC0-4B6F-8BFE-B82FD6474EC4}"/>
    <hyperlink ref="AF139" location="A125237358T" display="A125237358T" xr:uid="{0D1E50E3-21A7-45DB-B948-3E8155E036C4}"/>
    <hyperlink ref="AF154" location="A125261118F" display="A125261118F" xr:uid="{E529D7CF-1489-416F-86A9-2EEB565DA676}"/>
    <hyperlink ref="AF169" location="A125249238W" display="A125249238W" xr:uid="{263D54CF-086E-4A39-AA48-66981B382689}"/>
    <hyperlink ref="AG141" location="A125230254W" display="A125230254W" xr:uid="{30370C0C-1756-4D5E-9EFB-1C5216641119}"/>
    <hyperlink ref="AG156" location="A125254014F" display="A125254014F" xr:uid="{C1C53DDD-411A-424B-AD90-3A751398B1E2}"/>
    <hyperlink ref="AG171" location="A125242134A" display="A125242134A" xr:uid="{5B1BE3BF-5C32-4BF1-90C8-626FF2EBD264}"/>
    <hyperlink ref="AE141" location="A125235006A" display="A125235006A" xr:uid="{F63FC41A-B436-411A-A57D-ABF2DE7244D2}"/>
    <hyperlink ref="AE156" location="A125258766V" display="A125258766V" xr:uid="{D2A1E4CB-ABAA-4125-81FD-EDE2B0AF14E9}"/>
    <hyperlink ref="AE171" location="A125246886R" display="A125246886R" xr:uid="{C6224B23-C9FE-4262-A147-83B47193F673}"/>
    <hyperlink ref="AC141" location="A125232630A" display="A125232630A" xr:uid="{B53BC3F9-10FE-4F4D-8821-E1AC27A12B9A}"/>
    <hyperlink ref="AC156" location="A125256390W" display="A125256390W" xr:uid="{C0218D81-E2AA-4B6A-87D7-E49499837061}"/>
    <hyperlink ref="AC171" location="A125244510F" display="A125244510F" xr:uid="{B48DF468-017F-4107-9D59-F612B0E3681C}"/>
    <hyperlink ref="AD141" location="A125227878K" display="A125227878K" xr:uid="{CDC2B435-584C-4262-B055-E342263B72F1}"/>
    <hyperlink ref="AD156" location="A125251638X" display="A125251638X" xr:uid="{7BBBE536-F25C-4CA9-8FC4-ACAD0E37110E}"/>
    <hyperlink ref="AD171" location="A125239758R" display="A125239758R" xr:uid="{ADCFE1BA-756E-4254-97CC-CAAFDAB4CC3A}"/>
    <hyperlink ref="AF141" location="A125237382T" display="A125237382T" xr:uid="{E6D9271E-D110-4496-B8B0-DF75210D9CB0}"/>
    <hyperlink ref="AF156" location="A125261142F" display="A125261142F" xr:uid="{90C17A18-10DD-4E9E-8B74-E4EBBB4AAE0C}"/>
    <hyperlink ref="AF171" location="A125249262W" display="A125249262W" xr:uid="{94980455-E3C0-44FE-B3B7-565079F077A4}"/>
    <hyperlink ref="AG142" location="A125230258F" display="A125230258F" xr:uid="{21EBC1EF-B8E6-4476-BA6D-E5B2DDA604C5}"/>
    <hyperlink ref="AG157" location="A125254018R" display="A125254018R" xr:uid="{3876D318-0C31-4478-87FE-081AF26B9B53}"/>
    <hyperlink ref="AG172" location="A125242138K" display="A125242138K" xr:uid="{FE98FA02-E836-4756-990B-D75B8644BA1A}"/>
    <hyperlink ref="AE142" location="A125235010T" display="A125235010T" xr:uid="{70753628-1D83-46D0-8753-602034F4A367}"/>
    <hyperlink ref="AE157" location="A125258770K" display="A125258770K" xr:uid="{13A2AA07-3727-4898-80F3-7079B76B2865}"/>
    <hyperlink ref="AE172" location="A125246890F" display="A125246890F" xr:uid="{E2F34D12-3CB6-4CF0-A75B-2E905CAFD9B5}"/>
    <hyperlink ref="AC142" location="A125232634K" display="A125232634K" xr:uid="{C5E9C23A-AFBD-47E5-9CEF-6BC080B58058}"/>
    <hyperlink ref="AC157" location="A125256394F" display="A125256394F" xr:uid="{A5077E7E-F15E-4F9A-A4D0-BAAD52FC9D6E}"/>
    <hyperlink ref="AC172" location="A125244514R" display="A125244514R" xr:uid="{3C818318-5BD0-463B-A46B-527DC8CF063A}"/>
    <hyperlink ref="AD142" location="A125227882A" display="A125227882A" xr:uid="{A384207D-5A0C-4D1F-9699-8269700260C2}"/>
    <hyperlink ref="AD157" location="A125251642R" display="A125251642R" xr:uid="{D6F43389-B5CD-4569-8365-C1D9E051EF91}"/>
    <hyperlink ref="AD172" location="A125239762F" display="A125239762F" xr:uid="{A4E097DC-E24D-485A-95EF-7C6888C2B461}"/>
    <hyperlink ref="AF142" location="A125237386A" display="A125237386A" xr:uid="{19D5752A-6A77-4D03-B8D3-47368717D163}"/>
    <hyperlink ref="AF157" location="A125261146R" display="A125261146R" xr:uid="{8E6B0B3B-51A2-4000-ADB6-4220804D1B34}"/>
    <hyperlink ref="AF172" location="A125249266F" display="A125249266F" xr:uid="{5A20A960-5F5B-40B2-83D3-F4852BC004E7}"/>
    <hyperlink ref="AG143" location="A125230234L" display="A125230234L" xr:uid="{F8A68529-76DA-48F3-8C66-64A1D6408298}"/>
    <hyperlink ref="AG158" location="A125253994F" display="A125253994F" xr:uid="{1A322FF7-7BBF-4B08-88B5-032813358716}"/>
    <hyperlink ref="AG173" location="A125242114T" display="A125242114T" xr:uid="{64645B13-4401-4318-A095-1CB8F23ECBE0}"/>
    <hyperlink ref="AE143" location="A125234986A" display="A125234986A" xr:uid="{8F8172D7-79CD-4B8B-9E78-47F321431B30}"/>
    <hyperlink ref="AE158" location="A125258746K" display="A125258746K" xr:uid="{72E634D9-0768-4DB4-9DE3-6F80BA58DBEB}"/>
    <hyperlink ref="AE173" location="A125246866F" display="A125246866F" xr:uid="{420DB0A7-9739-40E2-B128-924905A9C8B7}"/>
    <hyperlink ref="AC143" location="A125232610T" display="A125232610T" xr:uid="{E2BA452E-1D51-4C96-97F6-9C9937103041}"/>
    <hyperlink ref="AC158" location="A125256370L" display="A125256370L" xr:uid="{2E552847-1E15-4146-B079-FC2D910B6361}"/>
    <hyperlink ref="AC173" location="A125244490J" display="A125244490J" xr:uid="{CD0FF228-3E9D-4163-8C9B-04047F85D15C}"/>
    <hyperlink ref="AD143" location="A125227858A" display="A125227858A" xr:uid="{42316A19-F71C-4B22-94EF-149E607B8C24}"/>
    <hyperlink ref="AD158" location="A125251618R" display="A125251618R" xr:uid="{8ACB1375-A759-4894-B471-661BA5BBAB38}"/>
    <hyperlink ref="AD173" location="A125239738F" display="A125239738F" xr:uid="{A400DD86-ED09-4B65-829B-617B81B740FA}"/>
    <hyperlink ref="AF143" location="A125237362J" display="A125237362J" xr:uid="{F6E33F8C-7682-404D-A071-4E65A9D1464A}"/>
    <hyperlink ref="AF158" location="A125261122W" display="A125261122W" xr:uid="{F62262C0-AAD9-4322-A253-7010294FAF5E}"/>
    <hyperlink ref="AF173" location="A125249242L" display="A125249242L" xr:uid="{282286CD-A7FB-446A-94AE-F30E9691E8B0}"/>
    <hyperlink ref="AG144" location="A125230238W" display="A125230238W" xr:uid="{5EBC516C-E1EA-4FDC-B869-71B2F4ED64B4}"/>
    <hyperlink ref="AG159" location="A125253998R" display="A125253998R" xr:uid="{15E91955-9FC0-425A-BE67-9B8FA3015D45}"/>
    <hyperlink ref="AG174" location="A125242118A" display="A125242118A" xr:uid="{44B4DEE3-0F84-4DA8-B0A2-04B0CF323D10}"/>
    <hyperlink ref="AE144" location="A125234990T" display="A125234990T" xr:uid="{1F4D2868-B1D2-4230-81FB-1A00F8716EB2}"/>
    <hyperlink ref="AE159" location="A125258750A" display="A125258750A" xr:uid="{C6B472E0-AD8C-4873-BC32-816B9826F809}"/>
    <hyperlink ref="AE174" location="A125246870W" display="A125246870W" xr:uid="{D25CCFEC-FC3C-4DBF-B160-A9101B46D24B}"/>
    <hyperlink ref="AC144" location="A125232614A" display="A125232614A" xr:uid="{DB8CE099-061A-4C61-BE25-C87BCC1003EB}"/>
    <hyperlink ref="AC159" location="A125256374W" display="A125256374W" xr:uid="{32E119F6-D2F3-443D-ACC7-2B2A305C4A00}"/>
    <hyperlink ref="AC174" location="A125244494T" display="A125244494T" xr:uid="{6F5D0253-835B-478F-8681-82A495DCC94A}"/>
    <hyperlink ref="AD144" location="A125227862T" display="A125227862T" xr:uid="{F57C4155-1699-4BFB-A16D-9E9AE2C8C498}"/>
    <hyperlink ref="AD159" location="A125251622F" display="A125251622F" xr:uid="{7E222014-6FB5-4B35-ABE3-7B84CF5DA1C5}"/>
    <hyperlink ref="AD174" location="A125239742W" display="A125239742W" xr:uid="{8AD036E7-26EE-4729-9988-6BF01952F62D}"/>
    <hyperlink ref="AF144" location="A125237366T" display="A125237366T" xr:uid="{C90DEFBB-02E8-474B-BB3C-308510D3C078}"/>
    <hyperlink ref="AF159" location="A125261126F" display="A125261126F" xr:uid="{E211BBB6-A7D9-4618-A185-8040A239DD69}"/>
    <hyperlink ref="AF174" location="A125249246W" display="A125249246W" xr:uid="{C210994A-90E5-497D-A866-47457A4833F7}"/>
    <hyperlink ref="AG146" location="A125230242L" display="A125230242L" xr:uid="{4918C7A9-99E1-4864-AC37-DC0183AAAF23}"/>
    <hyperlink ref="AG161" location="A125254002W" display="A125254002W" xr:uid="{C2C2E86E-3D35-4A9E-8BCD-F7FD69A27572}"/>
    <hyperlink ref="AG176" location="A125242122T" display="A125242122T" xr:uid="{4F41FDE9-CCC7-4F55-903F-85411CBC145C}"/>
    <hyperlink ref="AE146" location="A125234994A" display="A125234994A" xr:uid="{DCFA8E6B-B47C-4DC0-9EF6-9611FC6B755E}"/>
    <hyperlink ref="AE161" location="A125258754K" display="A125258754K" xr:uid="{B4506002-A10B-4E7F-9831-C3C35B5DC4D4}"/>
    <hyperlink ref="AE176" location="A125246874F" display="A125246874F" xr:uid="{C5971655-28F8-420E-A077-62A80613FEC4}"/>
    <hyperlink ref="AC146" location="A125232618K" display="A125232618K" xr:uid="{08E68660-2881-4793-A77D-7B19221EC824}"/>
    <hyperlink ref="AC161" location="A125256378F" display="A125256378F" xr:uid="{8A9595B5-17F9-4392-9485-C3ADEB3668C3}"/>
    <hyperlink ref="AC176" location="A125244498A" display="A125244498A" xr:uid="{BFB3B857-B5EF-4ED6-8FDC-05432CB03003}"/>
    <hyperlink ref="AD146" location="A125227866A" display="A125227866A" xr:uid="{23E71C07-5E65-4DD1-B7DF-739C2F585AE0}"/>
    <hyperlink ref="AD161" location="A125251626R" display="A125251626R" xr:uid="{F7ECF403-EFCE-479D-BD40-4F1A92852612}"/>
    <hyperlink ref="AD176" location="A125239746F" display="A125239746F" xr:uid="{0820EFE0-5592-442A-9D9F-12D243E363CA}"/>
    <hyperlink ref="AF146" location="A125237370J" display="A125237370J" xr:uid="{C77FD272-83C1-4540-B005-FA83DA34AA67}"/>
    <hyperlink ref="AF161" location="A125261130W" display="A125261130W" xr:uid="{EEFC18B4-8C33-474A-910C-4A9B06D44071}"/>
    <hyperlink ref="AF176" location="A125249250L" display="A125249250L" xr:uid="{962D3B1C-8CD2-49AC-A6DC-4F1CD314BE1A}"/>
    <hyperlink ref="AG147" location="A125230226L" display="A125230226L" xr:uid="{AA52F6FD-F55A-44CE-ACAB-FB6CA336074F}"/>
    <hyperlink ref="AG162" location="A125253986F" display="A125253986F" xr:uid="{1533E137-1A26-459F-96E3-302B77BD0753}"/>
    <hyperlink ref="AG177" location="A125242106T" display="A125242106T" xr:uid="{903F65A9-E0B3-426A-8314-EED2659EE688}"/>
    <hyperlink ref="AE147" location="A125234978A" display="A125234978A" xr:uid="{920CBB82-E81A-45C7-8652-551A9E5C1449}"/>
    <hyperlink ref="AE162" location="A125258738K" display="A125258738K" xr:uid="{4CBF5748-AD3B-4E75-A8EA-BA44A611B341}"/>
    <hyperlink ref="AE177" location="A125246858F" display="A125246858F" xr:uid="{800BEC5B-DDB5-4618-A659-73842DFB4FC6}"/>
    <hyperlink ref="AC147" location="A125232602T" display="A125232602T" xr:uid="{AF3C2CAA-2035-4E20-9D64-593CE5B95619}"/>
    <hyperlink ref="AC162" location="A125256362L" display="A125256362L" xr:uid="{CFA6753A-9651-4775-BBC4-A13F2524A51D}"/>
    <hyperlink ref="AC177" location="A125244482J" display="A125244482J" xr:uid="{68A39B11-A301-4734-BB1D-EEDAE49A96E7}"/>
    <hyperlink ref="AD147" location="A125227850J" display="A125227850J" xr:uid="{7E87B762-C691-4298-A999-F6D96482417D}"/>
    <hyperlink ref="AD162" location="A125251610W" display="A125251610W" xr:uid="{102AFAF5-DA1E-4827-A615-D5885DB5D746}"/>
    <hyperlink ref="AD177" location="A125239730L" display="A125239730L" xr:uid="{19D74C69-561E-4456-9DB9-5315D6F0B73E}"/>
    <hyperlink ref="AF147" location="A125237354J" display="A125237354J" xr:uid="{93F56CBA-E892-422B-9A8F-43B2456A7167}"/>
    <hyperlink ref="AF162" location="A125261114W" display="A125261114W" xr:uid="{32D4B99E-1F9A-4129-9F3F-6FCD026E7402}"/>
    <hyperlink ref="AF177" location="A125249234L" display="A125249234L" xr:uid="{D2305825-7E62-4F6B-B3B0-8E2EB2FC85CA}"/>
    <hyperlink ref="AG148" location="A125230262W" display="A125230262W" xr:uid="{379993A1-D093-4474-BF2C-D05427A7A6D8}"/>
    <hyperlink ref="AG163" location="A125254022F" display="A125254022F" xr:uid="{24B03F1E-90EF-4BC2-B08A-5C12CB35AF01}"/>
    <hyperlink ref="AG178" location="A125242142A" display="A125242142A" xr:uid="{4CEE9AA1-10E8-4437-9273-5CB491B6619C}"/>
    <hyperlink ref="AE148" location="A125235014A" display="A125235014A" xr:uid="{5EE84765-F915-42D4-9DE5-D322EADAB48E}"/>
    <hyperlink ref="AE163" location="A125258774V" display="A125258774V" xr:uid="{8F5152FF-5FFF-43DA-8F52-635E710B2333}"/>
    <hyperlink ref="AE178" location="A125246894R" display="A125246894R" xr:uid="{EC3724E6-BC65-4D84-BCD8-95484C9070EE}"/>
    <hyperlink ref="AC148" location="A125232638V" display="A125232638V" xr:uid="{27A45AD9-BBFB-497C-95EB-B236D0EFE65C}"/>
    <hyperlink ref="AC163" location="A125256398R" display="A125256398R" xr:uid="{D143DF02-654A-4036-A364-59FC96834D5D}"/>
    <hyperlink ref="AC178" location="A125244518X" display="A125244518X" xr:uid="{53CAC0D7-E1C3-4D61-BB60-FB9B2F77E5EA}"/>
    <hyperlink ref="AD148" location="A125227886K" display="A125227886K" xr:uid="{1734804D-FCCD-4175-987A-CE666C3C629D}"/>
    <hyperlink ref="AD163" location="A125251646X" display="A125251646X" xr:uid="{59E75161-20FA-4295-B1C6-6CF52358228B}"/>
    <hyperlink ref="AD178" location="A125239766R" display="A125239766R" xr:uid="{0889B5A5-6A3D-4D93-9CED-F1C3954A7F0D}"/>
    <hyperlink ref="AF148" location="A125237390T" display="A125237390T" xr:uid="{0A00BE69-BDD7-49E1-8BD3-4A51984B144F}"/>
    <hyperlink ref="AF163" location="A125261150F" display="A125261150F" xr:uid="{EA03A36D-66DA-44F9-A6FA-C2142C430A58}"/>
    <hyperlink ref="AF178" location="A125249270W" display="A125249270W" xr:uid="{DAD5A7D2-76F6-4627-9502-822E3F01B4AC}"/>
    <hyperlink ref="AG149" location="A125230246W" display="A125230246W" xr:uid="{9ECE268C-CDC9-48E0-B2D8-213A627E7987}"/>
    <hyperlink ref="AG164" location="A125254006F" display="A125254006F" xr:uid="{07FBFA48-5FA1-4358-99BA-BCC690791402}"/>
    <hyperlink ref="AG179" location="A125242126A" display="A125242126A" xr:uid="{0772166E-6EC5-4B6D-B258-93D2C5990E11}"/>
    <hyperlink ref="AE149" location="A125234998K" display="A125234998K" xr:uid="{AE4C066D-3774-48B3-BFDA-44EBF1EDC9C0}"/>
    <hyperlink ref="AE164" location="A125258758V" display="A125258758V" xr:uid="{B370C353-AEAB-4D7A-8FFE-C40A480CCF64}"/>
    <hyperlink ref="AE179" location="A125246878R" display="A125246878R" xr:uid="{29BC9396-43A7-42EB-B171-A168404EF9A5}"/>
    <hyperlink ref="AC149" location="A125232622A" display="A125232622A" xr:uid="{44EAF3F4-FF84-4207-83ED-CC947EED8F3E}"/>
    <hyperlink ref="AC164" location="A125256382W" display="A125256382W" xr:uid="{EB2CDC90-DD76-474A-8429-AEDDDB574CE6}"/>
    <hyperlink ref="AC179" location="A125244502F" display="A125244502F" xr:uid="{0A7FF3C0-5B12-4FF8-9D4C-543780CDE913}"/>
    <hyperlink ref="AD149" location="A125227870T" display="A125227870T" xr:uid="{C47196A5-2C86-4453-AD4A-AD954CFDD215}"/>
    <hyperlink ref="AD164" location="A125251630F" display="A125251630F" xr:uid="{C0267E6F-AB1A-48A7-B924-DB2F0337453E}"/>
    <hyperlink ref="AD179" location="A125239750W" display="A125239750W" xr:uid="{1340C9B5-FB56-4A31-846A-413C0397DF5D}"/>
    <hyperlink ref="AF149" location="A125237374T" display="A125237374T" xr:uid="{9EB0C298-0817-4F33-AB6C-C8E07FF409A3}"/>
    <hyperlink ref="AF164" location="A125261134F" display="A125261134F" xr:uid="{C5D1CE19-9CC8-4DDE-B76B-7152C84578DF}"/>
    <hyperlink ref="AF179" location="A125249254W" display="A125249254W" xr:uid="{FDAD3BAB-0262-475F-847F-D8F8B47F6F75}"/>
    <hyperlink ref="AL150" location="A125230310C" display="A125230310C" xr:uid="{972C3489-1C9B-4CA9-A0CB-E72370087ACE}"/>
    <hyperlink ref="AL165" location="A125254070X" display="A125254070X" xr:uid="{59135997-E93F-4FFB-AB7F-3A01CEF9DC73}"/>
    <hyperlink ref="AL180" location="A125242190V" display="A125242190V" xr:uid="{9C1B6DEC-A84A-4FA3-8571-276B380B36DF}"/>
    <hyperlink ref="AJ150" location="A125235062V" display="A125235062V" xr:uid="{76D2CB34-C697-4B05-91EC-6AAB32FB0B7B}"/>
    <hyperlink ref="AJ165" location="A125258822A" display="A125258822A" xr:uid="{B647903A-176B-46BE-BA97-BE43538D90E6}"/>
    <hyperlink ref="AJ180" location="A125246942W" display="A125246942W" xr:uid="{B9A44E7C-488B-4C12-B449-28396CF29D2F}"/>
    <hyperlink ref="AH150" location="A125232686L" display="A125232686L" xr:uid="{6E3B9CD4-FCB5-49DD-80BA-8EA94EC42406}"/>
    <hyperlink ref="AH165" location="A125256446W" display="A125256446W" xr:uid="{EBF3CE1E-5EC7-4684-8E7D-A04A46A67DAD}"/>
    <hyperlink ref="AH180" location="A125244566T" display="A125244566T" xr:uid="{C7E9FC18-F41D-4E19-8C21-50AF4FE9E720}"/>
    <hyperlink ref="AI150" location="A125227934T" display="A125227934T" xr:uid="{7BDF6152-85A7-461D-B257-242A0D464FE4}"/>
    <hyperlink ref="AI165" location="A125251694T" display="A125251694T" xr:uid="{E6278668-9555-43D9-84C9-7514647F792D}"/>
    <hyperlink ref="AI180" location="A125239814W" display="A125239814W" xr:uid="{BF88E3DD-1B6C-4EB6-895A-706FE296DB4D}"/>
    <hyperlink ref="AK150" location="A125237438T" display="A125237438T" xr:uid="{54118719-8F7B-4D08-A57B-4BAA23FA6794}"/>
    <hyperlink ref="AK165" location="A125261198T" display="A125261198T" xr:uid="{E5C52A23-BE59-40E4-94E0-7C58D8DC2953}"/>
    <hyperlink ref="AK180" location="A125249318W" display="A125249318W" xr:uid="{E65ACB7B-ABB5-4402-A3B8-27FFC2EE886E}"/>
    <hyperlink ref="AL138" location="A125230294R" display="A125230294R" xr:uid="{8E939267-C33D-4207-A787-2C65F30F8D28}"/>
    <hyperlink ref="AL153" location="A125254054X" display="A125254054X" xr:uid="{8A202D96-A901-4F79-9B33-E3DA0518A235}"/>
    <hyperlink ref="AL168" location="A125242174V" display="A125242174V" xr:uid="{CA9BA73B-22E5-49F1-B9CE-383EBF21A9CB}"/>
    <hyperlink ref="AJ138" location="A125235046V" display="A125235046V" xr:uid="{AC0F2D88-BE10-4BE9-8460-3884A1C16AC7}"/>
    <hyperlink ref="AJ153" location="A125258806A" display="A125258806A" xr:uid="{2F2594FC-E6EE-48E3-8869-8E579B8F32CB}"/>
    <hyperlink ref="AJ168" location="A125246926W" display="A125246926W" xr:uid="{6A8D8245-C6DD-4509-92F1-D87B2F06D25F}"/>
    <hyperlink ref="AH138" location="A125232670V" display="A125232670V" xr:uid="{6E82A10D-68B9-41A9-9958-3DBF61DBFCC1}"/>
    <hyperlink ref="AH153" location="A125256430C" display="A125256430C" xr:uid="{4BCCD213-F020-4D7F-B605-2D83DC927CA6}"/>
    <hyperlink ref="AH168" location="A125244550X" display="A125244550X" xr:uid="{6063AC1F-FD6F-4487-89EC-735845F38BE1}"/>
    <hyperlink ref="AI138" location="A125227918T" display="A125227918T" xr:uid="{0AFE62A8-FCAC-4782-B924-4AF2B54C8BB6}"/>
    <hyperlink ref="AI153" location="A125251678T" display="A125251678T" xr:uid="{E04E1D58-4DB1-4B80-909D-D15C62C6DF7E}"/>
    <hyperlink ref="AI168" location="A125239798J" display="A125239798J" xr:uid="{C2B0B99F-8CF1-43C3-95B9-E707010CC688}"/>
    <hyperlink ref="AK138" location="A125237422X" display="A125237422X" xr:uid="{0DC68626-0D10-4B55-849A-838B51D2912D}"/>
    <hyperlink ref="AK153" location="A125261182X" display="A125261182X" xr:uid="{2E59D5A1-FCB5-4F5D-A58A-3CD7FFF5EA95}"/>
    <hyperlink ref="AK168" location="A125249302C" display="A125249302C" xr:uid="{E2A37704-4D0B-418B-B965-2E7C8C97FCF1}"/>
    <hyperlink ref="AL139" location="A125230274F" display="A125230274F" xr:uid="{46C439C1-804E-4CA9-B298-A7EBFE179F9D}"/>
    <hyperlink ref="AL154" location="A125254034R" display="A125254034R" xr:uid="{7810B3E9-65EA-4430-8232-B50F25216E58}"/>
    <hyperlink ref="AL169" location="A125242154K" display="A125242154K" xr:uid="{82853556-AABC-4B54-BEEC-E0D5B2D60860}"/>
    <hyperlink ref="AJ139" location="A125235026K" display="A125235026K" xr:uid="{5C2A1739-C6F1-4894-90EE-F7507C2E528F}"/>
    <hyperlink ref="AJ154" location="A125258786C" display="A125258786C" xr:uid="{763DF874-2959-4F8A-BCAD-E1890D82542F}"/>
    <hyperlink ref="AJ169" location="A125246906L" display="A125246906L" xr:uid="{4539F414-3DF6-4A66-806F-11B450FD5115}"/>
    <hyperlink ref="AH139" location="A125232650K" display="A125232650K" xr:uid="{0CE9091C-30B1-4410-8E56-687E0382FBB6}"/>
    <hyperlink ref="AH154" location="A125256410V" display="A125256410V" xr:uid="{FED374B9-A1B3-44C9-9991-35DF27D70EA8}"/>
    <hyperlink ref="AH169" location="A125244530R" display="A125244530R" xr:uid="{AD7CB120-2706-4F7C-8412-58B3904F9CD5}"/>
    <hyperlink ref="AI139" location="A125227898V" display="A125227898V" xr:uid="{AAAE1FC4-6745-43F5-BA0E-25C47B2B2C59}"/>
    <hyperlink ref="AI154" location="A125251658J" display="A125251658J" xr:uid="{CC316017-EBCB-4182-9670-E88E0AEA9D69}"/>
    <hyperlink ref="AI169" location="A125239778X" display="A125239778X" xr:uid="{8D84FDC5-B801-402D-9F49-EE7B1F2E3F6A}"/>
    <hyperlink ref="AK139" location="A125237402R" display="A125237402R" xr:uid="{DCFBCC1E-2D6F-48A3-B19E-558F1711A886}"/>
    <hyperlink ref="AK154" location="A125261162R" display="A125261162R" xr:uid="{93CC39B5-88E7-41F3-9857-B9CC91112900}"/>
    <hyperlink ref="AK169" location="A125249282F" display="A125249282F" xr:uid="{2FC3B14F-68B2-4467-AB3D-B1DF369E9C2F}"/>
    <hyperlink ref="AL141" location="A125230298X" display="A125230298X" xr:uid="{41F54EC3-FF6E-4FF5-A863-B62975F8582D}"/>
    <hyperlink ref="AL156" location="A125254058J" display="A125254058J" xr:uid="{58A706DB-B9A6-472F-AF31-96711A86B1C5}"/>
    <hyperlink ref="AL171" location="A125242178C" display="A125242178C" xr:uid="{6CA7EFB1-2ACA-4826-88AB-38F4DBBA50FF}"/>
    <hyperlink ref="AJ141" location="A125235050K" display="A125235050K" xr:uid="{2B4379FC-D8DE-44C5-B32C-AD1763FC9B3E}"/>
    <hyperlink ref="AJ156" location="A125258810T" display="A125258810T" xr:uid="{FAE963A4-AD3E-40CC-84CA-AE8C9D68051C}"/>
    <hyperlink ref="AJ171" location="A125246930L" display="A125246930L" xr:uid="{6DFF9EF7-2188-47FC-9B02-7731ACE386E1}"/>
    <hyperlink ref="AH141" location="A125232674C" display="A125232674C" xr:uid="{67FC53EF-D16C-4776-97E3-F603ED0328A6}"/>
    <hyperlink ref="AH156" location="A125256434L" display="A125256434L" xr:uid="{2E20C4C4-1FCD-4971-AC2E-A175AE2CAE22}"/>
    <hyperlink ref="AH171" location="A125244554J" display="A125244554J" xr:uid="{6CB88FBB-42C8-47C8-9E1B-4C4394CC2F44}"/>
    <hyperlink ref="AI141" location="A125227922J" display="A125227922J" xr:uid="{627B2051-C5B7-4010-800E-EFAFDBE39718}"/>
    <hyperlink ref="AI156" location="A125251682J" display="A125251682J" xr:uid="{78BAA8E1-0130-40ED-9E05-1F69855F98C6}"/>
    <hyperlink ref="AI171" location="A125239802L" display="A125239802L" xr:uid="{66D81C29-E126-42F0-80B4-A0B001AE5A13}"/>
    <hyperlink ref="AK141" location="A125237426J" display="A125237426J" xr:uid="{E7DF08A3-9368-492D-9132-93130A73D1D9}"/>
    <hyperlink ref="AK156" location="A125261186J" display="A125261186J" xr:uid="{5D3C74F3-7D84-4F13-84ED-630130C73366}"/>
    <hyperlink ref="AK171" location="A125249306L" display="A125249306L" xr:uid="{EB41CD10-D51C-470F-8FA6-C881868402B3}"/>
    <hyperlink ref="AL142" location="A125230302C" display="A125230302C" xr:uid="{B72B65EA-A3DD-4B35-8D94-5AAC5A43EA6D}"/>
    <hyperlink ref="AL157" location="A125254062X" display="A125254062X" xr:uid="{902DEBCE-8410-4B70-96E6-5A41727FF1AA}"/>
    <hyperlink ref="AL172" location="A125242182V" display="A125242182V" xr:uid="{8F355CC3-7C16-48D0-9BD6-6382109F1AB5}"/>
    <hyperlink ref="AJ142" location="A125235054V" display="A125235054V" xr:uid="{A3A90B2D-F6DA-411D-9032-DB5C272FE030}"/>
    <hyperlink ref="AJ157" location="A125258814A" display="A125258814A" xr:uid="{FC255416-B604-4D94-B45C-7D477E8C94F6}"/>
    <hyperlink ref="AJ172" location="A125246934W" display="A125246934W" xr:uid="{CF9AC1C1-55CA-439C-A435-12C4CC8238F1}"/>
    <hyperlink ref="AH142" location="A125232678L" display="A125232678L" xr:uid="{235D0B40-48BB-41A3-904E-8D3FE2EDD306}"/>
    <hyperlink ref="AH157" location="A125256438W" display="A125256438W" xr:uid="{25D46D2F-5A01-4461-ABE1-EE21A0CE7EE7}"/>
    <hyperlink ref="AH172" location="A125244558T" display="A125244558T" xr:uid="{E26849E1-E30C-419C-9E74-96E440B348D9}"/>
    <hyperlink ref="AI142" location="A125227926T" display="A125227926T" xr:uid="{44F4C11C-C7B6-48A3-9776-29D34F2286C2}"/>
    <hyperlink ref="AI157" location="A125251686T" display="A125251686T" xr:uid="{6968AF61-3CE5-4D0E-B4E5-F846E54D271C}"/>
    <hyperlink ref="AI172" location="A125239806W" display="A125239806W" xr:uid="{A83ABB47-366F-42D5-A546-646ABB1EA5C9}"/>
    <hyperlink ref="AK142" location="A125237430X" display="A125237430X" xr:uid="{CA8AEE68-AE54-43FF-867B-5C8F540A8970}"/>
    <hyperlink ref="AK157" location="A125261190X" display="A125261190X" xr:uid="{A03C8AD4-300F-4B5D-8F90-6369A335B119}"/>
    <hyperlink ref="AK172" location="A125249310C" display="A125249310C" xr:uid="{7BA44A90-EEE0-4EA3-A6C8-BF924638D147}"/>
    <hyperlink ref="AL143" location="A125230278R" display="A125230278R" xr:uid="{AFEA7210-7FDE-44CA-B8FA-4E23A3F1EF41}"/>
    <hyperlink ref="AL158" location="A125254038X" display="A125254038X" xr:uid="{C8C7A150-642C-480F-A76C-96087B71CFCB}"/>
    <hyperlink ref="AL173" location="A125242158V" display="A125242158V" xr:uid="{C209CFF1-AB8F-4D45-AC7C-1F331EDE6347}"/>
    <hyperlink ref="AJ143" location="A125235030A" display="A125235030A" xr:uid="{3EB58B8B-FF21-474D-AB3A-C2486B3743A3}"/>
    <hyperlink ref="AJ158" location="A125258790V" display="A125258790V" xr:uid="{7FC69F5D-3FA6-480B-ACBC-1139CDF109F9}"/>
    <hyperlink ref="AJ173" location="A125246910C" display="A125246910C" xr:uid="{95D9464A-6669-43B4-BACA-4857E82BB036}"/>
    <hyperlink ref="AH143" location="A125232654V" display="A125232654V" xr:uid="{7262CC5C-5C76-4A2A-8923-439B84FBBFD4}"/>
    <hyperlink ref="AH158" location="A125256414C" display="A125256414C" xr:uid="{E256DEF9-5506-4C67-9A77-AF04761BA20D}"/>
    <hyperlink ref="AH173" location="A125244534X" display="A125244534X" xr:uid="{FEDCE551-01D2-4A79-9C69-2AAE65A3CA55}"/>
    <hyperlink ref="AI143" location="A125227902X" display="A125227902X" xr:uid="{6D35AE5B-725A-4228-A368-F8D7818CFFD5}"/>
    <hyperlink ref="AI158" location="A125251662X" display="A125251662X" xr:uid="{11DCC98C-F154-450C-89F4-B992C2E8DBFA}"/>
    <hyperlink ref="AI173" location="A125239782R" display="A125239782R" xr:uid="{A06139A2-DD66-415C-9903-FA93CD366016}"/>
    <hyperlink ref="AK143" location="A125237406X" display="A125237406X" xr:uid="{ED279C04-F5A7-45EB-B6F0-2C0A110BE069}"/>
    <hyperlink ref="AK158" location="A125261166X" display="A125261166X" xr:uid="{D90BE571-DB68-41DA-80FB-69E14C0AF47C}"/>
    <hyperlink ref="AK173" location="A125249286R" display="A125249286R" xr:uid="{A9B800AF-9CA8-4B7C-87B1-0467907FCC8F}"/>
    <hyperlink ref="AL144" location="A125230282F" display="A125230282F" xr:uid="{92B2661D-5089-4E8C-88DF-4F4DC7BA8D69}"/>
    <hyperlink ref="AL159" location="A125254042R" display="A125254042R" xr:uid="{145799EE-F97B-4138-A843-00658496A889}"/>
    <hyperlink ref="AL174" location="A125242162K" display="A125242162K" xr:uid="{8895FB84-F094-4714-85C1-2574875FFEDC}"/>
    <hyperlink ref="AJ144" location="A125235034K" display="A125235034K" xr:uid="{2B2EB078-A444-40E7-8CA5-DA018773A2BF}"/>
    <hyperlink ref="AJ159" location="A125258794C" display="A125258794C" xr:uid="{8A847360-A608-41E2-BC93-DB4BDDDF31E5}"/>
    <hyperlink ref="AJ174" location="A125246914L" display="A125246914L" xr:uid="{8772493D-843F-4049-A8D4-88B4FF2D68C4}"/>
    <hyperlink ref="AH144" location="A125232658C" display="A125232658C" xr:uid="{B9008F81-646A-4295-B4AF-2B54BD83BEEA}"/>
    <hyperlink ref="AH159" location="A125256418L" display="A125256418L" xr:uid="{646E90C6-2D04-4998-B368-44819E271E83}"/>
    <hyperlink ref="AH174" location="A125244538J" display="A125244538J" xr:uid="{10A6DD8C-A9C5-4377-8903-0E487F77EAA2}"/>
    <hyperlink ref="AI144" location="A125227906J" display="A125227906J" xr:uid="{D21AE8B0-5F40-4DC5-AF15-C445F4BB3CBA}"/>
    <hyperlink ref="AI159" location="A125251666J" display="A125251666J" xr:uid="{8A5C5CE1-4115-40B3-9D91-1E6FAAF7E3EE}"/>
    <hyperlink ref="AI174" location="A125239786X" display="A125239786X" xr:uid="{AA0B2D28-92D6-434D-A9EE-6A7B43C0FC3E}"/>
    <hyperlink ref="AK144" location="A125237410R" display="A125237410R" xr:uid="{12C2F86B-7172-4284-8125-2D7739A0410E}"/>
    <hyperlink ref="AK159" location="A125261170R" display="A125261170R" xr:uid="{8A5D61A3-5CD6-40FB-8D89-35E1C34AAB7D}"/>
    <hyperlink ref="AK174" location="A125249290F" display="A125249290F" xr:uid="{38F96800-3E49-4E69-BFA8-0716F4004B67}"/>
    <hyperlink ref="AL146" location="A125230286R" display="A125230286R" xr:uid="{23300946-04C8-4219-B7EF-115228E2C395}"/>
    <hyperlink ref="AL161" location="A125254046X" display="A125254046X" xr:uid="{A4B5950B-6649-4CC6-9756-F58ED159E46F}"/>
    <hyperlink ref="AL176" location="A125242166V" display="A125242166V" xr:uid="{11F3BC57-37D9-4B00-92E1-D27B17366C78}"/>
    <hyperlink ref="AJ146" location="A125235038V" display="A125235038V" xr:uid="{219B3644-3D35-43BA-B6B2-6F27F7A08165}"/>
    <hyperlink ref="AJ161" location="A125258798L" display="A125258798L" xr:uid="{2E3BEEFE-ADC8-4879-BECE-AAFB69931416}"/>
    <hyperlink ref="AJ176" location="A125246918W" display="A125246918W" xr:uid="{10AA797A-B66E-4370-B31F-22320CD89644}"/>
    <hyperlink ref="AH146" location="A125232662V" display="A125232662V" xr:uid="{EBEFF901-C137-4C5C-95F1-A160880B57BB}"/>
    <hyperlink ref="AH161" location="A125256422C" display="A125256422C" xr:uid="{600E8D1A-160A-4807-B2A8-C9EB554468B0}"/>
    <hyperlink ref="AH176" location="A125244542X" display="A125244542X" xr:uid="{44936CFE-FC29-4B3E-AFEE-10AD5D90964B}"/>
    <hyperlink ref="AI146" location="A125227910X" display="A125227910X" xr:uid="{14B8ABB9-8C42-4E10-82DF-87B572F7A458}"/>
    <hyperlink ref="AI161" location="A125251670X" display="A125251670X" xr:uid="{D05F2C87-29D8-47CD-8CA1-FE947476A88D}"/>
    <hyperlink ref="AI176" location="A125239790R" display="A125239790R" xr:uid="{E3C8E011-2267-4DD3-AE76-B45E06984D8C}"/>
    <hyperlink ref="AK146" location="A125237414X" display="A125237414X" xr:uid="{A492A944-315F-41A1-860D-2A5EFAFB6C38}"/>
    <hyperlink ref="AK161" location="A125261174X" display="A125261174X" xr:uid="{969F79B6-D07D-428D-85A8-087F910360F2}"/>
    <hyperlink ref="AK176" location="A125249294R" display="A125249294R" xr:uid="{022E565C-834D-412D-8E43-B7017E889913}"/>
    <hyperlink ref="AL147" location="A125230270W" display="A125230270W" xr:uid="{4907C018-ACB9-4A97-9CD3-73C0818E8219}"/>
    <hyperlink ref="AL162" location="A125254030F" display="A125254030F" xr:uid="{5EAF80D6-8585-4A7D-B1AB-D02190DC8E32}"/>
    <hyperlink ref="AL177" location="A125242150A" display="A125242150A" xr:uid="{BF9A8C7E-B966-4F3F-99FF-3034F4345183}"/>
    <hyperlink ref="AJ147" location="A125235022A" display="A125235022A" xr:uid="{55C7AC26-6498-4686-A237-A5ECF9C660F4}"/>
    <hyperlink ref="AJ162" location="A125258782V" display="A125258782V" xr:uid="{8FC04AF8-E15E-4028-8CBA-3A88FCA3E535}"/>
    <hyperlink ref="AJ177" location="A125246902C" display="A125246902C" xr:uid="{266C42FC-A2DB-43F5-91F8-932D5CF19E0F}"/>
    <hyperlink ref="AH147" location="A125232646V" display="A125232646V" xr:uid="{99BE0CB9-1DB6-4DB4-B2BA-8D3F1252E143}"/>
    <hyperlink ref="AH162" location="A125256406C" display="A125256406C" xr:uid="{B171EF5E-87F8-4BF4-9D3A-765585E58E3B}"/>
    <hyperlink ref="AH177" location="A125244526X" display="A125244526X" xr:uid="{E54EE824-0163-4057-A2DC-9051B80B8512}"/>
    <hyperlink ref="AI147" location="A125227894K" display="A125227894K" xr:uid="{2BD5D1C8-A9C4-445E-9365-D19A33BDA5D8}"/>
    <hyperlink ref="AI162" location="A125251654X" display="A125251654X" xr:uid="{5D4C1392-0B4E-4730-B691-775EA894C5DF}"/>
    <hyperlink ref="AI177" location="A125239774R" display="A125239774R" xr:uid="{89621685-9C0D-4E95-AFC4-A134DB36C19E}"/>
    <hyperlink ref="AK147" location="A125237398K" display="A125237398K" xr:uid="{C68CB334-E1FA-4983-A793-0D90AD116286}"/>
    <hyperlink ref="AK162" location="A125261158X" display="A125261158X" xr:uid="{1D35E92A-62F2-4F3F-A160-338058A72A05}"/>
    <hyperlink ref="AK177" location="A125249278R" display="A125249278R" xr:uid="{F605A0A9-21E1-49B3-975D-BB2485BB085F}"/>
    <hyperlink ref="AL148" location="A125230306L" display="A125230306L" xr:uid="{C823CD4D-C428-4AAE-AEF0-0EF16C9BC0FD}"/>
    <hyperlink ref="AL163" location="A125254066J" display="A125254066J" xr:uid="{F2C96CD1-D8FC-42F6-B58B-DB38D74A701B}"/>
    <hyperlink ref="AL178" location="A125242186C" display="A125242186C" xr:uid="{2D97D0FE-877A-4D31-8A66-02CF9D036C74}"/>
    <hyperlink ref="AJ148" location="A125235058C" display="A125235058C" xr:uid="{3482FFAA-7700-4D8C-B552-0860ADAFE803}"/>
    <hyperlink ref="AJ163" location="A125258818K" display="A125258818K" xr:uid="{8816CEF1-C22A-4B9F-9E86-DF8A575F142E}"/>
    <hyperlink ref="AJ178" location="A125246938F" display="A125246938F" xr:uid="{EDE34603-7566-412B-967E-02FFB8E73212}"/>
    <hyperlink ref="AH148" location="A125232682C" display="A125232682C" xr:uid="{219B7C48-E692-471A-ADE6-7348ED7F7689}"/>
    <hyperlink ref="AH163" location="A125256442L" display="A125256442L" xr:uid="{7C03B3E4-86F4-453D-B654-C2A91C98D809}"/>
    <hyperlink ref="AH178" location="A125244562J" display="A125244562J" xr:uid="{60531B90-B66C-42E2-8163-C3BFF5D59E93}"/>
    <hyperlink ref="AI148" location="A125227930J" display="A125227930J" xr:uid="{7B1C152C-7501-44F4-8283-E2FB614EA27F}"/>
    <hyperlink ref="AI163" location="A125251690J" display="A125251690J" xr:uid="{4BA0231E-3CA1-4410-B4B1-FDC7BB9B7BF9}"/>
    <hyperlink ref="AI178" location="A125239810L" display="A125239810L" xr:uid="{289F873E-2A27-4491-8D12-3594EFE718E9}"/>
    <hyperlink ref="AK148" location="A125237434J" display="A125237434J" xr:uid="{7114267F-4CA2-4A1F-B845-F9B561586919}"/>
    <hyperlink ref="AK163" location="A125261194J" display="A125261194J" xr:uid="{5DCC15C7-7D2C-41F8-8E32-E033E21C953E}"/>
    <hyperlink ref="AK178" location="A125249314L" display="A125249314L" xr:uid="{B2656536-24D0-404A-9007-704EF2E9FC1D}"/>
    <hyperlink ref="AL149" location="A125230290F" display="A125230290F" xr:uid="{976F4D61-B3E7-47EE-92D0-22BEEC857A7B}"/>
    <hyperlink ref="AL164" location="A125254050R" display="A125254050R" xr:uid="{B61FFB04-BFE9-4CA5-8ABB-EF931AC21483}"/>
    <hyperlink ref="AL179" location="A125242170K" display="A125242170K" xr:uid="{EAAB5F1A-F814-4B4F-B361-1724032170D4}"/>
    <hyperlink ref="AJ149" location="A125235042K" display="A125235042K" xr:uid="{675C7F69-8C20-4937-86A5-8E001DA033D9}"/>
    <hyperlink ref="AJ164" location="A125258802T" display="A125258802T" xr:uid="{4A8BD226-8196-4BCB-A861-7EA2A0DE4AB6}"/>
    <hyperlink ref="AJ179" location="A125246922L" display="A125246922L" xr:uid="{414852F2-9C1F-4877-9437-3A6B2F06265B}"/>
    <hyperlink ref="AH149" location="A125232666C" display="A125232666C" xr:uid="{016C8039-F415-4AE8-B230-25C7D3D54C67}"/>
    <hyperlink ref="AH164" location="A125256426L" display="A125256426L" xr:uid="{E07EB88A-92D5-4F5D-88B3-AA745A32C7BF}"/>
    <hyperlink ref="AH179" location="A125244546J" display="A125244546J" xr:uid="{198C516A-E870-42D8-9461-3797B4B3E726}"/>
    <hyperlink ref="AI149" location="A125227914J" display="A125227914J" xr:uid="{FE77D5F2-3DB3-475F-98D4-F2319630D53F}"/>
    <hyperlink ref="AI164" location="A125251674J" display="A125251674J" xr:uid="{C9A03E14-4A51-49DA-BC1D-732D2AD67DAB}"/>
    <hyperlink ref="AI179" location="A125239794X" display="A125239794X" xr:uid="{781D4F73-2517-43C0-9ECC-5051022DCF0B}"/>
    <hyperlink ref="AK149" location="A125237418J" display="A125237418J" xr:uid="{66BF8196-95A1-4218-A00A-C4DB19E87610}"/>
    <hyperlink ref="AK164" location="A125261178J" display="A125261178J" xr:uid="{F7EB5A86-22E1-4E2E-BF69-8BB8B9374A40}"/>
    <hyperlink ref="AK179" location="A125249298X" display="A125249298X" xr:uid="{4789D2DF-EF40-491C-8068-27322DC3E31F}"/>
    <hyperlink ref="AQ150" location="A125230354F" display="A125230354F" xr:uid="{459A1180-0086-4100-8AFE-237F92E3904B}"/>
    <hyperlink ref="AQ165" location="A125254114R" display="A125254114R" xr:uid="{2E07FB9F-6BB4-4810-8338-70A059B66AD8}"/>
    <hyperlink ref="AQ180" location="A125242234K" display="A125242234K" xr:uid="{496C1D5D-1BD1-4FF6-BECB-9CEDE4BDB5DC}"/>
    <hyperlink ref="AO150" location="A125235106K" display="A125235106K" xr:uid="{E275AA0A-8CFC-41B0-8476-857994D1E217}"/>
    <hyperlink ref="AO165" location="A125258866C" display="A125258866C" xr:uid="{2C99FBB3-8768-4D24-BBA7-FAED4E21D58A}"/>
    <hyperlink ref="AO180" location="A125246986X" display="A125246986X" xr:uid="{A1190265-115C-4908-A58E-AB6C30B5AE03}"/>
    <hyperlink ref="AM150" location="A125232730K" display="A125232730K" xr:uid="{4B259CBF-035C-4957-AFB3-BE728D5BCCC5}"/>
    <hyperlink ref="AM165" location="A125256490F" display="A125256490F" xr:uid="{62C0B4BA-745B-44BF-BCF8-315A1D9989F7}"/>
    <hyperlink ref="AM180" location="A125244610R" display="A125244610R" xr:uid="{F7FE76D4-55A7-46A1-8C4A-1E884B939B71}"/>
    <hyperlink ref="AN150" location="A125227978V" display="A125227978V" xr:uid="{816017B3-091A-40EB-9949-9A93EDC97022}"/>
    <hyperlink ref="AN165" location="A125251738J" display="A125251738J" xr:uid="{73AE2E5B-2C8C-40A2-9C06-6580C8DC46BE}"/>
    <hyperlink ref="AN180" location="A125239858X" display="A125239858X" xr:uid="{F7EE5447-DC79-4635-A875-B3A35BAFA17D}"/>
    <hyperlink ref="AP150" location="A125237482A" display="A125237482A" xr:uid="{159DD9A8-6932-429D-B65A-2188BFE9B5D9}"/>
    <hyperlink ref="AP165" location="A125261242R" display="A125261242R" xr:uid="{505981AB-9AA8-4D94-9BB7-B8A69E0069D4}"/>
    <hyperlink ref="AP180" location="A125249362F" display="A125249362F" xr:uid="{C61EF118-A56D-44C9-A444-4F4746468E42}"/>
    <hyperlink ref="AQ138" location="A125230338F" display="A125230338F" xr:uid="{6CA7577E-CECB-40E5-BAD3-CF304A0357E6}"/>
    <hyperlink ref="AQ153" location="A125254098A" display="A125254098A" xr:uid="{65451801-6AEB-4B4D-A9D7-19DCD5893471}"/>
    <hyperlink ref="AQ168" location="A125242218K" display="A125242218K" xr:uid="{29E3622A-D5CD-4703-904A-35CDFE2528DD}"/>
    <hyperlink ref="AO138" location="A125235090C" display="A125235090C" xr:uid="{698F10EA-E963-419F-9543-582F03CA509E}"/>
    <hyperlink ref="AO153" location="A125258850K" display="A125258850K" xr:uid="{B97E82BA-F83C-48C3-A5F3-FAADC2C8EE11}"/>
    <hyperlink ref="AO168" location="A125246970F" display="A125246970F" xr:uid="{7A74EBAA-4FC4-4BC0-8142-BCF047877CCF}"/>
    <hyperlink ref="AM138" location="A125232714K" display="A125232714K" xr:uid="{0705ACFE-C570-4BF8-AE08-550B454AF80E}"/>
    <hyperlink ref="AM153" location="A125256474F" display="A125256474F" xr:uid="{7217D187-3446-47D3-9A00-502B393BD32A}"/>
    <hyperlink ref="AM168" location="A125244594A" display="A125244594A" xr:uid="{864651F2-0347-4BB9-8F1E-2A6655FA1E0E}"/>
    <hyperlink ref="AN138" location="A125227962A" display="A125227962A" xr:uid="{AF81A436-AAE1-4DC9-BDB3-18761B1B81F0}"/>
    <hyperlink ref="AN153" location="A125251722R" display="A125251722R" xr:uid="{C57278C5-CD03-47B7-8988-137E061F0737}"/>
    <hyperlink ref="AN168" location="A125239842F" display="A125239842F" xr:uid="{3C6112EE-8520-4063-8B96-BA08221D5069}"/>
    <hyperlink ref="AP138" location="A125237466A" display="A125237466A" xr:uid="{224CC18C-56BF-40AC-9DB9-1F3F45A3A3B5}"/>
    <hyperlink ref="AP153" location="A125261226R" display="A125261226R" xr:uid="{D4B929BC-D74F-44DB-BC18-526501832D60}"/>
    <hyperlink ref="AP168" location="A125249346F" display="A125249346F" xr:uid="{5C272519-6AF3-4A43-BF45-4F54367C8763}"/>
    <hyperlink ref="AQ139" location="A125230318W" display="A125230318W" xr:uid="{18FD8776-0A3C-4D1D-AB15-97DB9ABC34DF}"/>
    <hyperlink ref="AQ154" location="A125254078T" display="A125254078T" xr:uid="{4716C13F-6BA1-4574-98EE-44C64587CE06}"/>
    <hyperlink ref="AQ169" location="A125242198L" display="A125242198L" xr:uid="{4B335B9B-4C0F-4BB6-A2A8-34314DCD8E09}"/>
    <hyperlink ref="AO139" location="A125235070V" display="A125235070V" xr:uid="{40995A2B-8090-4714-A454-9DD37D968E7D}"/>
    <hyperlink ref="AO154" location="A125258830A" display="A125258830A" xr:uid="{576B5967-829E-4598-BB61-4F9C4348EA3B}"/>
    <hyperlink ref="AO169" location="A125246950W" display="A125246950W" xr:uid="{DDD8A805-5DCF-4863-BF6E-BC9733EDA6BF}"/>
    <hyperlink ref="AM139" location="A125232694L" display="A125232694L" xr:uid="{7A746685-2BC3-4C9E-9138-B3AE8C84EC77}"/>
    <hyperlink ref="AM154" location="A125256454W" display="A125256454W" xr:uid="{A5E4FD66-8EEE-437A-A8A5-A2FE9E461015}"/>
    <hyperlink ref="AM169" location="A125244574T" display="A125244574T" xr:uid="{870B4B85-F3CA-4563-874D-E9EE85FDF00E}"/>
    <hyperlink ref="AN139" location="A125227942T" display="A125227942T" xr:uid="{FA5F0C61-EA72-447F-BA7B-82D73D879DAD}"/>
    <hyperlink ref="AN154" location="A125251702F" display="A125251702F" xr:uid="{A3C02AD7-CF18-4219-8307-5D3E49C4CC2B}"/>
    <hyperlink ref="AN169" location="A125239822W" display="A125239822W" xr:uid="{985B76D9-DCFC-4B6A-8FA0-BA20C479A3BF}"/>
    <hyperlink ref="AP139" location="A125237446T" display="A125237446T" xr:uid="{1ABA5B2B-0C04-4242-8DA0-6C95BF598F6A}"/>
    <hyperlink ref="AP154" location="A125261206F" display="A125261206F" xr:uid="{27402F61-E863-4EDA-A740-8FF7AE68D2D8}"/>
    <hyperlink ref="AP169" location="A125249326W" display="A125249326W" xr:uid="{26D056F8-F36A-4991-85CE-821DD0658F0E}"/>
    <hyperlink ref="AQ141" location="A125230342W" display="A125230342W" xr:uid="{4B625076-B7C1-4B14-998B-CF0B73C4665F}"/>
    <hyperlink ref="AQ156" location="A125254102F" display="A125254102F" xr:uid="{1AF45837-BDAB-47ED-AE75-102B8EF61E01}"/>
    <hyperlink ref="AQ171" location="A125242222A" display="A125242222A" xr:uid="{35FD17F0-0BE8-41A7-8856-ABEACFCBD558}"/>
    <hyperlink ref="AO141" location="A125235094L" display="A125235094L" xr:uid="{69918DD0-B03B-4CE3-84D8-CDEF37854B6B}"/>
    <hyperlink ref="AO156" location="A125258854V" display="A125258854V" xr:uid="{93F5A002-74DE-493E-9046-B5B0C1591A32}"/>
    <hyperlink ref="AO171" location="A125246974R" display="A125246974R" xr:uid="{1D041F37-CBD2-4832-9A7B-B7F977DC6CC6}"/>
    <hyperlink ref="AM141" location="A125232718V" display="A125232718V" xr:uid="{50F323F3-A10B-49D4-814E-C73075E00EBA}"/>
    <hyperlink ref="AM156" location="A125256478R" display="A125256478R" xr:uid="{4A9F00FF-4212-4A5D-8C50-504B3B57DB21}"/>
    <hyperlink ref="AM171" location="A125244598K" display="A125244598K" xr:uid="{2502990D-8B5F-4B81-96DA-6C71E9924EAE}"/>
    <hyperlink ref="AN141" location="A125227966K" display="A125227966K" xr:uid="{C456148D-8662-434A-98E8-260C47035854}"/>
    <hyperlink ref="AN156" location="A125251726X" display="A125251726X" xr:uid="{8C18B6F5-9D56-43F5-81EE-0B1E21E05D17}"/>
    <hyperlink ref="AN171" location="A125239846R" display="A125239846R" xr:uid="{738B3756-6C48-47E2-9BDC-A0E6AA5DA824}"/>
    <hyperlink ref="AP141" location="A125237470T" display="A125237470T" xr:uid="{1561AEB1-7962-4AAC-A572-9E290B94D02B}"/>
    <hyperlink ref="AP156" location="A125261230F" display="A125261230F" xr:uid="{CC65E7C6-DF6A-45F5-AB6D-79D8CE9A1C22}"/>
    <hyperlink ref="AP171" location="A125249350W" display="A125249350W" xr:uid="{2B98058C-7A66-4A2E-AFB4-82222FAEE8EC}"/>
    <hyperlink ref="AQ142" location="A125230346F" display="A125230346F" xr:uid="{563F3D28-E8E1-4558-B76B-F18625A40299}"/>
    <hyperlink ref="AQ157" location="A125254106R" display="A125254106R" xr:uid="{D2BB5A9B-2E20-4515-9482-1D268FCBB209}"/>
    <hyperlink ref="AQ172" location="A125242226K" display="A125242226K" xr:uid="{0A5F3CD4-25AD-478F-9F33-7D260CA1DB02}"/>
    <hyperlink ref="AO142" location="A125235098W" display="A125235098W" xr:uid="{4D76E926-E9FC-498D-BF44-622D37604086}"/>
    <hyperlink ref="AO157" location="A125258858C" display="A125258858C" xr:uid="{BA968942-C328-4B19-9129-B1B31E152833}"/>
    <hyperlink ref="AO172" location="A125246978X" display="A125246978X" xr:uid="{E372CB53-6E48-4813-8D72-5B6D639F737C}"/>
    <hyperlink ref="AM142" location="A125232722K" display="A125232722K" xr:uid="{2A038D2B-1B14-401C-A97A-B750E6F9D06C}"/>
    <hyperlink ref="AM157" location="A125256482F" display="A125256482F" xr:uid="{D1BC3FBD-289B-4903-B428-624358128F29}"/>
    <hyperlink ref="AM172" location="A125244602R" display="A125244602R" xr:uid="{E1DC4E07-92F8-4585-A893-EECB455FCDA5}"/>
    <hyperlink ref="AN142" location="A125227970A" display="A125227970A" xr:uid="{EFC8863C-7F1C-4995-BAD1-5BB270016E7F}"/>
    <hyperlink ref="AN157" location="A125251730R" display="A125251730R" xr:uid="{A689F622-8BCD-4D04-91BD-AAEF7692BF5B}"/>
    <hyperlink ref="AN172" location="A125239850F" display="A125239850F" xr:uid="{A17EE91D-1FD2-495E-92BA-C3674F744789}"/>
    <hyperlink ref="AP142" location="A125237474A" display="A125237474A" xr:uid="{0BE74268-D0A9-4300-AFAA-E9D55001D1AD}"/>
    <hyperlink ref="AP157" location="A125261234R" display="A125261234R" xr:uid="{F42F2263-56C7-4FCB-8DE4-DFD63117F221}"/>
    <hyperlink ref="AP172" location="A125249354F" display="A125249354F" xr:uid="{2CF3B2A6-9803-42DC-B30F-60CB92F8AC67}"/>
    <hyperlink ref="AQ143" location="A125230322L" display="A125230322L" xr:uid="{81A3F1A2-5334-4DAD-B826-28075DB8412E}"/>
    <hyperlink ref="AQ158" location="A125254082J" display="A125254082J" xr:uid="{2B526D44-B50E-40CC-BBFC-15418973996E}"/>
    <hyperlink ref="AQ173" location="A125242202T" display="A125242202T" xr:uid="{2E6258F6-F601-41DA-88D8-B218F0624B40}"/>
    <hyperlink ref="AO143" location="A125235074C" display="A125235074C" xr:uid="{5DD7E0A3-2221-4307-A169-57C034BBC4DE}"/>
    <hyperlink ref="AO158" location="A125258834K" display="A125258834K" xr:uid="{B64C139D-8951-491A-BAA9-0646D291139E}"/>
    <hyperlink ref="AO173" location="A125246954F" display="A125246954F" xr:uid="{37C97554-E7C5-4B10-AA10-967FEB21C734}"/>
    <hyperlink ref="AM143" location="A125232698W" display="A125232698W" xr:uid="{F4172D13-2E8E-46C0-9896-D1B8622F6CD9}"/>
    <hyperlink ref="AM158" location="A125256458F" display="A125256458F" xr:uid="{D344EFF0-DAEA-4A89-80A3-641499B1DD34}"/>
    <hyperlink ref="AM173" location="A125244578A" display="A125244578A" xr:uid="{0CC2F3E3-11C9-498E-9340-5F952D9E6B18}"/>
    <hyperlink ref="AN143" location="A125227946A" display="A125227946A" xr:uid="{3EFC9B6E-1ADE-475B-947C-362757CC445B}"/>
    <hyperlink ref="AN158" location="A125251706R" display="A125251706R" xr:uid="{5A2F1B18-9B62-496E-9FC5-D76B4FB51521}"/>
    <hyperlink ref="AN173" location="A125239826F" display="A125239826F" xr:uid="{E5A860E8-1D90-4B1A-84D5-72569FEA72B1}"/>
    <hyperlink ref="AP143" location="A125237450J" display="A125237450J" xr:uid="{12BDDD0A-CBF7-4AFC-B67F-62B229B5C855}"/>
    <hyperlink ref="AP158" location="A125261210W" display="A125261210W" xr:uid="{F2A9B7DE-B58E-4198-A4E2-06248BB06CD2}"/>
    <hyperlink ref="AP173" location="A125249330L" display="A125249330L" xr:uid="{FB2A637B-9F39-4BAA-B1A1-81702CC1174B}"/>
    <hyperlink ref="AQ144" location="A125230326W" display="A125230326W" xr:uid="{D437C6F9-D32E-462C-8181-53933C740170}"/>
    <hyperlink ref="AQ159" location="A125254086T" display="A125254086T" xr:uid="{93A03A10-0398-47DF-ADE6-62FF41DEA01F}"/>
    <hyperlink ref="AQ174" location="A125242206A" display="A125242206A" xr:uid="{4BE909C2-CE8D-4ADF-A769-888B405341EB}"/>
    <hyperlink ref="AO144" location="A125235078L" display="A125235078L" xr:uid="{7A9D68C4-2EC3-410E-BCDA-BCF16A373099}"/>
    <hyperlink ref="AO159" location="A125258838V" display="A125258838V" xr:uid="{F54035DD-C20A-4196-BA75-160F2BC0047E}"/>
    <hyperlink ref="AO174" location="A125246958R" display="A125246958R" xr:uid="{0DBD2B6B-449B-46F2-8F43-947CBAD9FF39}"/>
    <hyperlink ref="AM144" location="A125232702A" display="A125232702A" xr:uid="{6323C336-7E9F-46C4-A5D0-06761305A70D}"/>
    <hyperlink ref="AM159" location="A125256462W" display="A125256462W" xr:uid="{35FA244B-1981-4376-958C-9813A75E986C}"/>
    <hyperlink ref="AM174" location="A125244582T" display="A125244582T" xr:uid="{6A95A223-7F1C-4814-8790-BC56349AB4B0}"/>
    <hyperlink ref="AN144" location="A125227950T" display="A125227950T" xr:uid="{3EE1E5C3-4346-45D9-BB3C-23D05AEF746D}"/>
    <hyperlink ref="AN159" location="A125251710F" display="A125251710F" xr:uid="{BC26F65B-991B-4FBD-82A5-2D51ADEF6036}"/>
    <hyperlink ref="AN174" location="A125239830W" display="A125239830W" xr:uid="{3F99DEFC-F6E5-487B-8FDA-42C08058CD11}"/>
    <hyperlink ref="AP144" location="A125237454T" display="A125237454T" xr:uid="{C004E02E-934E-4648-8AB5-D8D05C489B61}"/>
    <hyperlink ref="AP159" location="A125261214F" display="A125261214F" xr:uid="{34AA804D-1979-4666-8853-D994AB64A1A2}"/>
    <hyperlink ref="AP174" location="A125249334W" display="A125249334W" xr:uid="{8D40B7BF-177C-47A6-8020-7B963CE5649B}"/>
    <hyperlink ref="AQ146" location="A125230330L" display="A125230330L" xr:uid="{0D28E2CD-0D1D-46F0-A8CC-BEF1D47CBDC1}"/>
    <hyperlink ref="AQ161" location="A125254090J" display="A125254090J" xr:uid="{90B9DAAA-E942-4A9B-842D-404D667A0424}"/>
    <hyperlink ref="AQ176" location="A125242210T" display="A125242210T" xr:uid="{C2D48730-B1BC-41E6-A739-8A05A4E9DB05}"/>
    <hyperlink ref="AO146" location="A125235082C" display="A125235082C" xr:uid="{36AFC916-AAAB-4B57-8CFD-1A8B0D0AC282}"/>
    <hyperlink ref="AO161" location="A125258842K" display="A125258842K" xr:uid="{5959855A-2F21-4145-B57E-DCB4F7640A8E}"/>
    <hyperlink ref="AO176" location="A125246962F" display="A125246962F" xr:uid="{537FE360-E5C0-4125-82C4-5B5E3C2A50CD}"/>
    <hyperlink ref="AM146" location="A125232706K" display="A125232706K" xr:uid="{9D721934-A6A4-4B8A-83C1-4975C476414C}"/>
    <hyperlink ref="AM161" location="A125256466F" display="A125256466F" xr:uid="{3FEC5650-A1ED-44E3-A403-314D94DD13DE}"/>
    <hyperlink ref="AM176" location="A125244586A" display="A125244586A" xr:uid="{8C1546FB-0B3F-4DFC-B0F3-BAF941887CBE}"/>
    <hyperlink ref="AN146" location="A125227954A" display="A125227954A" xr:uid="{0A3C0D3B-C8F7-4D63-9AA7-CFC3CA6C71EA}"/>
    <hyperlink ref="AN161" location="A125251714R" display="A125251714R" xr:uid="{9A1C9032-2051-4E8D-890C-886AE4332454}"/>
    <hyperlink ref="AN176" location="A125239834F" display="A125239834F" xr:uid="{5504C66F-AF98-47AA-B909-0BCBC01D1CCC}"/>
    <hyperlink ref="AP146" location="A125237458A" display="A125237458A" xr:uid="{DA0EB4DE-0DEC-40D1-B1CD-C0526DB649BF}"/>
    <hyperlink ref="AP161" location="A125261218R" display="A125261218R" xr:uid="{668A7BA9-3F37-4540-BA18-BB53E4BBA8F0}"/>
    <hyperlink ref="AP176" location="A125249338F" display="A125249338F" xr:uid="{8469622A-B631-4C0D-A8A2-6CD73B1999E7}"/>
    <hyperlink ref="AQ147" location="A125230314L" display="A125230314L" xr:uid="{569A53C5-43DC-4F15-91B9-F7E31E40ABC6}"/>
    <hyperlink ref="AQ162" location="A125254074J" display="A125254074J" xr:uid="{AE1035BD-5CB0-4D4A-BF4B-BFC7E09A8D2F}"/>
    <hyperlink ref="AQ177" location="A125242194C" display="A125242194C" xr:uid="{5FCCE689-2CB6-4A4E-BFD6-F2D5F1CB9F12}"/>
    <hyperlink ref="AO147" location="A125235066C" display="A125235066C" xr:uid="{74CEA00F-07CC-4738-91E9-0A4BCFBCEE81}"/>
    <hyperlink ref="AO162" location="A125258826K" display="A125258826K" xr:uid="{FC56CF1A-28B9-4E38-94D5-131524632AF8}"/>
    <hyperlink ref="AO177" location="A125246946F" display="A125246946F" xr:uid="{9D03FB27-6380-4645-A96A-BCB40117B86A}"/>
    <hyperlink ref="AM147" location="A125232690C" display="A125232690C" xr:uid="{95B07805-86E4-4151-96EC-5AA100A5739C}"/>
    <hyperlink ref="AM162" location="A125256450L" display="A125256450L" xr:uid="{A7CA9526-1FC7-49F6-B781-0E2843DCA27A}"/>
    <hyperlink ref="AM177" location="A125244570J" display="A125244570J" xr:uid="{304F1728-057D-4AE6-A295-C1E5FDE89D5D}"/>
    <hyperlink ref="AN147" location="A125227938A" display="A125227938A" xr:uid="{073B7F5E-F67D-445B-B095-7375445A7A85}"/>
    <hyperlink ref="AN162" location="A125251698A" display="A125251698A" xr:uid="{58BAEEF2-34E2-4EDC-8927-AC4ADDA63316}"/>
    <hyperlink ref="AN177" location="A125239818F" display="A125239818F" xr:uid="{B38CE8AA-DEF7-42E5-A27C-63BF3E6BAEBE}"/>
    <hyperlink ref="AP147" location="A125237442J" display="A125237442J" xr:uid="{EB0B6C6D-AA9D-4C1B-9271-11861F95EBD8}"/>
    <hyperlink ref="AP162" location="A125261202W" display="A125261202W" xr:uid="{44F71D67-E7FD-462A-9A8A-041529A0DF17}"/>
    <hyperlink ref="AP177" location="A125249322L" display="A125249322L" xr:uid="{173FA1B4-93F9-49BF-8614-81EB097D51C1}"/>
    <hyperlink ref="AQ148" location="A125230350W" display="A125230350W" xr:uid="{B1EC366F-8FA3-440D-B147-79576FA9A46A}"/>
    <hyperlink ref="AQ163" location="A125254110F" display="A125254110F" xr:uid="{3E97A6A8-42E2-4EAA-BC5D-33B000E1312A}"/>
    <hyperlink ref="AQ178" location="A125242230A" display="A125242230A" xr:uid="{39BED7AD-8B99-477B-93BC-EBBB7BFB4CEC}"/>
    <hyperlink ref="AO148" location="A125235102A" display="A125235102A" xr:uid="{D3AC2357-389D-4484-82B0-04EF3A5AD021}"/>
    <hyperlink ref="AO163" location="A125258862V" display="A125258862V" xr:uid="{78604930-6561-46EE-BD19-5ABBB7FD7760}"/>
    <hyperlink ref="AO178" location="A125246982R" display="A125246982R" xr:uid="{7702DC23-1D29-4508-94D9-ED6FD6D7872C}"/>
    <hyperlink ref="AM148" location="A125232726V" display="A125232726V" xr:uid="{F76AC502-8382-4D1C-9866-180808DF3A67}"/>
    <hyperlink ref="AM163" location="A125256486R" display="A125256486R" xr:uid="{0461AD33-1AD5-4609-B881-311F0916DF65}"/>
    <hyperlink ref="AM178" location="A125244606X" display="A125244606X" xr:uid="{BCFF94EC-470A-479A-95D6-FABCF49D51C3}"/>
    <hyperlink ref="AN148" location="A125227974K" display="A125227974K" xr:uid="{625A9E55-F0AA-4AC5-B093-188944E3BFDE}"/>
    <hyperlink ref="AN163" location="A125251734X" display="A125251734X" xr:uid="{293524CB-1FA3-43CD-AA21-3B70C492E314}"/>
    <hyperlink ref="AN178" location="A125239854R" display="A125239854R" xr:uid="{9FAB90D2-1DE3-4D00-83D1-1A2FD0E15B50}"/>
    <hyperlink ref="AP148" location="A125237478K" display="A125237478K" xr:uid="{20F1AA3B-C2EC-40F9-B65B-A96716665AD0}"/>
    <hyperlink ref="AP163" location="A125261238X" display="A125261238X" xr:uid="{067206EB-2DCD-46AF-A23F-EFDC0C3ABE37}"/>
    <hyperlink ref="AP178" location="A125249358R" display="A125249358R" xr:uid="{9EDD056F-1C8E-4B42-A1F9-82F27B929525}"/>
    <hyperlink ref="AQ149" location="A125230334W" display="A125230334W" xr:uid="{7F21AB36-26ED-42FD-845D-9914F89E2A81}"/>
    <hyperlink ref="AQ164" location="A125254094T" display="A125254094T" xr:uid="{899828D8-30F6-45CA-8F84-80C986431329}"/>
    <hyperlink ref="AQ179" location="A125242214A" display="A125242214A" xr:uid="{99DF5609-8A1C-4986-92E9-28D097F8624E}"/>
    <hyperlink ref="AO149" location="A125235086L" display="A125235086L" xr:uid="{B5F89559-7780-490D-B07C-9656B7ABDAD3}"/>
    <hyperlink ref="AO164" location="A125258846V" display="A125258846V" xr:uid="{5501E87C-87AD-4CCC-B5C5-09DEB6CA1036}"/>
    <hyperlink ref="AO179" location="A125246966R" display="A125246966R" xr:uid="{E4C85FF6-4783-499F-B745-B76993D9D8CA}"/>
    <hyperlink ref="AM149" location="A125232710A" display="A125232710A" xr:uid="{41F71626-4D94-47AD-8DE2-E82C00CAD18C}"/>
    <hyperlink ref="AM164" location="A125256470W" display="A125256470W" xr:uid="{1907EBA9-41D0-4FDD-B1B2-ADC8315592E6}"/>
    <hyperlink ref="AM179" location="A125244590T" display="A125244590T" xr:uid="{CD5FFCF3-2BF6-4D44-9F24-ADC790F27B84}"/>
    <hyperlink ref="AN149" location="A125227958K" display="A125227958K" xr:uid="{99E9B4DB-6BF7-419E-B9A8-4FCD09059F08}"/>
    <hyperlink ref="AN164" location="A125251718X" display="A125251718X" xr:uid="{0EFC0005-BD1A-4D4E-A550-A6BA3820B9A8}"/>
    <hyperlink ref="AN179" location="A125239838R" display="A125239838R" xr:uid="{9359568B-BFA3-4BF6-B1ED-14238236CC2E}"/>
    <hyperlink ref="AP149" location="A125237462T" display="A125237462T" xr:uid="{34BE4947-33BD-434B-9A0D-5E3DF9F4F844}"/>
    <hyperlink ref="AP164" location="A125261222F" display="A125261222F" xr:uid="{83AA90D5-94BE-4C63-9940-2ACF471EFD2E}"/>
    <hyperlink ref="AP179" location="A125249342W" display="A125249342W" xr:uid="{F07738BF-263E-4896-9CD3-DFDFB0436A79}"/>
    <hyperlink ref="AV150" location="A125230178F" display="A125230178F" xr:uid="{7AD195BB-7163-4E4C-B6F4-3B191AD8C979}"/>
    <hyperlink ref="AV165" location="A125253938L" display="A125253938L" xr:uid="{C3B363F8-5185-440F-99C3-F089CEF0050B}"/>
    <hyperlink ref="AV180" location="A125242058K" display="A125242058K" xr:uid="{32B09051-5D8E-4230-A410-A376B893F561}"/>
    <hyperlink ref="AT150" location="A125234930R" display="A125234930R" xr:uid="{59146E6E-FB71-40AC-BE64-4BE1F7FC118E}"/>
    <hyperlink ref="AT165" location="A125258690K" display="A125258690K" xr:uid="{BCE99C4C-5264-4A8C-A0BF-354C17C4D8C7}"/>
    <hyperlink ref="AT180" location="A125246810V" display="A125246810V" xr:uid="{79DCDD73-41D4-4BC1-A8FA-BB8C46F17F01}"/>
    <hyperlink ref="AR150" location="A125232554K" display="A125232554K" xr:uid="{B2AE6A6E-4DDF-42D0-9DE7-C43D679D4229}"/>
    <hyperlink ref="AR165" location="A125256314V" display="A125256314V" xr:uid="{34E477EE-FD76-4D6E-917F-017FB5BDBF2F}"/>
    <hyperlink ref="AR180" location="A125244434R" display="A125244434R" xr:uid="{79332BB2-0184-4B6B-AFF3-45D196B306E7}"/>
    <hyperlink ref="AS150" location="A125227802R" display="A125227802R" xr:uid="{101F752D-CA39-4480-90DD-5B3EC3FFD66B}"/>
    <hyperlink ref="AS165" location="A125251562R" display="A125251562R" xr:uid="{6EC85BEC-7707-4CD3-8655-2C03075B5F34}"/>
    <hyperlink ref="AS180" location="A125239682F" display="A125239682F" xr:uid="{855A14B3-39FD-4DD5-A5E0-264219DF1E6E}"/>
    <hyperlink ref="AU150" location="A125237306R" display="A125237306R" xr:uid="{9812FAED-1ACF-471C-98C0-2411A561910A}"/>
    <hyperlink ref="AU165" location="A125261066R" display="A125261066R" xr:uid="{7C773D3D-C2E1-4BC4-9457-1E6CF351D8FD}"/>
    <hyperlink ref="AU180" location="A125249186F" display="A125249186F" xr:uid="{378FC25F-1C4A-45FF-B7C1-205FB8DFEE62}"/>
    <hyperlink ref="AV138" location="A125230162L" display="A125230162L" xr:uid="{44947C24-9512-407D-9F6B-408435689AB5}"/>
    <hyperlink ref="AV153" location="A125253922V" display="A125253922V" xr:uid="{29EECD45-C577-49B2-A4FF-23580AB5D00C}"/>
    <hyperlink ref="AV168" location="A125242042T" display="A125242042T" xr:uid="{F79F4849-EB54-4183-9661-AFF0C203FF91}"/>
    <hyperlink ref="AT138" location="A125234914R" display="A125234914R" xr:uid="{ED0963CB-D357-41D1-B96E-D539DA98D414}"/>
    <hyperlink ref="AT153" location="A125258674K" display="A125258674K" xr:uid="{36676E45-6B52-4D1A-9AC5-FF364BA9E28B}"/>
    <hyperlink ref="AT168" location="A125246794F" display="A125246794F" xr:uid="{0EF5D3A9-AAC0-4E83-91EA-E1D262F0C107}"/>
    <hyperlink ref="AR138" location="A125232538K" display="A125232538K" xr:uid="{2620718B-4D85-46F5-B1AD-DB921A2A72E7}"/>
    <hyperlink ref="AR153" location="A125256298F" display="A125256298F" xr:uid="{BFB5AF1F-0923-4FFC-A3F7-BFA7085868A8}"/>
    <hyperlink ref="AR168" location="A125244418R" display="A125244418R" xr:uid="{FF754790-4704-43D4-8F47-3540DF1DB410}"/>
    <hyperlink ref="AS138" location="A125227786A" display="A125227786A" xr:uid="{C2D818A5-1877-47FC-A19E-96C3AEB62DE8}"/>
    <hyperlink ref="AS153" location="A125251546R" display="A125251546R" xr:uid="{8EBB433B-EFF4-4B1F-8B16-7BA84C35A1DB}"/>
    <hyperlink ref="AS168" location="A125239666F" display="A125239666F" xr:uid="{200008CC-B402-4B0A-B83A-F9AEF6A217FB}"/>
    <hyperlink ref="AU138" location="A125237290J" display="A125237290J" xr:uid="{F93A06BB-E455-4AC0-896D-9FD2D57611C9}"/>
    <hyperlink ref="AU153" location="A125261050W" display="A125261050W" xr:uid="{B42AB582-DA4B-41E9-855C-AF6643DE8F94}"/>
    <hyperlink ref="AU168" location="A125249170L" display="A125249170L" xr:uid="{CE17E1E8-5089-46F7-9874-D71224209E9F}"/>
    <hyperlink ref="AV139" location="A125230142C" display="A125230142C" xr:uid="{B5EC8C0F-2871-49FD-8A75-21361F2DEE26}"/>
    <hyperlink ref="AV154" location="A125253902K" display="A125253902K" xr:uid="{651B8E25-820A-468B-B3A2-9CD7B0BE73B7}"/>
    <hyperlink ref="AV169" location="A125242022J" display="A125242022J" xr:uid="{B5699BE3-D057-4A66-98BA-55C6CF026ECF}"/>
    <hyperlink ref="AT139" location="A125234894T" display="A125234894T" xr:uid="{0A13A59F-8047-4834-BD4A-2AD756D7F970}"/>
    <hyperlink ref="AT154" location="A125258654A" display="A125258654A" xr:uid="{64523353-AEC3-4656-A448-94C0F4CAC3BE}"/>
    <hyperlink ref="AT169" location="A125246774W" display="A125246774W" xr:uid="{BC86B5A6-BB6B-4BEA-AF98-CBD703E0953B}"/>
    <hyperlink ref="AR139" location="A125232518A" display="A125232518A" xr:uid="{26D3FFDA-C1AF-4AB1-807E-348BDA1C5523}"/>
    <hyperlink ref="AR154" location="A125256278W" display="A125256278W" xr:uid="{52728355-5CFC-4DFF-BA2A-8EE8970C4CB0}"/>
    <hyperlink ref="AR169" location="A125244398T" display="A125244398T" xr:uid="{7AEEFCC6-ABDF-4982-92A9-2E9C5CBE16A9}"/>
    <hyperlink ref="AS139" location="A125227766T" display="A125227766T" xr:uid="{AACE1552-2BEC-4372-8961-B22EB957264F}"/>
    <hyperlink ref="AS154" location="A125251526F" display="A125251526F" xr:uid="{1E339389-0289-4F87-88D3-B5A894BB011C}"/>
    <hyperlink ref="AS169" location="A125239646W" display="A125239646W" xr:uid="{0AB652F0-F371-4F0E-9FB2-819B369F9C6B}"/>
    <hyperlink ref="AU139" location="A125237270X" display="A125237270X" xr:uid="{14AE78AF-FB31-46ED-B1F5-4930D90080EA}"/>
    <hyperlink ref="AU154" location="A125261030L" display="A125261030L" xr:uid="{FA3DD419-0892-45BC-A328-8BE43C47B4FD}"/>
    <hyperlink ref="AU169" location="A125249150C" display="A125249150C" xr:uid="{05F8A531-9F67-44FA-9C4B-C9EEC71B879C}"/>
    <hyperlink ref="AV141" location="A125230166W" display="A125230166W" xr:uid="{BDB6A7DC-F02C-494D-8D21-A8C971AF52D0}"/>
    <hyperlink ref="AV156" location="A125253926C" display="A125253926C" xr:uid="{E0A3A65F-1539-497C-B079-E51203746A7B}"/>
    <hyperlink ref="AV171" location="A125242046A" display="A125242046A" xr:uid="{77156043-B1FC-4229-ADDC-ABEF20C0AAED}"/>
    <hyperlink ref="AT141" location="A125234918X" display="A125234918X" xr:uid="{0ECA13EA-FD03-410E-8A85-1B3D83B3FAB4}"/>
    <hyperlink ref="AT156" location="A125258678V" display="A125258678V" xr:uid="{B474A812-1A34-4559-BE69-02B5E2D1BCB2}"/>
    <hyperlink ref="AT171" location="A125246798R" display="A125246798R" xr:uid="{784D7BEF-0B4B-4B88-8511-D7C07DAF4FE5}"/>
    <hyperlink ref="AR141" location="A125232542A" display="A125232542A" xr:uid="{5AE75BD2-2540-47A5-9D6B-05B185575086}"/>
    <hyperlink ref="AR156" location="A125256302K" display="A125256302K" xr:uid="{137FD72D-E99E-44E8-8186-04622853E1C3}"/>
    <hyperlink ref="AR171" location="A125244422F" display="A125244422F" xr:uid="{DD164CC6-286C-4C34-BDFF-F02F9DD43E85}"/>
    <hyperlink ref="AS141" location="A125227790T" display="A125227790T" xr:uid="{6086174E-4B07-410E-B12D-7C705EEAF4BA}"/>
    <hyperlink ref="AS156" location="A125251550F" display="A125251550F" xr:uid="{CA85460C-EAC6-4B78-B7DE-1DBAF9C6BB85}"/>
    <hyperlink ref="AS171" location="A125239670W" display="A125239670W" xr:uid="{A0199661-2D71-4FBF-AC8F-61A7F03D3B8B}"/>
    <hyperlink ref="AU141" location="A125237294T" display="A125237294T" xr:uid="{5D3536C1-66FC-4D42-B7F6-1453889E3D73}"/>
    <hyperlink ref="AU156" location="A125261054F" display="A125261054F" xr:uid="{6B92323B-F39D-45C0-A6E3-7BC5537597E1}"/>
    <hyperlink ref="AU171" location="A125249174W" display="A125249174W" xr:uid="{75ADF7B5-5E18-4C52-B320-64C9F2089BFC}"/>
    <hyperlink ref="AV142" location="A125230170L" display="A125230170L" xr:uid="{253555AA-64E8-48EA-9432-F2E76E8D6129}"/>
    <hyperlink ref="AV157" location="A125253930V" display="A125253930V" xr:uid="{1CA95C49-F774-4964-A423-AA8A2815C75D}"/>
    <hyperlink ref="AV172" location="A125242050T" display="A125242050T" xr:uid="{CF9FCAA5-B0BD-4489-B9A2-C42069076386}"/>
    <hyperlink ref="AT142" location="A125234922R" display="A125234922R" xr:uid="{0662AF5B-0384-43D4-80C7-FC2C940EA08A}"/>
    <hyperlink ref="AT157" location="A125258682K" display="A125258682K" xr:uid="{0F4095D0-C415-4472-BD3E-15A4AD496EE7}"/>
    <hyperlink ref="AT172" location="A125246802V" display="A125246802V" xr:uid="{25D2C9A5-586D-405E-85A3-2D37379BD882}"/>
    <hyperlink ref="AR142" location="A125232546K" display="A125232546K" xr:uid="{C7BD9AFD-01E4-4CD3-975A-1D35DB31954E}"/>
    <hyperlink ref="AR157" location="A125256306V" display="A125256306V" xr:uid="{7EA9CC5C-B763-42BF-A814-7EA6D12081D3}"/>
    <hyperlink ref="AR172" location="A125244426R" display="A125244426R" xr:uid="{DCBE4871-E8A0-4F49-87BB-E55DA6D220AF}"/>
    <hyperlink ref="AS142" location="A125227794A" display="A125227794A" xr:uid="{0D47DA98-A975-4006-800D-DCD9DC5ECE9A}"/>
    <hyperlink ref="AS157" location="A125251554R" display="A125251554R" xr:uid="{45554DF0-0933-4F9F-A708-9B7ED9EFBA49}"/>
    <hyperlink ref="AS172" location="A125239674F" display="A125239674F" xr:uid="{285370AC-30C7-44AC-8D05-6C8FAAAA43B3}"/>
    <hyperlink ref="AU142" location="A125237298A" display="A125237298A" xr:uid="{DC70F8E1-A6E1-4606-9DBA-14F67181DA34}"/>
    <hyperlink ref="AU157" location="A125261058R" display="A125261058R" xr:uid="{FD8DA70F-9AD6-4700-A8E6-AD229F97A3A3}"/>
    <hyperlink ref="AU172" location="A125249178F" display="A125249178F" xr:uid="{3EA37B6D-B75E-4324-8C18-4A95AB1C06DB}"/>
    <hyperlink ref="AV143" location="A125230146L" display="A125230146L" xr:uid="{B894F648-F69E-4C58-93C4-8361608C8FAE}"/>
    <hyperlink ref="AV158" location="A125253906V" display="A125253906V" xr:uid="{A44ACEC0-3440-4268-88DB-5406147E1D5E}"/>
    <hyperlink ref="AV173" location="A125242026T" display="A125242026T" xr:uid="{CCE0A24B-43FF-4D99-874B-C281D884DB9A}"/>
    <hyperlink ref="AT143" location="A125234898A" display="A125234898A" xr:uid="{D14D6C03-61A8-48D8-BE85-FB78AA213C26}"/>
    <hyperlink ref="AT158" location="A125258658K" display="A125258658K" xr:uid="{0B30FAC2-09AF-4244-B2A0-94602EF99B29}"/>
    <hyperlink ref="AT173" location="A125246778F" display="A125246778F" xr:uid="{5EF65827-97D4-41B7-9D99-CEA5AC8D6A57}"/>
    <hyperlink ref="AR143" location="A125232522T" display="A125232522T" xr:uid="{79E0D301-2CAC-41C2-9F28-B72DA9C6A50C}"/>
    <hyperlink ref="AR158" location="A125256282L" display="A125256282L" xr:uid="{36B9D383-92C8-4CDB-BA2F-649A28CDBDC7}"/>
    <hyperlink ref="AR173" location="A125244402W" display="A125244402W" xr:uid="{4898D1F1-1A68-48C4-B0AE-FE0709915CA7}"/>
    <hyperlink ref="AS143" location="A125227770J" display="A125227770J" xr:uid="{99486F78-7FBD-4D56-B3F9-E3347B78118A}"/>
    <hyperlink ref="AS158" location="A125251530W" display="A125251530W" xr:uid="{4666B4FB-2012-44E8-95F5-39D859152DB5}"/>
    <hyperlink ref="AS173" location="A125239650L" display="A125239650L" xr:uid="{1A876F09-2FF2-481D-9A09-800FFA87B12B}"/>
    <hyperlink ref="AU143" location="A125237274J" display="A125237274J" xr:uid="{EEAD37B7-F287-48B0-9C81-8FA5C998A73E}"/>
    <hyperlink ref="AU158" location="A125261034W" display="A125261034W" xr:uid="{9C406720-1659-442E-BCA8-6DD9B5EE4354}"/>
    <hyperlink ref="AU173" location="A125249154L" display="A125249154L" xr:uid="{77B5FE34-8C12-437A-B053-517E8351CE64}"/>
    <hyperlink ref="AV144" location="A125230150C" display="A125230150C" xr:uid="{3E8B1DA7-1D6E-45A7-8C0E-4CB98A6963BC}"/>
    <hyperlink ref="AV159" location="A125253910K" display="A125253910K" xr:uid="{84A1BBB7-23B3-4029-8055-AA39B6B6E486}"/>
    <hyperlink ref="AV174" location="A125242030J" display="A125242030J" xr:uid="{A4A3EA44-0F54-4826-BEC5-9B44B7B8EEF5}"/>
    <hyperlink ref="AT144" location="A125234902F" display="A125234902F" xr:uid="{FFEF9D9D-B613-4418-A051-1D1952E3FE37}"/>
    <hyperlink ref="AT159" location="A125258662A" display="A125258662A" xr:uid="{A856AB08-DE42-40A4-83F4-CD9AAE17DB1E}"/>
    <hyperlink ref="AT174" location="A125246782W" display="A125246782W" xr:uid="{F45CF982-271F-4649-A9F2-8A37CA002929}"/>
    <hyperlink ref="AR144" location="A125232526A" display="A125232526A" xr:uid="{778D3120-7A15-4834-9014-42391BE2F375}"/>
    <hyperlink ref="AR159" location="A125256286W" display="A125256286W" xr:uid="{64A4D977-C117-4D99-B057-99524CA65FF6}"/>
    <hyperlink ref="AR174" location="A125244406F" display="A125244406F" xr:uid="{5E662794-A60F-4B83-9D21-801BF6B7E41A}"/>
    <hyperlink ref="AS144" location="A125227774T" display="A125227774T" xr:uid="{9955DBCF-E70A-4154-9738-C82590343BC2}"/>
    <hyperlink ref="AS159" location="A125251534F" display="A125251534F" xr:uid="{65B4EBC8-CDA2-4CCC-8E7C-470070A10FC3}"/>
    <hyperlink ref="AS174" location="A125239654W" display="A125239654W" xr:uid="{505B970C-42EE-46A1-BB31-D5C81CEB9AA2}"/>
    <hyperlink ref="AU144" location="A125237278T" display="A125237278T" xr:uid="{1C79FE81-8468-416D-9A24-786DDE8B9F4B}"/>
    <hyperlink ref="AU159" location="A125261038F" display="A125261038F" xr:uid="{7E5B3912-C389-4AD0-95FF-E9D240C56564}"/>
    <hyperlink ref="AU174" location="A125249158W" display="A125249158W" xr:uid="{4654F7EB-4A58-45A0-ABAF-7E9AF150FE09}"/>
    <hyperlink ref="AV146" location="A125230154L" display="A125230154L" xr:uid="{B8451E25-B479-47C3-9761-69BE023C46B9}"/>
    <hyperlink ref="AV161" location="A125253914V" display="A125253914V" xr:uid="{2AF854AE-F0F2-4A11-ABCC-C2C65E7FFA99}"/>
    <hyperlink ref="AV176" location="A125242034T" display="A125242034T" xr:uid="{70FD0A1E-28F3-4EDB-9D67-21900AA28FB2}"/>
    <hyperlink ref="AT146" location="A125234906R" display="A125234906R" xr:uid="{9CA6A7E6-034B-44F2-907C-456A2609A283}"/>
    <hyperlink ref="AT161" location="A125258666K" display="A125258666K" xr:uid="{ABB37356-D8D2-4F2E-9CA8-90A6D1DC576B}"/>
    <hyperlink ref="AT176" location="A125246786F" display="A125246786F" xr:uid="{A258A4A4-78FD-43E9-AE39-D838287D9DC0}"/>
    <hyperlink ref="AR146" location="A125232530T" display="A125232530T" xr:uid="{F44AD554-9C3C-4C3E-B24A-98B3C718B818}"/>
    <hyperlink ref="AR161" location="A125256290L" display="A125256290L" xr:uid="{8920975C-67DD-4C34-AB19-AF7B62F94D4C}"/>
    <hyperlink ref="AR176" location="A125244410W" display="A125244410W" xr:uid="{84111AF9-BC50-4D9F-A2A1-720750F5F7F3}"/>
    <hyperlink ref="AS146" location="A125227778A" display="A125227778A" xr:uid="{976594DF-12A6-4BE2-BC1B-CF562D1D6853}"/>
    <hyperlink ref="AS161" location="A125251538R" display="A125251538R" xr:uid="{8958A945-F3D4-4782-AE0E-A250191FB824}"/>
    <hyperlink ref="AS176" location="A125239658F" display="A125239658F" xr:uid="{0921D481-48B7-4780-84B7-24CBD2DBB141}"/>
    <hyperlink ref="AU146" location="A125237282J" display="A125237282J" xr:uid="{F9B7B66F-6A50-4C11-ACDB-125D3285AC63}"/>
    <hyperlink ref="AU161" location="A125261042W" display="A125261042W" xr:uid="{187133FE-5E77-45B1-8CB0-A4F6120847BB}"/>
    <hyperlink ref="AU176" location="A125249162L" display="A125249162L" xr:uid="{8153BD66-FE09-45C7-AF43-CADECF73F9CC}"/>
    <hyperlink ref="AV147" location="A125230138L" display="A125230138L" xr:uid="{65E5F2FF-124C-408E-B3E9-859E7C0A855F}"/>
    <hyperlink ref="AV162" location="A125253898F" display="A125253898F" xr:uid="{489A1EFC-AE26-4569-BED2-E703A358682F}"/>
    <hyperlink ref="AV177" location="A125242018T" display="A125242018T" xr:uid="{6A2C659C-3E68-42B3-AFD1-A2699D203BEA}"/>
    <hyperlink ref="AT147" location="A125234890J" display="A125234890J" xr:uid="{15C9AE0B-0C15-4D91-A338-1C02B3FBFBAE}"/>
    <hyperlink ref="AT162" location="A125258650T" display="A125258650T" xr:uid="{DE3D0FF5-8599-4165-B98F-1402C59BB1FF}"/>
    <hyperlink ref="AT177" location="A125246770L" display="A125246770L" xr:uid="{761C8C65-CE5C-441D-810E-AEEA8663A2E2}"/>
    <hyperlink ref="AR147" location="A125232514T" display="A125232514T" xr:uid="{79EAA62C-BDF5-4E73-AD73-00F5F08A1DE5}"/>
    <hyperlink ref="AR162" location="A125256274L" display="A125256274L" xr:uid="{72E37955-EACD-441E-8E0A-D17CAB08A7F3}"/>
    <hyperlink ref="AR177" location="A125244394J" display="A125244394J" xr:uid="{7609145C-E159-4F2A-A904-8E95A83378ED}"/>
    <hyperlink ref="AS147" location="A125227762J" display="A125227762J" xr:uid="{21F476C6-5664-4B31-9AC1-DB6B66F8E44F}"/>
    <hyperlink ref="AS162" location="A125251522W" display="A125251522W" xr:uid="{733498A5-502D-435F-B449-17527091C343}"/>
    <hyperlink ref="AS177" location="A125239642L" display="A125239642L" xr:uid="{F5D908DB-5987-4719-9E41-8BB5A76629AD}"/>
    <hyperlink ref="AU147" location="A125237266J" display="A125237266J" xr:uid="{BB71E592-9C73-4B60-B960-D214F3E5D52B}"/>
    <hyperlink ref="AU162" location="A125261026W" display="A125261026W" xr:uid="{D2EE74C5-9E79-4CFC-A353-C8B73A69F608}"/>
    <hyperlink ref="AU177" location="A125249146L" display="A125249146L" xr:uid="{5087494A-4113-40A3-9F19-304A0E9A8885}"/>
    <hyperlink ref="AV148" location="A125230174W" display="A125230174W" xr:uid="{814D6762-AC15-437A-9E11-7EEB7F37F260}"/>
    <hyperlink ref="AV163" location="A125253934C" display="A125253934C" xr:uid="{93810202-C338-4BCA-92EB-98F7BBD14682}"/>
    <hyperlink ref="AV178" location="A125242054A" display="A125242054A" xr:uid="{1A6416B1-CCD1-48DD-B9A6-7463D71D785E}"/>
    <hyperlink ref="AT148" location="A125234926X" display="A125234926X" xr:uid="{0393A49C-92B4-42B5-AFB4-5066E9B5CD6C}"/>
    <hyperlink ref="AT163" location="A125258686V" display="A125258686V" xr:uid="{CE5DE099-AFFD-41D4-8ADE-A97948473E77}"/>
    <hyperlink ref="AT178" location="A125246806C" display="A125246806C" xr:uid="{2AB27823-1CA3-484F-A767-A71179DE8513}"/>
    <hyperlink ref="AR148" location="A125232550A" display="A125232550A" xr:uid="{6E9032E4-37F6-4397-8209-17AFB448AFBB}"/>
    <hyperlink ref="AR163" location="A125256310K" display="A125256310K" xr:uid="{3BAB8B45-0184-4141-84B8-661049DA3396}"/>
    <hyperlink ref="AR178" location="A125244430F" display="A125244430F" xr:uid="{C9AF9F17-2521-485C-B754-9D12D536A82C}"/>
    <hyperlink ref="AS148" location="A125227798K" display="A125227798K" xr:uid="{A8E9601D-89CD-4624-B3D5-EE8819816918}"/>
    <hyperlink ref="AS163" location="A125251558X" display="A125251558X" xr:uid="{FF61FAD0-66A7-4638-A3D1-03E9AD69216B}"/>
    <hyperlink ref="AS178" location="A125239678R" display="A125239678R" xr:uid="{D88083F4-E9BE-4CC3-9BFC-B135F6B3F87D}"/>
    <hyperlink ref="AU148" location="A125237302F" display="A125237302F" xr:uid="{A96764B6-C15D-41FB-944B-42A4F5D88E9B}"/>
    <hyperlink ref="AU163" location="A125261062F" display="A125261062F" xr:uid="{67F32DD9-D55C-4DAD-9230-BE43BE00D233}"/>
    <hyperlink ref="AU178" location="A125249182W" display="A125249182W" xr:uid="{A95EF712-B1C3-4C72-9A11-D736CB0D2BB0}"/>
    <hyperlink ref="AV149" location="A125230158W" display="A125230158W" xr:uid="{64A23653-BF64-4E97-9551-3EDDC9246564}"/>
    <hyperlink ref="AV164" location="A125253918C" display="A125253918C" xr:uid="{0DACF885-A012-4EBA-A4B4-905148CB5FE5}"/>
    <hyperlink ref="AV179" location="A125242038A" display="A125242038A" xr:uid="{9B203AE0-8EF3-44F0-BA87-0F6BA2904B01}"/>
    <hyperlink ref="AT149" location="A125234910F" display="A125234910F" xr:uid="{0926A366-2156-4DC2-ABFB-8E85D3553965}"/>
    <hyperlink ref="AT164" location="A125258670A" display="A125258670A" xr:uid="{66F7D2C0-5B08-455E-BF4A-77396D2B1DA8}"/>
    <hyperlink ref="AT179" location="A125246790W" display="A125246790W" xr:uid="{BC16F056-2AE9-4CE1-AF46-D898D861CC31}"/>
    <hyperlink ref="AR149" location="A125232534A" display="A125232534A" xr:uid="{E694C5F8-2EF6-4E04-A8B5-7277C69BF449}"/>
    <hyperlink ref="AR164" location="A125256294W" display="A125256294W" xr:uid="{8AED78F1-0502-42D1-A89E-798520F433A5}"/>
    <hyperlink ref="AR179" location="A125244414F" display="A125244414F" xr:uid="{EFC4CDAF-F29D-4C9F-975D-ACEB19134BC8}"/>
    <hyperlink ref="AS149" location="A125227782T" display="A125227782T" xr:uid="{CBB0BA9A-9C66-43CE-AD65-B845F8D159D5}"/>
    <hyperlink ref="AS164" location="A125251542F" display="A125251542F" xr:uid="{265D83C1-F830-4650-9D7C-29C2CAA8D7E6}"/>
    <hyperlink ref="AS179" location="A125239662W" display="A125239662W" xr:uid="{B3732F68-8BD3-465E-B52E-5167555F0157}"/>
    <hyperlink ref="AU149" location="A125237286T" display="A125237286T" xr:uid="{7A370137-CC41-4B54-8596-0DA6A9DA70C6}"/>
    <hyperlink ref="AU164" location="A125261046F" display="A125261046F" xr:uid="{94DC7020-78A8-4E87-B81A-E189A61DC099}"/>
    <hyperlink ref="AU179" location="A125249166W" display="A125249166W" xr:uid="{45D68392-6D98-4342-9926-C1BF6DF5A751}"/>
    <hyperlink ref="H150" location="A125230134C" display="A125230134C" xr:uid="{70B80F68-1A5A-49DC-B748-2527EAA9E2C3}"/>
    <hyperlink ref="H165" location="A125253894W" display="A125253894W" xr:uid="{9955A743-4A4A-40F9-8FE5-CBF944B7C613}"/>
    <hyperlink ref="H180" location="A125242014J" display="A125242014J" xr:uid="{A7E96FA0-EC75-4A1C-A5E5-E4926A182E63}"/>
    <hyperlink ref="F150" location="A125234886T" display="A125234886T" xr:uid="{2F9A682B-272F-4687-8E62-57310FA74EC1}"/>
    <hyperlink ref="F165" location="A125258646A" display="A125258646A" xr:uid="{5CA24928-9B01-40E9-9A31-E07F5DC4FF7D}"/>
    <hyperlink ref="F180" location="A125246766W" display="A125246766W" xr:uid="{73AF8460-749E-4746-8185-E9A8238A0D52}"/>
    <hyperlink ref="D150" location="A125232510J" display="A125232510J" xr:uid="{FC9F56B2-1120-42E5-AC83-28CD915D1957}"/>
    <hyperlink ref="D165" location="A125256270C" display="A125256270C" xr:uid="{48E1D9C5-0497-4153-BEF9-57FB1A520215}"/>
    <hyperlink ref="D180" location="A125244390X" display="A125244390X" xr:uid="{AF6D8DF0-099C-4544-B920-BB4654E7DE65}"/>
    <hyperlink ref="E150" location="A125227758T" display="A125227758T" xr:uid="{AF7C92D4-992A-4B5D-8214-BA9626DC3910}"/>
    <hyperlink ref="E165" location="A125251518F" display="A125251518F" xr:uid="{346E997E-01AE-46CD-A0D3-8C6FAA076847}"/>
    <hyperlink ref="E180" location="A125239638W" display="A125239638W" xr:uid="{B6FC5B40-1C1B-4AEC-8DFE-C278681BA7F4}"/>
    <hyperlink ref="G150" location="A125237262X" display="A125237262X" xr:uid="{9A9E1CD6-4DB3-44FA-B108-AAE9AD751531}"/>
    <hyperlink ref="G165" location="A125261022L" display="A125261022L" xr:uid="{5B9D8695-D8F0-4A9A-88A7-5A46A38AA3AA}"/>
    <hyperlink ref="G180" location="A125249142C" display="A125249142C" xr:uid="{83299044-7EA2-42AA-A64B-4D51126EAC70}"/>
    <hyperlink ref="H138" location="A125230118C" display="A125230118C" xr:uid="{DC43C822-7BEA-436C-894E-79875CD533BD}"/>
    <hyperlink ref="H153" location="A125253878W" display="A125253878W" xr:uid="{B4E54318-C3EF-440A-9B7E-D29EC12CA73D}"/>
    <hyperlink ref="H168" location="A125241998T" display="A125241998T" xr:uid="{8CB1099E-AF2A-4E28-8D30-B0A441ABCD90}"/>
    <hyperlink ref="F138" location="A125234870X" display="A125234870X" xr:uid="{7E1EE67C-A0D4-4530-A039-1D0DBFFA7B01}"/>
    <hyperlink ref="F153" location="A125258630J" display="A125258630J" xr:uid="{C1D75BD0-FC7D-480A-9215-52F07A8382D7}"/>
    <hyperlink ref="F168" location="A125246750C" display="A125246750C" xr:uid="{DBC8A6B2-C64C-4703-BA27-058B26D8BD93}"/>
    <hyperlink ref="D138" location="A125232494V" display="A125232494V" xr:uid="{6F7006A0-7BDA-431B-A226-AE84B97467EA}"/>
    <hyperlink ref="D153" location="A125256254C" display="A125256254C" xr:uid="{B28632F4-A2E2-44E4-AD12-DC1BE0B7CB8C}"/>
    <hyperlink ref="D168" location="A125244374X" display="A125244374X" xr:uid="{7B7FEC46-E100-40DB-9D18-B944F1D180BA}"/>
    <hyperlink ref="E138" location="A125227742X" display="A125227742X" xr:uid="{FAC5874C-780E-473F-8B39-FCD1BA2C50A3}"/>
    <hyperlink ref="E153" location="A125251502L" display="A125251502L" xr:uid="{7D69CA04-32F1-4155-9540-7F02AD98C965}"/>
    <hyperlink ref="E168" location="A125239622C" display="A125239622C" xr:uid="{D7505005-F987-4C74-94F7-DCF291C18279}"/>
    <hyperlink ref="G138" location="A125237246X" display="A125237246X" xr:uid="{628C75E4-534C-41C0-BA82-0D95C9986793}"/>
    <hyperlink ref="G153" location="A125261006L" display="A125261006L" xr:uid="{94A8F151-F4B5-4A45-A2AC-2B6A33D12588}"/>
    <hyperlink ref="G168" location="A125249126C" display="A125249126C" xr:uid="{70B0510D-BD67-49AB-BDA8-516EE097754D}"/>
    <hyperlink ref="H139" location="A125230098F" display="A125230098F" xr:uid="{D4A17D52-7561-4867-8ED6-0F7FA85ACDA4}"/>
    <hyperlink ref="H154" location="A125253858L" display="A125253858L" xr:uid="{FD4A9988-FBB1-4258-A943-50D921BCC715}"/>
    <hyperlink ref="H169" location="A125241978J" display="A125241978J" xr:uid="{BF198375-8B9F-478B-832F-A2E1995B3003}"/>
    <hyperlink ref="F139" location="A125234850R" display="A125234850R" xr:uid="{F431ECC6-797D-4FA4-896A-CB4D93CC318F}"/>
    <hyperlink ref="F154" location="A125258610X" display="A125258610X" xr:uid="{2AE93352-7819-4BE8-A1A0-8BC12C5501A6}"/>
    <hyperlink ref="F169" location="A125246730V" display="A125246730V" xr:uid="{F0A7E651-42B5-4C9A-AF90-63D7681119C6}"/>
    <hyperlink ref="D139" location="A125232474K" display="A125232474K" xr:uid="{818E980F-0EAD-430F-94FD-6A65A38781E6}"/>
    <hyperlink ref="D154" location="A125256234V" display="A125256234V" xr:uid="{662F90C7-BE80-4794-8C69-F6012BF6C423}"/>
    <hyperlink ref="D169" location="A125244354R" display="A125244354R" xr:uid="{4FE6C6FB-5025-4D0D-8BF1-3A949AD16895}"/>
    <hyperlink ref="E139" location="A125227722R" display="A125227722R" xr:uid="{3076E2BA-5024-4CBC-8320-B6EECF1AC51E}"/>
    <hyperlink ref="E154" location="A125251482R" display="A125251482R" xr:uid="{969DAF72-2F73-4437-B5E7-7E0321FACB82}"/>
    <hyperlink ref="E169" location="A125239602V" display="A125239602V" xr:uid="{043886F0-EEE8-4577-8D94-3A937BF05D54}"/>
    <hyperlink ref="G139" location="A125237226R" display="A125237226R" xr:uid="{90158A6E-6CDC-4C05-92EE-0E19BCA2AFA1}"/>
    <hyperlink ref="G154" location="A125260986L" display="A125260986L" xr:uid="{8E0BC0DE-7CE8-49F4-8963-A2ED0BBD7398}"/>
    <hyperlink ref="G169" location="A125249106V" display="A125249106V" xr:uid="{60914CCF-08EE-4B70-A9B6-A3053181CA27}"/>
    <hyperlink ref="H141" location="A125230122V" display="A125230122V" xr:uid="{29B2FF57-278E-439E-8F9E-210F9D08EAB1}"/>
    <hyperlink ref="H156" location="A125253882L" display="A125253882L" xr:uid="{503AAB56-ACC7-41E1-84CB-28070F259112}"/>
    <hyperlink ref="H171" location="A125242002X" display="A125242002X" xr:uid="{B543BCF0-61C1-4513-A88F-02DB0D8808C3}"/>
    <hyperlink ref="F141" location="A125234874J" display="A125234874J" xr:uid="{520BEC55-FB93-46A4-AB61-D28E3968280F}"/>
    <hyperlink ref="F156" location="A125258634T" display="A125258634T" xr:uid="{252611C6-8120-4A15-A58E-61CDFE3BEDF6}"/>
    <hyperlink ref="F171" location="A125246754L" display="A125246754L" xr:uid="{119043FB-7237-4B2D-8F7D-6AD8D0900999}"/>
    <hyperlink ref="D141" location="A125232498C" display="A125232498C" xr:uid="{1FDD4670-6132-4BC4-86BE-3B8BCEC72BE1}"/>
    <hyperlink ref="D156" location="A125256258L" display="A125256258L" xr:uid="{E652C730-4870-4D0C-A6CE-E3CA91EB2D24}"/>
    <hyperlink ref="D171" location="A125244378J" display="A125244378J" xr:uid="{28B945D3-7925-4DD5-AF24-C1D44BE4EE97}"/>
    <hyperlink ref="E141" location="A125227746J" display="A125227746J" xr:uid="{625C3662-80D6-4679-93C7-2B35716B8BE7}"/>
    <hyperlink ref="E156" location="A125251506W" display="A125251506W" xr:uid="{BA5C35FF-9BED-47EE-8DFA-213A63D2812A}"/>
    <hyperlink ref="E171" location="A125239626L" display="A125239626L" xr:uid="{365482F8-3A5C-4805-9293-325E8EFAB744}"/>
    <hyperlink ref="G141" location="A125237250R" display="A125237250R" xr:uid="{C56E0AD7-341C-4DFD-9484-7973CEB7902A}"/>
    <hyperlink ref="G156" location="A125261010C" display="A125261010C" xr:uid="{6D1EF0AE-57D2-45C7-A2D4-F4D0BA9DB064}"/>
    <hyperlink ref="G171" location="A125249130V" display="A125249130V" xr:uid="{DEC793B0-497E-4110-AAA8-03145905D34C}"/>
    <hyperlink ref="H142" location="A125230126C" display="A125230126C" xr:uid="{48F38DB5-01EA-41DA-92E7-7A6CC211B06A}"/>
    <hyperlink ref="H157" location="A125253886W" display="A125253886W" xr:uid="{02CE509B-A560-4C88-9584-0A299DC2AF28}"/>
    <hyperlink ref="H172" location="A125242006J" display="A125242006J" xr:uid="{EE989AD6-3056-483B-A4E5-94719D697BCB}"/>
    <hyperlink ref="F142" location="A125234878T" display="A125234878T" xr:uid="{9329ED86-3FCB-4393-B6C4-F38100845FEB}"/>
    <hyperlink ref="F157" location="A125258638A" display="A125258638A" xr:uid="{9276FAA1-3D9F-473D-B819-AC04451AE2D7}"/>
    <hyperlink ref="F172" location="A125246758W" display="A125246758W" xr:uid="{077B7E6B-2FC2-4890-9DB8-EA829701C563}"/>
    <hyperlink ref="D142" location="A125232502J" display="A125232502J" xr:uid="{258CE2B4-96FC-4C74-A99F-E0ACE7485477}"/>
    <hyperlink ref="D157" location="A125256262C" display="A125256262C" xr:uid="{2EFCBC61-4181-49E1-8ED9-CB88CDED56E1}"/>
    <hyperlink ref="D172" location="A125244382X" display="A125244382X" xr:uid="{86578F9D-3237-4834-B26F-A2223A81EA24}"/>
    <hyperlink ref="E142" location="A125227750X" display="A125227750X" xr:uid="{7F9C89E4-F2AC-4CA8-B33D-214B74240812}"/>
    <hyperlink ref="E157" location="A125251510L" display="A125251510L" xr:uid="{6FD63A8D-BCCE-42CE-8FB1-BC063CDC52DF}"/>
    <hyperlink ref="E172" location="A125239630C" display="A125239630C" xr:uid="{D3D81E97-1A19-478E-89F8-9D8240E95516}"/>
    <hyperlink ref="G142" location="A125237254X" display="A125237254X" xr:uid="{05C8FB99-A5C6-4786-A0EE-1FDB51BA8790}"/>
    <hyperlink ref="G157" location="A125261014L" display="A125261014L" xr:uid="{A9DD90A0-F81A-4BC1-8800-0AC2CE4DDA23}"/>
    <hyperlink ref="G172" location="A125249134C" display="A125249134C" xr:uid="{2C81614C-78AD-4A53-B888-4EB0BD9202A6}"/>
    <hyperlink ref="H143" location="A125230102K" display="A125230102K" xr:uid="{790AF8C0-AC81-499B-9351-8C7983C6467B}"/>
    <hyperlink ref="H158" location="A125253862C" display="A125253862C" xr:uid="{51F4FF4D-6B22-4493-9380-848F73463A04}"/>
    <hyperlink ref="H173" location="A125241982X" display="A125241982X" xr:uid="{FA2DA7B2-609F-497F-99A6-29B47E2B2992}"/>
    <hyperlink ref="F143" location="A125234854X" display="A125234854X" xr:uid="{345EAECB-981F-46C6-96A7-E7AB58A50C0C}"/>
    <hyperlink ref="F158" location="A125258614J" display="A125258614J" xr:uid="{AB32EFEC-C8CA-4E5B-8AB2-54813E77294A}"/>
    <hyperlink ref="F173" location="A125246734C" display="A125246734C" xr:uid="{7C58ED4A-76C7-49F5-AE82-8274C3DEE9D4}"/>
    <hyperlink ref="D143" location="A125232478V" display="A125232478V" xr:uid="{C4F4BCFC-3909-49F4-A44D-0F082D9F5D10}"/>
    <hyperlink ref="D158" location="A125256238C" display="A125256238C" xr:uid="{7D1E08D9-3501-498E-959B-D6ABC70308A5}"/>
    <hyperlink ref="D173" location="A125244358X" display="A125244358X" xr:uid="{22637426-7806-46E0-9567-4F3102F28843}"/>
    <hyperlink ref="E143" location="A125227726X" display="A125227726X" xr:uid="{6740459E-1404-4EFD-B4DB-7B5A2CAA120F}"/>
    <hyperlink ref="E158" location="A125251486X" display="A125251486X" xr:uid="{5C85B8F1-BD98-4B7D-8F7F-DAD7593BA69F}"/>
    <hyperlink ref="E173" location="A125239606C" display="A125239606C" xr:uid="{687AE70E-FAF9-447C-8488-38D80ABCA3A2}"/>
    <hyperlink ref="G143" location="A125237230F" display="A125237230F" xr:uid="{48DB47D2-E00E-40F2-9ADA-12767CED4B7D}"/>
    <hyperlink ref="G158" location="A125260990C" display="A125260990C" xr:uid="{5D4C7BCF-0B5D-452F-A386-9FC7DB77594E}"/>
    <hyperlink ref="G173" location="A125249110K" display="A125249110K" xr:uid="{D47C9EF9-4BD6-408E-98E7-DBD85456FDA3}"/>
    <hyperlink ref="H144" location="A125230106V" display="A125230106V" xr:uid="{206243A8-1F4A-4381-8269-1ED80E9EC724}"/>
    <hyperlink ref="H159" location="A125253866L" display="A125253866L" xr:uid="{B496C684-E32A-476C-A081-496BAD7BD514}"/>
    <hyperlink ref="H174" location="A125241986J" display="A125241986J" xr:uid="{00B6E5CA-22F3-4C6A-BB16-F3A4AD954728}"/>
    <hyperlink ref="F144" location="A125234858J" display="A125234858J" xr:uid="{CB395A36-6205-4431-956F-19B662662D99}"/>
    <hyperlink ref="F159" location="A125258618T" display="A125258618T" xr:uid="{F50D9709-CCC9-4838-9EB4-525E4D8FCF5F}"/>
    <hyperlink ref="F174" location="A125246738L" display="A125246738L" xr:uid="{34B834CB-B3B8-4D5B-B258-F4DB9DD12BF6}"/>
    <hyperlink ref="D144" location="A125232482K" display="A125232482K" xr:uid="{153A2453-5283-45C6-8F97-0EAF32DA7CAD}"/>
    <hyperlink ref="D159" location="A125256242V" display="A125256242V" xr:uid="{09883BA9-5BDD-475B-9BD0-87262E3A3E2E}"/>
    <hyperlink ref="D174" location="A125244362R" display="A125244362R" xr:uid="{D939C685-6D45-429A-AAA3-64E73F153EF0}"/>
    <hyperlink ref="E144" location="A125227730R" display="A125227730R" xr:uid="{4AB51230-38C1-4559-8AFF-2A5F8D7920EF}"/>
    <hyperlink ref="E159" location="A125251490R" display="A125251490R" xr:uid="{F3A865CD-ABD8-459B-9E9D-19A1D8578E11}"/>
    <hyperlink ref="E174" location="A125239610V" display="A125239610V" xr:uid="{07BB105B-C394-4130-BD15-025E288A42BB}"/>
    <hyperlink ref="G144" location="A125237234R" display="A125237234R" xr:uid="{873D73EA-971C-46EF-BDB7-5E0334B7FC49}"/>
    <hyperlink ref="G159" location="A125260994L" display="A125260994L" xr:uid="{4B7568D3-AB39-484A-8DC5-56DD26E15355}"/>
    <hyperlink ref="G174" location="A125249114V" display="A125249114V" xr:uid="{50A74748-08C5-44AB-BEBF-32CCAA44DF3E}"/>
    <hyperlink ref="H146" location="A125230110K" display="A125230110K" xr:uid="{DB1AFE49-EF5B-48B1-AD92-F8FF6ACBC062}"/>
    <hyperlink ref="H161" location="A125253870C" display="A125253870C" xr:uid="{64E60ABF-9439-47D9-9EBD-8BE57F73FD4B}"/>
    <hyperlink ref="H176" location="A125241990X" display="A125241990X" xr:uid="{210AAC58-4E99-4745-B233-B9F3A2839588}"/>
    <hyperlink ref="F146" location="A125234862X" display="A125234862X" xr:uid="{3697A02C-865F-4E74-9E1F-E94A12400274}"/>
    <hyperlink ref="F161" location="A125258622J" display="A125258622J" xr:uid="{B53E17F2-31E5-4E8E-B837-ADEAD8315952}"/>
    <hyperlink ref="F176" location="A125246742C" display="A125246742C" xr:uid="{21C8C9FB-0836-4E86-9ED6-7F1D2F3BCAFF}"/>
    <hyperlink ref="D146" location="A125232486V" display="A125232486V" xr:uid="{449DDCFF-646D-4AD4-8F62-10E5200134DF}"/>
    <hyperlink ref="D161" location="A125256246C" display="A125256246C" xr:uid="{A56E04BB-B74E-4AEB-A309-B8122BF3411A}"/>
    <hyperlink ref="D176" location="A125244366X" display="A125244366X" xr:uid="{EA2D0E0A-C3E6-4191-9616-1C2FBB6B4D79}"/>
    <hyperlink ref="E146" location="A125227734X" display="A125227734X" xr:uid="{1F105685-BAFE-4F6F-979E-E7B6AA5EE74E}"/>
    <hyperlink ref="E161" location="A125251494X" display="A125251494X" xr:uid="{20BA2CBF-CB7D-4520-A9A4-BFE20F847DDA}"/>
    <hyperlink ref="E176" location="A125239614C" display="A125239614C" xr:uid="{17A4F627-07E3-45E6-8237-CCE05772AC05}"/>
    <hyperlink ref="G146" location="A125237238X" display="A125237238X" xr:uid="{1449378D-0D80-4FFC-8BFF-32C4FCEC788A}"/>
    <hyperlink ref="G161" location="A125260998W" display="A125260998W" xr:uid="{3D0A4573-41FA-4BAD-8710-9BFB80455D23}"/>
    <hyperlink ref="G176" location="A125249118C" display="A125249118C" xr:uid="{1C20261C-4F41-4371-A4B9-7EFB86122341}"/>
    <hyperlink ref="H147" location="A125230094W" display="A125230094W" xr:uid="{5CD33949-9D6D-44A9-A1E9-D8B26977CE35}"/>
    <hyperlink ref="H162" location="A125253854C" display="A125253854C" xr:uid="{1A2B9DFD-1D2F-4A33-BE03-B9520AB3B893}"/>
    <hyperlink ref="H177" location="A125241974X" display="A125241974X" xr:uid="{0F3D2F34-4B51-48C0-BF92-87E777DE2B12}"/>
    <hyperlink ref="F147" location="A125234846X" display="A125234846X" xr:uid="{F9F7AD81-A291-4915-94DF-C50FE1F5387A}"/>
    <hyperlink ref="F162" location="A125258606J" display="A125258606J" xr:uid="{4271D8AA-EC63-48E6-B5D6-2043B6FCA185}"/>
    <hyperlink ref="F177" location="A125246726C" display="A125246726C" xr:uid="{97588652-49A8-4F5E-9E3F-6043B2804B13}"/>
    <hyperlink ref="D147" location="A125232470A" display="A125232470A" xr:uid="{2E14DCEC-78B4-4455-B56C-8686E4D8BF6B}"/>
    <hyperlink ref="D162" location="A125256230K" display="A125256230K" xr:uid="{7FBF854B-2AF6-44D3-847C-62B5C0F5DA65}"/>
    <hyperlink ref="D177" location="A125244350F" display="A125244350F" xr:uid="{4ED15803-4D74-4FE8-A33E-6F9188D3C9D2}"/>
    <hyperlink ref="E147" location="A125227718X" display="A125227718X" xr:uid="{AAFB85BA-B1FB-4877-964B-6B560ACECFA7}"/>
    <hyperlink ref="E162" location="A125251478X" display="A125251478X" xr:uid="{730B1075-ADFA-471A-B0F1-1A1B8C52287A}"/>
    <hyperlink ref="E177" location="A125239598R" display="A125239598R" xr:uid="{F84C7D87-E442-4982-9C57-08B615ADF03B}"/>
    <hyperlink ref="G147" location="A125237222F" display="A125237222F" xr:uid="{86B019D7-7AC5-4BBA-BB3C-26CA9561180C}"/>
    <hyperlink ref="G162" location="A125260982C" display="A125260982C" xr:uid="{33D43B63-7A11-4B32-821F-2DCC70855275}"/>
    <hyperlink ref="G177" location="A125249102K" display="A125249102K" xr:uid="{FC80912D-6ADE-4528-931B-77196AE8313B}"/>
    <hyperlink ref="H148" location="A125230130V" display="A125230130V" xr:uid="{291C9B80-6F65-42F9-9D7E-2277DA0FC628}"/>
    <hyperlink ref="H163" location="A125253890L" display="A125253890L" xr:uid="{D0A50721-4B8F-4311-9607-F7AF180B83C7}"/>
    <hyperlink ref="H178" location="A125242010X" display="A125242010X" xr:uid="{7594C7DF-E535-4C6B-8B5F-75465960DB77}"/>
    <hyperlink ref="F148" location="A125234882J" display="A125234882J" xr:uid="{CD8E26F2-D525-44A2-A8E8-7AE224136ABD}"/>
    <hyperlink ref="F163" location="A125258642T" display="A125258642T" xr:uid="{C286370D-5BC2-4133-8882-4CE8045F5C8A}"/>
    <hyperlink ref="F178" location="A125246762L" display="A125246762L" xr:uid="{BCD64E61-C60E-491F-8AA3-AB2570FAB448}"/>
    <hyperlink ref="D148" location="A125232506T" display="A125232506T" xr:uid="{C52E33D8-20F3-46F9-B821-2D4617D4EEF0}"/>
    <hyperlink ref="D163" location="A125256266L" display="A125256266L" xr:uid="{1124B9FA-4EC1-42E2-A06E-563947429514}"/>
    <hyperlink ref="D178" location="A125244386J" display="A125244386J" xr:uid="{4A24AD00-AB0D-4CB9-ACA8-01A580CD20BB}"/>
    <hyperlink ref="E148" location="A125227754J" display="A125227754J" xr:uid="{7FE684C1-EF1F-491D-8C80-94046B140CA4}"/>
    <hyperlink ref="E163" location="A125251514W" display="A125251514W" xr:uid="{5C59B2EE-2365-40D2-9662-A70DFF0AFC2D}"/>
    <hyperlink ref="E178" location="A125239634L" display="A125239634L" xr:uid="{38C082FB-8154-4299-8670-C2843A894F7F}"/>
    <hyperlink ref="G148" location="A125237258J" display="A125237258J" xr:uid="{8F886FCF-EB19-4E6B-AD05-5718D370F9CA}"/>
    <hyperlink ref="G163" location="A125261018W" display="A125261018W" xr:uid="{CF04F563-58B5-40C8-AE55-FF86EBF18802}"/>
    <hyperlink ref="G178" location="A125249138L" display="A125249138L" xr:uid="{3AEFAA50-5740-4577-B4E9-BCAC7A211B3D}"/>
    <hyperlink ref="H149" location="A125230114V" display="A125230114V" xr:uid="{D1D58D83-67B3-4285-8DDD-52D650173B2D}"/>
    <hyperlink ref="H164" location="A125253874L" display="A125253874L" xr:uid="{4445D447-A698-4DDE-A6B8-CECFE753CE9A}"/>
    <hyperlink ref="H179" location="A125241994J" display="A125241994J" xr:uid="{F6E599EF-4788-499B-966C-B5D2AC86E16F}"/>
    <hyperlink ref="F149" location="A125234866J" display="A125234866J" xr:uid="{69E1B7BA-3764-46ED-85E1-1F211419F642}"/>
    <hyperlink ref="F164" location="A125258626T" display="A125258626T" xr:uid="{4D5AF89D-7B4B-4984-B85C-03E749CC023D}"/>
    <hyperlink ref="F179" location="A125246746L" display="A125246746L" xr:uid="{36E261B1-9A05-43CE-AEF8-AA4DEF973A2B}"/>
    <hyperlink ref="D149" location="A125232490K" display="A125232490K" xr:uid="{955DFD94-7F24-444B-B367-7F9BF12779AD}"/>
    <hyperlink ref="D164" location="A125256250V" display="A125256250V" xr:uid="{51E170F9-289F-4BC4-A7F9-5A5B7A321521}"/>
    <hyperlink ref="D179" location="A125244370R" display="A125244370R" xr:uid="{68D28541-7950-4E64-B231-6CCD0A4507C9}"/>
    <hyperlink ref="E149" location="A125227738J" display="A125227738J" xr:uid="{054A3674-C4F4-48E0-9CDF-582A4E96EEF3}"/>
    <hyperlink ref="E164" location="A125251498J" display="A125251498J" xr:uid="{B138263F-97EB-4918-8C8B-B48E195AC253}"/>
    <hyperlink ref="E179" location="A125239618L" display="A125239618L" xr:uid="{3B133500-C8E4-4DD7-81A7-350A2CE00521}"/>
    <hyperlink ref="G149" location="A125237242R" display="A125237242R" xr:uid="{98861FE2-5FD4-41B7-89D4-4BB9BB0C844A}"/>
    <hyperlink ref="G164" location="A125261002C" display="A125261002C" xr:uid="{E094750D-5248-4469-BD51-82913C1084D7}"/>
    <hyperlink ref="G179" location="A125249122V" display="A125249122V" xr:uid="{48B03D17-352E-4529-8187-07D2C2561251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2323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4632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4633</v>
      </c>
    </row>
    <row r="6" spans="1:13" ht="15.75" customHeight="1">
      <c r="B6" s="72" t="s">
        <v>4634</v>
      </c>
      <c r="C6" s="72"/>
      <c r="D6" s="72"/>
      <c r="E6" s="72"/>
      <c r="F6" s="72"/>
      <c r="G6" s="72"/>
      <c r="H6" s="72"/>
      <c r="I6" s="72"/>
      <c r="J6" s="72"/>
      <c r="K6" s="72"/>
      <c r="L6" s="72"/>
    </row>
    <row r="8" spans="1:13" ht="15">
      <c r="D8" s="16" t="s">
        <v>4636</v>
      </c>
    </row>
    <row r="9" spans="1:13" s="17" customFormat="1"/>
    <row r="10" spans="1:13" ht="22.5" customHeight="1">
      <c r="A10" s="18" t="s">
        <v>4637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4638</v>
      </c>
      <c r="I10" s="18" t="s">
        <v>250</v>
      </c>
      <c r="J10" s="18" t="s">
        <v>252</v>
      </c>
      <c r="K10" s="18" t="s">
        <v>4639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44228</v>
      </c>
      <c r="H12" s="11">
        <v>7</v>
      </c>
      <c r="I12" s="20" t="s">
        <v>259</v>
      </c>
      <c r="J12" s="11" t="s">
        <v>261</v>
      </c>
      <c r="K12" s="11" t="s">
        <v>4641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44228</v>
      </c>
      <c r="H13" s="11">
        <v>7</v>
      </c>
      <c r="I13" s="20" t="s">
        <v>259</v>
      </c>
      <c r="J13" s="11" t="s">
        <v>261</v>
      </c>
      <c r="K13" s="11" t="s">
        <v>4641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44228</v>
      </c>
      <c r="H14" s="11">
        <v>7</v>
      </c>
      <c r="I14" s="20" t="s">
        <v>259</v>
      </c>
      <c r="J14" s="11" t="s">
        <v>261</v>
      </c>
      <c r="K14" s="11" t="s">
        <v>4641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44228</v>
      </c>
      <c r="H15" s="11">
        <v>7</v>
      </c>
      <c r="I15" s="20" t="s">
        <v>259</v>
      </c>
      <c r="J15" s="11" t="s">
        <v>261</v>
      </c>
      <c r="K15" s="11" t="s">
        <v>4641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44228</v>
      </c>
      <c r="H16" s="11">
        <v>7</v>
      </c>
      <c r="I16" s="20" t="s">
        <v>259</v>
      </c>
      <c r="J16" s="11" t="s">
        <v>261</v>
      </c>
      <c r="K16" s="11" t="s">
        <v>4641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44228</v>
      </c>
      <c r="H17" s="11">
        <v>7</v>
      </c>
      <c r="I17" s="20" t="s">
        <v>259</v>
      </c>
      <c r="J17" s="11" t="s">
        <v>261</v>
      </c>
      <c r="K17" s="11" t="s">
        <v>4641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44228</v>
      </c>
      <c r="H18" s="11">
        <v>7</v>
      </c>
      <c r="I18" s="20" t="s">
        <v>259</v>
      </c>
      <c r="J18" s="11" t="s">
        <v>261</v>
      </c>
      <c r="K18" s="11" t="s">
        <v>4641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44228</v>
      </c>
      <c r="H19" s="11">
        <v>7</v>
      </c>
      <c r="I19" s="20" t="s">
        <v>259</v>
      </c>
      <c r="J19" s="11" t="s">
        <v>261</v>
      </c>
      <c r="K19" s="11" t="s">
        <v>4641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44228</v>
      </c>
      <c r="H20" s="11">
        <v>7</v>
      </c>
      <c r="I20" s="20" t="s">
        <v>259</v>
      </c>
      <c r="J20" s="11" t="s">
        <v>261</v>
      </c>
      <c r="K20" s="11" t="s">
        <v>4641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44228</v>
      </c>
      <c r="H21" s="11">
        <v>7</v>
      </c>
      <c r="I21" s="20" t="s">
        <v>259</v>
      </c>
      <c r="J21" s="11" t="s">
        <v>261</v>
      </c>
      <c r="K21" s="11" t="s">
        <v>4641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44228</v>
      </c>
      <c r="H22" s="11">
        <v>7</v>
      </c>
      <c r="I22" s="20" t="s">
        <v>259</v>
      </c>
      <c r="J22" s="11" t="s">
        <v>261</v>
      </c>
      <c r="K22" s="11" t="s">
        <v>4641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44228</v>
      </c>
      <c r="H23" s="11">
        <v>7</v>
      </c>
      <c r="I23" s="20" t="s">
        <v>259</v>
      </c>
      <c r="J23" s="11" t="s">
        <v>261</v>
      </c>
      <c r="K23" s="11" t="s">
        <v>4641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44228</v>
      </c>
      <c r="H24" s="11">
        <v>7</v>
      </c>
      <c r="I24" s="20" t="s">
        <v>259</v>
      </c>
      <c r="J24" s="11" t="s">
        <v>261</v>
      </c>
      <c r="K24" s="11" t="s">
        <v>4641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44228</v>
      </c>
      <c r="H25" s="11">
        <v>7</v>
      </c>
      <c r="I25" s="20" t="s">
        <v>259</v>
      </c>
      <c r="J25" s="11" t="s">
        <v>261</v>
      </c>
      <c r="K25" s="11" t="s">
        <v>4641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44228</v>
      </c>
      <c r="H26" s="11">
        <v>7</v>
      </c>
      <c r="I26" s="20" t="s">
        <v>259</v>
      </c>
      <c r="J26" s="11" t="s">
        <v>261</v>
      </c>
      <c r="K26" s="11" t="s">
        <v>4641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44228</v>
      </c>
      <c r="H27" s="11">
        <v>7</v>
      </c>
      <c r="I27" s="20" t="s">
        <v>259</v>
      </c>
      <c r="J27" s="11" t="s">
        <v>261</v>
      </c>
      <c r="K27" s="11" t="s">
        <v>4641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44228</v>
      </c>
      <c r="H28" s="11">
        <v>7</v>
      </c>
      <c r="I28" s="20" t="s">
        <v>259</v>
      </c>
      <c r="J28" s="11" t="s">
        <v>261</v>
      </c>
      <c r="K28" s="11" t="s">
        <v>4641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44228</v>
      </c>
      <c r="H29" s="11">
        <v>7</v>
      </c>
      <c r="I29" s="20" t="s">
        <v>259</v>
      </c>
      <c r="J29" s="11" t="s">
        <v>261</v>
      </c>
      <c r="K29" s="11" t="s">
        <v>4641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44228</v>
      </c>
      <c r="H30" s="11">
        <v>7</v>
      </c>
      <c r="I30" s="20" t="s">
        <v>259</v>
      </c>
      <c r="J30" s="11" t="s">
        <v>261</v>
      </c>
      <c r="K30" s="11" t="s">
        <v>4641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44228</v>
      </c>
      <c r="H31" s="11">
        <v>7</v>
      </c>
      <c r="I31" s="20" t="s">
        <v>259</v>
      </c>
      <c r="J31" s="11" t="s">
        <v>261</v>
      </c>
      <c r="K31" s="11" t="s">
        <v>4641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44228</v>
      </c>
      <c r="H32" s="11">
        <v>7</v>
      </c>
      <c r="I32" s="20" t="s">
        <v>259</v>
      </c>
      <c r="J32" s="11" t="s">
        <v>261</v>
      </c>
      <c r="K32" s="11" t="s">
        <v>4641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44228</v>
      </c>
      <c r="H33" s="11">
        <v>7</v>
      </c>
      <c r="I33" s="20" t="s">
        <v>259</v>
      </c>
      <c r="J33" s="11" t="s">
        <v>261</v>
      </c>
      <c r="K33" s="11" t="s">
        <v>4641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44228</v>
      </c>
      <c r="H34" s="11">
        <v>7</v>
      </c>
      <c r="I34" s="20" t="s">
        <v>259</v>
      </c>
      <c r="J34" s="11" t="s">
        <v>261</v>
      </c>
      <c r="K34" s="11" t="s">
        <v>4641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44228</v>
      </c>
      <c r="H35" s="11">
        <v>7</v>
      </c>
      <c r="I35" s="20" t="s">
        <v>259</v>
      </c>
      <c r="J35" s="11" t="s">
        <v>261</v>
      </c>
      <c r="K35" s="11" t="s">
        <v>4641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44228</v>
      </c>
      <c r="H36" s="11">
        <v>7</v>
      </c>
      <c r="I36" s="20" t="s">
        <v>259</v>
      </c>
      <c r="J36" s="11" t="s">
        <v>261</v>
      </c>
      <c r="K36" s="11" t="s">
        <v>4641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44228</v>
      </c>
      <c r="H37" s="11">
        <v>7</v>
      </c>
      <c r="I37" s="20" t="s">
        <v>259</v>
      </c>
      <c r="J37" s="11" t="s">
        <v>261</v>
      </c>
      <c r="K37" s="11" t="s">
        <v>4641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44228</v>
      </c>
      <c r="H38" s="11">
        <v>7</v>
      </c>
      <c r="I38" s="20" t="s">
        <v>259</v>
      </c>
      <c r="J38" s="11" t="s">
        <v>261</v>
      </c>
      <c r="K38" s="11" t="s">
        <v>4641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44228</v>
      </c>
      <c r="H39" s="11">
        <v>7</v>
      </c>
      <c r="I39" s="20" t="s">
        <v>259</v>
      </c>
      <c r="J39" s="11" t="s">
        <v>261</v>
      </c>
      <c r="K39" s="11" t="s">
        <v>4641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44228</v>
      </c>
      <c r="H40" s="11">
        <v>7</v>
      </c>
      <c r="I40" s="20" t="s">
        <v>259</v>
      </c>
      <c r="J40" s="11" t="s">
        <v>261</v>
      </c>
      <c r="K40" s="11" t="s">
        <v>4641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44228</v>
      </c>
      <c r="H41" s="11">
        <v>7</v>
      </c>
      <c r="I41" s="20" t="s">
        <v>259</v>
      </c>
      <c r="J41" s="11" t="s">
        <v>261</v>
      </c>
      <c r="K41" s="11" t="s">
        <v>4641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44228</v>
      </c>
      <c r="H42" s="11">
        <v>7</v>
      </c>
      <c r="I42" s="20" t="s">
        <v>259</v>
      </c>
      <c r="J42" s="11" t="s">
        <v>261</v>
      </c>
      <c r="K42" s="11" t="s">
        <v>4641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44228</v>
      </c>
      <c r="H43" s="11">
        <v>7</v>
      </c>
      <c r="I43" s="20" t="s">
        <v>259</v>
      </c>
      <c r="J43" s="11" t="s">
        <v>261</v>
      </c>
      <c r="K43" s="11" t="s">
        <v>4641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44228</v>
      </c>
      <c r="H44" s="11">
        <v>7</v>
      </c>
      <c r="I44" s="20" t="s">
        <v>259</v>
      </c>
      <c r="J44" s="11" t="s">
        <v>261</v>
      </c>
      <c r="K44" s="11" t="s">
        <v>4641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44228</v>
      </c>
      <c r="H45" s="11">
        <v>7</v>
      </c>
      <c r="I45" s="20" t="s">
        <v>259</v>
      </c>
      <c r="J45" s="11" t="s">
        <v>261</v>
      </c>
      <c r="K45" s="11" t="s">
        <v>4641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44228</v>
      </c>
      <c r="H46" s="11">
        <v>7</v>
      </c>
      <c r="I46" s="20" t="s">
        <v>259</v>
      </c>
      <c r="J46" s="11" t="s">
        <v>261</v>
      </c>
      <c r="K46" s="11" t="s">
        <v>4641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44228</v>
      </c>
      <c r="H47" s="11">
        <v>7</v>
      </c>
      <c r="I47" s="20" t="s">
        <v>259</v>
      </c>
      <c r="J47" s="11" t="s">
        <v>261</v>
      </c>
      <c r="K47" s="11" t="s">
        <v>4641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44228</v>
      </c>
      <c r="H48" s="11">
        <v>7</v>
      </c>
      <c r="I48" s="20" t="s">
        <v>259</v>
      </c>
      <c r="J48" s="11" t="s">
        <v>261</v>
      </c>
      <c r="K48" s="11" t="s">
        <v>4641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44228</v>
      </c>
      <c r="H49" s="11">
        <v>7</v>
      </c>
      <c r="I49" s="20" t="s">
        <v>259</v>
      </c>
      <c r="J49" s="11" t="s">
        <v>261</v>
      </c>
      <c r="K49" s="11" t="s">
        <v>4641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44228</v>
      </c>
      <c r="H50" s="11">
        <v>7</v>
      </c>
      <c r="I50" s="20" t="s">
        <v>259</v>
      </c>
      <c r="J50" s="11" t="s">
        <v>261</v>
      </c>
      <c r="K50" s="11" t="s">
        <v>4641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44228</v>
      </c>
      <c r="H51" s="11">
        <v>7</v>
      </c>
      <c r="I51" s="20" t="s">
        <v>259</v>
      </c>
      <c r="J51" s="11" t="s">
        <v>261</v>
      </c>
      <c r="K51" s="11" t="s">
        <v>4641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44228</v>
      </c>
      <c r="H52" s="11">
        <v>7</v>
      </c>
      <c r="I52" s="20" t="s">
        <v>259</v>
      </c>
      <c r="J52" s="11" t="s">
        <v>261</v>
      </c>
      <c r="K52" s="11" t="s">
        <v>4641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44228</v>
      </c>
      <c r="H53" s="11">
        <v>7</v>
      </c>
      <c r="I53" s="20" t="s">
        <v>259</v>
      </c>
      <c r="J53" s="11" t="s">
        <v>261</v>
      </c>
      <c r="K53" s="11" t="s">
        <v>4641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44228</v>
      </c>
      <c r="H54" s="11">
        <v>7</v>
      </c>
      <c r="I54" s="20" t="s">
        <v>259</v>
      </c>
      <c r="J54" s="11" t="s">
        <v>261</v>
      </c>
      <c r="K54" s="11" t="s">
        <v>4641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44228</v>
      </c>
      <c r="H55" s="11">
        <v>7</v>
      </c>
      <c r="I55" s="20" t="s">
        <v>259</v>
      </c>
      <c r="J55" s="11" t="s">
        <v>261</v>
      </c>
      <c r="K55" s="11" t="s">
        <v>4641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44228</v>
      </c>
      <c r="H56" s="11">
        <v>7</v>
      </c>
      <c r="I56" s="20" t="s">
        <v>259</v>
      </c>
      <c r="J56" s="11" t="s">
        <v>261</v>
      </c>
      <c r="K56" s="11" t="s">
        <v>4641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44228</v>
      </c>
      <c r="H57" s="11">
        <v>7</v>
      </c>
      <c r="I57" s="20" t="s">
        <v>259</v>
      </c>
      <c r="J57" s="11" t="s">
        <v>261</v>
      </c>
      <c r="K57" s="11" t="s">
        <v>4641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44228</v>
      </c>
      <c r="H58" s="11">
        <v>7</v>
      </c>
      <c r="I58" s="20" t="s">
        <v>259</v>
      </c>
      <c r="J58" s="11" t="s">
        <v>261</v>
      </c>
      <c r="K58" s="11" t="s">
        <v>4641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44228</v>
      </c>
      <c r="H59" s="11">
        <v>7</v>
      </c>
      <c r="I59" s="20" t="s">
        <v>259</v>
      </c>
      <c r="J59" s="11" t="s">
        <v>261</v>
      </c>
      <c r="K59" s="11" t="s">
        <v>4641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44228</v>
      </c>
      <c r="H60" s="11">
        <v>7</v>
      </c>
      <c r="I60" s="20" t="s">
        <v>259</v>
      </c>
      <c r="J60" s="11" t="s">
        <v>261</v>
      </c>
      <c r="K60" s="11" t="s">
        <v>4641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44228</v>
      </c>
      <c r="H61" s="11">
        <v>7</v>
      </c>
      <c r="I61" s="20" t="s">
        <v>259</v>
      </c>
      <c r="J61" s="11" t="s">
        <v>261</v>
      </c>
      <c r="K61" s="11" t="s">
        <v>4641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44228</v>
      </c>
      <c r="H62" s="11">
        <v>7</v>
      </c>
      <c r="I62" s="20" t="s">
        <v>259</v>
      </c>
      <c r="J62" s="11" t="s">
        <v>261</v>
      </c>
      <c r="K62" s="11" t="s">
        <v>4641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44228</v>
      </c>
      <c r="H63" s="11">
        <v>7</v>
      </c>
      <c r="I63" s="20" t="s">
        <v>259</v>
      </c>
      <c r="J63" s="11" t="s">
        <v>261</v>
      </c>
      <c r="K63" s="11" t="s">
        <v>4641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44228</v>
      </c>
      <c r="H64" s="11">
        <v>7</v>
      </c>
      <c r="I64" s="20" t="s">
        <v>259</v>
      </c>
      <c r="J64" s="11" t="s">
        <v>261</v>
      </c>
      <c r="K64" s="11" t="s">
        <v>4641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44228</v>
      </c>
      <c r="H65" s="11">
        <v>7</v>
      </c>
      <c r="I65" s="20" t="s">
        <v>259</v>
      </c>
      <c r="J65" s="11" t="s">
        <v>261</v>
      </c>
      <c r="K65" s="11" t="s">
        <v>4641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44228</v>
      </c>
      <c r="H66" s="11">
        <v>7</v>
      </c>
      <c r="I66" s="20" t="s">
        <v>259</v>
      </c>
      <c r="J66" s="11" t="s">
        <v>261</v>
      </c>
      <c r="K66" s="11" t="s">
        <v>4641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44228</v>
      </c>
      <c r="H67" s="11">
        <v>7</v>
      </c>
      <c r="I67" s="20" t="s">
        <v>259</v>
      </c>
      <c r="J67" s="11" t="s">
        <v>261</v>
      </c>
      <c r="K67" s="11" t="s">
        <v>4641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44228</v>
      </c>
      <c r="H68" s="11">
        <v>7</v>
      </c>
      <c r="I68" s="20" t="s">
        <v>259</v>
      </c>
      <c r="J68" s="11" t="s">
        <v>261</v>
      </c>
      <c r="K68" s="11" t="s">
        <v>4641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44228</v>
      </c>
      <c r="H69" s="11">
        <v>7</v>
      </c>
      <c r="I69" s="20" t="s">
        <v>259</v>
      </c>
      <c r="J69" s="11" t="s">
        <v>261</v>
      </c>
      <c r="K69" s="11" t="s">
        <v>4641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44228</v>
      </c>
      <c r="H70" s="11">
        <v>7</v>
      </c>
      <c r="I70" s="20" t="s">
        <v>259</v>
      </c>
      <c r="J70" s="11" t="s">
        <v>261</v>
      </c>
      <c r="K70" s="11" t="s">
        <v>4641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44228</v>
      </c>
      <c r="H71" s="11">
        <v>7</v>
      </c>
      <c r="I71" s="20" t="s">
        <v>259</v>
      </c>
      <c r="J71" s="11" t="s">
        <v>261</v>
      </c>
      <c r="K71" s="11" t="s">
        <v>4641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44228</v>
      </c>
      <c r="H72" s="11">
        <v>7</v>
      </c>
      <c r="I72" s="20" t="s">
        <v>259</v>
      </c>
      <c r="J72" s="11" t="s">
        <v>261</v>
      </c>
      <c r="K72" s="11" t="s">
        <v>4641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44228</v>
      </c>
      <c r="H73" s="11">
        <v>7</v>
      </c>
      <c r="I73" s="20" t="s">
        <v>259</v>
      </c>
      <c r="J73" s="11" t="s">
        <v>261</v>
      </c>
      <c r="K73" s="11" t="s">
        <v>4641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44228</v>
      </c>
      <c r="H74" s="11">
        <v>7</v>
      </c>
      <c r="I74" s="20" t="s">
        <v>259</v>
      </c>
      <c r="J74" s="11" t="s">
        <v>261</v>
      </c>
      <c r="K74" s="11" t="s">
        <v>4641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44228</v>
      </c>
      <c r="H75" s="11">
        <v>7</v>
      </c>
      <c r="I75" s="20" t="s">
        <v>259</v>
      </c>
      <c r="J75" s="11" t="s">
        <v>261</v>
      </c>
      <c r="K75" s="11" t="s">
        <v>4641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44228</v>
      </c>
      <c r="H76" s="11">
        <v>7</v>
      </c>
      <c r="I76" s="20" t="s">
        <v>259</v>
      </c>
      <c r="J76" s="11" t="s">
        <v>261</v>
      </c>
      <c r="K76" s="11" t="s">
        <v>4641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44228</v>
      </c>
      <c r="H77" s="11">
        <v>7</v>
      </c>
      <c r="I77" s="20" t="s">
        <v>259</v>
      </c>
      <c r="J77" s="11" t="s">
        <v>261</v>
      </c>
      <c r="K77" s="11" t="s">
        <v>4641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44228</v>
      </c>
      <c r="H78" s="11">
        <v>7</v>
      </c>
      <c r="I78" s="20" t="s">
        <v>259</v>
      </c>
      <c r="J78" s="11" t="s">
        <v>261</v>
      </c>
      <c r="K78" s="11" t="s">
        <v>4641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44228</v>
      </c>
      <c r="H79" s="11">
        <v>7</v>
      </c>
      <c r="I79" s="20" t="s">
        <v>259</v>
      </c>
      <c r="J79" s="11" t="s">
        <v>261</v>
      </c>
      <c r="K79" s="11" t="s">
        <v>4641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44228</v>
      </c>
      <c r="H80" s="11">
        <v>7</v>
      </c>
      <c r="I80" s="20" t="s">
        <v>259</v>
      </c>
      <c r="J80" s="11" t="s">
        <v>261</v>
      </c>
      <c r="K80" s="11" t="s">
        <v>4641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44228</v>
      </c>
      <c r="H81" s="11">
        <v>7</v>
      </c>
      <c r="I81" s="20" t="s">
        <v>259</v>
      </c>
      <c r="J81" s="11" t="s">
        <v>261</v>
      </c>
      <c r="K81" s="11" t="s">
        <v>4641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44228</v>
      </c>
      <c r="H82" s="11">
        <v>7</v>
      </c>
      <c r="I82" s="20" t="s">
        <v>259</v>
      </c>
      <c r="J82" s="11" t="s">
        <v>261</v>
      </c>
      <c r="K82" s="11" t="s">
        <v>4641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44228</v>
      </c>
      <c r="H83" s="11">
        <v>7</v>
      </c>
      <c r="I83" s="20" t="s">
        <v>259</v>
      </c>
      <c r="J83" s="11" t="s">
        <v>261</v>
      </c>
      <c r="K83" s="11" t="s">
        <v>4641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44228</v>
      </c>
      <c r="H84" s="11">
        <v>7</v>
      </c>
      <c r="I84" s="20" t="s">
        <v>259</v>
      </c>
      <c r="J84" s="11" t="s">
        <v>261</v>
      </c>
      <c r="K84" s="11" t="s">
        <v>4641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44228</v>
      </c>
      <c r="H85" s="11">
        <v>7</v>
      </c>
      <c r="I85" s="20" t="s">
        <v>259</v>
      </c>
      <c r="J85" s="11" t="s">
        <v>261</v>
      </c>
      <c r="K85" s="11" t="s">
        <v>4641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44228</v>
      </c>
      <c r="H86" s="11">
        <v>7</v>
      </c>
      <c r="I86" s="20" t="s">
        <v>259</v>
      </c>
      <c r="J86" s="11" t="s">
        <v>261</v>
      </c>
      <c r="K86" s="11" t="s">
        <v>4641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44228</v>
      </c>
      <c r="H87" s="11">
        <v>7</v>
      </c>
      <c r="I87" s="20" t="s">
        <v>259</v>
      </c>
      <c r="J87" s="11" t="s">
        <v>261</v>
      </c>
      <c r="K87" s="11" t="s">
        <v>4641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44228</v>
      </c>
      <c r="H88" s="11">
        <v>7</v>
      </c>
      <c r="I88" s="20" t="s">
        <v>259</v>
      </c>
      <c r="J88" s="11" t="s">
        <v>261</v>
      </c>
      <c r="K88" s="11" t="s">
        <v>4641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44228</v>
      </c>
      <c r="H89" s="11">
        <v>7</v>
      </c>
      <c r="I89" s="20" t="s">
        <v>259</v>
      </c>
      <c r="J89" s="11" t="s">
        <v>261</v>
      </c>
      <c r="K89" s="11" t="s">
        <v>4641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44228</v>
      </c>
      <c r="H90" s="11">
        <v>7</v>
      </c>
      <c r="I90" s="20" t="s">
        <v>259</v>
      </c>
      <c r="J90" s="11" t="s">
        <v>261</v>
      </c>
      <c r="K90" s="11" t="s">
        <v>4641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44228</v>
      </c>
      <c r="H91" s="11">
        <v>7</v>
      </c>
      <c r="I91" s="20" t="s">
        <v>259</v>
      </c>
      <c r="J91" s="11" t="s">
        <v>261</v>
      </c>
      <c r="K91" s="11" t="s">
        <v>4641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44228</v>
      </c>
      <c r="H92" s="11">
        <v>7</v>
      </c>
      <c r="I92" s="20" t="s">
        <v>259</v>
      </c>
      <c r="J92" s="11" t="s">
        <v>261</v>
      </c>
      <c r="K92" s="11" t="s">
        <v>4641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44228</v>
      </c>
      <c r="H93" s="11">
        <v>7</v>
      </c>
      <c r="I93" s="20" t="s">
        <v>259</v>
      </c>
      <c r="J93" s="11" t="s">
        <v>261</v>
      </c>
      <c r="K93" s="11" t="s">
        <v>4641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44228</v>
      </c>
      <c r="H94" s="11">
        <v>7</v>
      </c>
      <c r="I94" s="20" t="s">
        <v>259</v>
      </c>
      <c r="J94" s="11" t="s">
        <v>261</v>
      </c>
      <c r="K94" s="11" t="s">
        <v>4641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44228</v>
      </c>
      <c r="H95" s="11">
        <v>7</v>
      </c>
      <c r="I95" s="20" t="s">
        <v>259</v>
      </c>
      <c r="J95" s="11" t="s">
        <v>261</v>
      </c>
      <c r="K95" s="11" t="s">
        <v>4641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44228</v>
      </c>
      <c r="H96" s="11">
        <v>7</v>
      </c>
      <c r="I96" s="20" t="s">
        <v>259</v>
      </c>
      <c r="J96" s="11" t="s">
        <v>261</v>
      </c>
      <c r="K96" s="11" t="s">
        <v>4641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44228</v>
      </c>
      <c r="H97" s="11">
        <v>7</v>
      </c>
      <c r="I97" s="20" t="s">
        <v>259</v>
      </c>
      <c r="J97" s="11" t="s">
        <v>261</v>
      </c>
      <c r="K97" s="11" t="s">
        <v>4641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44228</v>
      </c>
      <c r="H98" s="11">
        <v>7</v>
      </c>
      <c r="I98" s="20" t="s">
        <v>259</v>
      </c>
      <c r="J98" s="11" t="s">
        <v>261</v>
      </c>
      <c r="K98" s="11" t="s">
        <v>4641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44228</v>
      </c>
      <c r="H99" s="11">
        <v>7</v>
      </c>
      <c r="I99" s="20" t="s">
        <v>259</v>
      </c>
      <c r="J99" s="11" t="s">
        <v>261</v>
      </c>
      <c r="K99" s="11" t="s">
        <v>4641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44228</v>
      </c>
      <c r="H100" s="11">
        <v>7</v>
      </c>
      <c r="I100" s="20" t="s">
        <v>259</v>
      </c>
      <c r="J100" s="11" t="s">
        <v>261</v>
      </c>
      <c r="K100" s="11" t="s">
        <v>4641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44228</v>
      </c>
      <c r="H101" s="11">
        <v>7</v>
      </c>
      <c r="I101" s="20" t="s">
        <v>259</v>
      </c>
      <c r="J101" s="11" t="s">
        <v>261</v>
      </c>
      <c r="K101" s="11" t="s">
        <v>4641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44228</v>
      </c>
      <c r="H102" s="11">
        <v>7</v>
      </c>
      <c r="I102" s="20" t="s">
        <v>259</v>
      </c>
      <c r="J102" s="11" t="s">
        <v>261</v>
      </c>
      <c r="K102" s="11" t="s">
        <v>4641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44228</v>
      </c>
      <c r="H103" s="11">
        <v>7</v>
      </c>
      <c r="I103" s="20" t="s">
        <v>259</v>
      </c>
      <c r="J103" s="11" t="s">
        <v>261</v>
      </c>
      <c r="K103" s="11" t="s">
        <v>4641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44228</v>
      </c>
      <c r="H104" s="11">
        <v>7</v>
      </c>
      <c r="I104" s="20" t="s">
        <v>259</v>
      </c>
      <c r="J104" s="11" t="s">
        <v>261</v>
      </c>
      <c r="K104" s="11" t="s">
        <v>4641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44228</v>
      </c>
      <c r="H105" s="11">
        <v>7</v>
      </c>
      <c r="I105" s="20" t="s">
        <v>259</v>
      </c>
      <c r="J105" s="11" t="s">
        <v>261</v>
      </c>
      <c r="K105" s="11" t="s">
        <v>4641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44228</v>
      </c>
      <c r="H106" s="11">
        <v>7</v>
      </c>
      <c r="I106" s="20" t="s">
        <v>259</v>
      </c>
      <c r="J106" s="11" t="s">
        <v>261</v>
      </c>
      <c r="K106" s="11" t="s">
        <v>4641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44228</v>
      </c>
      <c r="H107" s="11">
        <v>7</v>
      </c>
      <c r="I107" s="20" t="s">
        <v>259</v>
      </c>
      <c r="J107" s="11" t="s">
        <v>261</v>
      </c>
      <c r="K107" s="11" t="s">
        <v>4641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44228</v>
      </c>
      <c r="H108" s="11">
        <v>7</v>
      </c>
      <c r="I108" s="20" t="s">
        <v>259</v>
      </c>
      <c r="J108" s="11" t="s">
        <v>261</v>
      </c>
      <c r="K108" s="11" t="s">
        <v>4641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44228</v>
      </c>
      <c r="H109" s="11">
        <v>7</v>
      </c>
      <c r="I109" s="20" t="s">
        <v>259</v>
      </c>
      <c r="J109" s="11" t="s">
        <v>261</v>
      </c>
      <c r="K109" s="11" t="s">
        <v>4641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44228</v>
      </c>
      <c r="H110" s="11">
        <v>7</v>
      </c>
      <c r="I110" s="20" t="s">
        <v>259</v>
      </c>
      <c r="J110" s="11" t="s">
        <v>261</v>
      </c>
      <c r="K110" s="11" t="s">
        <v>4641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44228</v>
      </c>
      <c r="H111" s="11">
        <v>7</v>
      </c>
      <c r="I111" s="20" t="s">
        <v>259</v>
      </c>
      <c r="J111" s="11" t="s">
        <v>261</v>
      </c>
      <c r="K111" s="11" t="s">
        <v>4641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44228</v>
      </c>
      <c r="H112" s="11">
        <v>7</v>
      </c>
      <c r="I112" s="20" t="s">
        <v>259</v>
      </c>
      <c r="J112" s="11" t="s">
        <v>261</v>
      </c>
      <c r="K112" s="11" t="s">
        <v>4641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44228</v>
      </c>
      <c r="H113" s="11">
        <v>7</v>
      </c>
      <c r="I113" s="20" t="s">
        <v>259</v>
      </c>
      <c r="J113" s="11" t="s">
        <v>261</v>
      </c>
      <c r="K113" s="11" t="s">
        <v>4641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44228</v>
      </c>
      <c r="H114" s="11">
        <v>7</v>
      </c>
      <c r="I114" s="20" t="s">
        <v>259</v>
      </c>
      <c r="J114" s="11" t="s">
        <v>261</v>
      </c>
      <c r="K114" s="11" t="s">
        <v>4641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44228</v>
      </c>
      <c r="H115" s="11">
        <v>7</v>
      </c>
      <c r="I115" s="20" t="s">
        <v>259</v>
      </c>
      <c r="J115" s="11" t="s">
        <v>261</v>
      </c>
      <c r="K115" s="11" t="s">
        <v>4641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44228</v>
      </c>
      <c r="H116" s="11">
        <v>7</v>
      </c>
      <c r="I116" s="20" t="s">
        <v>259</v>
      </c>
      <c r="J116" s="11" t="s">
        <v>261</v>
      </c>
      <c r="K116" s="11" t="s">
        <v>4641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44228</v>
      </c>
      <c r="H117" s="11">
        <v>7</v>
      </c>
      <c r="I117" s="20" t="s">
        <v>259</v>
      </c>
      <c r="J117" s="11" t="s">
        <v>261</v>
      </c>
      <c r="K117" s="11" t="s">
        <v>4641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44228</v>
      </c>
      <c r="H118" s="11">
        <v>7</v>
      </c>
      <c r="I118" s="20" t="s">
        <v>259</v>
      </c>
      <c r="J118" s="11" t="s">
        <v>261</v>
      </c>
      <c r="K118" s="11" t="s">
        <v>4641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44228</v>
      </c>
      <c r="H119" s="11">
        <v>7</v>
      </c>
      <c r="I119" s="20" t="s">
        <v>259</v>
      </c>
      <c r="J119" s="11" t="s">
        <v>261</v>
      </c>
      <c r="K119" s="11" t="s">
        <v>4641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44228</v>
      </c>
      <c r="H120" s="11">
        <v>7</v>
      </c>
      <c r="I120" s="20" t="s">
        <v>259</v>
      </c>
      <c r="J120" s="11" t="s">
        <v>261</v>
      </c>
      <c r="K120" s="11" t="s">
        <v>4641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44228</v>
      </c>
      <c r="H121" s="11">
        <v>7</v>
      </c>
      <c r="I121" s="20" t="s">
        <v>259</v>
      </c>
      <c r="J121" s="11" t="s">
        <v>261</v>
      </c>
      <c r="K121" s="11" t="s">
        <v>4641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44228</v>
      </c>
      <c r="H122" s="11">
        <v>7</v>
      </c>
      <c r="I122" s="20" t="s">
        <v>259</v>
      </c>
      <c r="J122" s="11" t="s">
        <v>261</v>
      </c>
      <c r="K122" s="11" t="s">
        <v>4641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44228</v>
      </c>
      <c r="H123" s="11">
        <v>7</v>
      </c>
      <c r="I123" s="20" t="s">
        <v>259</v>
      </c>
      <c r="J123" s="11" t="s">
        <v>261</v>
      </c>
      <c r="K123" s="11" t="s">
        <v>4641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44228</v>
      </c>
      <c r="H124" s="11">
        <v>7</v>
      </c>
      <c r="I124" s="20" t="s">
        <v>259</v>
      </c>
      <c r="J124" s="11" t="s">
        <v>261</v>
      </c>
      <c r="K124" s="11" t="s">
        <v>4641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44228</v>
      </c>
      <c r="H125" s="11">
        <v>7</v>
      </c>
      <c r="I125" s="20" t="s">
        <v>259</v>
      </c>
      <c r="J125" s="11" t="s">
        <v>261</v>
      </c>
      <c r="K125" s="11" t="s">
        <v>4641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44228</v>
      </c>
      <c r="H126" s="11">
        <v>7</v>
      </c>
      <c r="I126" s="20" t="s">
        <v>259</v>
      </c>
      <c r="J126" s="11" t="s">
        <v>261</v>
      </c>
      <c r="K126" s="11" t="s">
        <v>4641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44228</v>
      </c>
      <c r="H127" s="11">
        <v>7</v>
      </c>
      <c r="I127" s="20" t="s">
        <v>259</v>
      </c>
      <c r="J127" s="11" t="s">
        <v>261</v>
      </c>
      <c r="K127" s="11" t="s">
        <v>4641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44228</v>
      </c>
      <c r="H128" s="11">
        <v>7</v>
      </c>
      <c r="I128" s="20" t="s">
        <v>259</v>
      </c>
      <c r="J128" s="11" t="s">
        <v>261</v>
      </c>
      <c r="K128" s="11" t="s">
        <v>4641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44228</v>
      </c>
      <c r="H129" s="11">
        <v>7</v>
      </c>
      <c r="I129" s="20" t="s">
        <v>259</v>
      </c>
      <c r="J129" s="11" t="s">
        <v>261</v>
      </c>
      <c r="K129" s="11" t="s">
        <v>4641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44228</v>
      </c>
      <c r="H130" s="11">
        <v>7</v>
      </c>
      <c r="I130" s="20" t="s">
        <v>259</v>
      </c>
      <c r="J130" s="11" t="s">
        <v>261</v>
      </c>
      <c r="K130" s="11" t="s">
        <v>4641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44228</v>
      </c>
      <c r="H131" s="11">
        <v>7</v>
      </c>
      <c r="I131" s="20" t="s">
        <v>259</v>
      </c>
      <c r="J131" s="11" t="s">
        <v>261</v>
      </c>
      <c r="K131" s="11" t="s">
        <v>4641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44228</v>
      </c>
      <c r="H132" s="11">
        <v>7</v>
      </c>
      <c r="I132" s="20" t="s">
        <v>259</v>
      </c>
      <c r="J132" s="11" t="s">
        <v>261</v>
      </c>
      <c r="K132" s="11" t="s">
        <v>4641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44228</v>
      </c>
      <c r="H133" s="11">
        <v>7</v>
      </c>
      <c r="I133" s="20" t="s">
        <v>259</v>
      </c>
      <c r="J133" s="11" t="s">
        <v>261</v>
      </c>
      <c r="K133" s="11" t="s">
        <v>4641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44228</v>
      </c>
      <c r="H134" s="11">
        <v>7</v>
      </c>
      <c r="I134" s="20" t="s">
        <v>259</v>
      </c>
      <c r="J134" s="11" t="s">
        <v>261</v>
      </c>
      <c r="K134" s="11" t="s">
        <v>4641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44228</v>
      </c>
      <c r="H135" s="11">
        <v>7</v>
      </c>
      <c r="I135" s="20" t="s">
        <v>259</v>
      </c>
      <c r="J135" s="11" t="s">
        <v>261</v>
      </c>
      <c r="K135" s="11" t="s">
        <v>4641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44228</v>
      </c>
      <c r="H136" s="11">
        <v>7</v>
      </c>
      <c r="I136" s="20" t="s">
        <v>259</v>
      </c>
      <c r="J136" s="11" t="s">
        <v>261</v>
      </c>
      <c r="K136" s="11" t="s">
        <v>4641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44228</v>
      </c>
      <c r="H137" s="11">
        <v>7</v>
      </c>
      <c r="I137" s="20" t="s">
        <v>259</v>
      </c>
      <c r="J137" s="11" t="s">
        <v>261</v>
      </c>
      <c r="K137" s="11" t="s">
        <v>4641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44228</v>
      </c>
      <c r="H138" s="11">
        <v>7</v>
      </c>
      <c r="I138" s="20" t="s">
        <v>259</v>
      </c>
      <c r="J138" s="11" t="s">
        <v>261</v>
      </c>
      <c r="K138" s="11" t="s">
        <v>4641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44228</v>
      </c>
      <c r="H139" s="11">
        <v>7</v>
      </c>
      <c r="I139" s="20" t="s">
        <v>259</v>
      </c>
      <c r="J139" s="11" t="s">
        <v>261</v>
      </c>
      <c r="K139" s="11" t="s">
        <v>4641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44228</v>
      </c>
      <c r="H140" s="11">
        <v>7</v>
      </c>
      <c r="I140" s="20" t="s">
        <v>259</v>
      </c>
      <c r="J140" s="11" t="s">
        <v>261</v>
      </c>
      <c r="K140" s="11" t="s">
        <v>4641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44228</v>
      </c>
      <c r="H141" s="11">
        <v>7</v>
      </c>
      <c r="I141" s="20" t="s">
        <v>259</v>
      </c>
      <c r="J141" s="11" t="s">
        <v>261</v>
      </c>
      <c r="K141" s="11" t="s">
        <v>4641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44228</v>
      </c>
      <c r="H142" s="11">
        <v>7</v>
      </c>
      <c r="I142" s="20" t="s">
        <v>259</v>
      </c>
      <c r="J142" s="11" t="s">
        <v>261</v>
      </c>
      <c r="K142" s="11" t="s">
        <v>4641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44228</v>
      </c>
      <c r="H143" s="11">
        <v>7</v>
      </c>
      <c r="I143" s="20" t="s">
        <v>259</v>
      </c>
      <c r="J143" s="11" t="s">
        <v>261</v>
      </c>
      <c r="K143" s="11" t="s">
        <v>4641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44228</v>
      </c>
      <c r="H144" s="11">
        <v>7</v>
      </c>
      <c r="I144" s="20" t="s">
        <v>259</v>
      </c>
      <c r="J144" s="11" t="s">
        <v>261</v>
      </c>
      <c r="K144" s="11" t="s">
        <v>4641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44228</v>
      </c>
      <c r="H145" s="11">
        <v>7</v>
      </c>
      <c r="I145" s="20" t="s">
        <v>259</v>
      </c>
      <c r="J145" s="11" t="s">
        <v>261</v>
      </c>
      <c r="K145" s="11" t="s">
        <v>4641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44228</v>
      </c>
      <c r="H146" s="11">
        <v>7</v>
      </c>
      <c r="I146" s="20" t="s">
        <v>259</v>
      </c>
      <c r="J146" s="11" t="s">
        <v>261</v>
      </c>
      <c r="K146" s="11" t="s">
        <v>4641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44228</v>
      </c>
      <c r="H147" s="11">
        <v>7</v>
      </c>
      <c r="I147" s="20" t="s">
        <v>259</v>
      </c>
      <c r="J147" s="11" t="s">
        <v>261</v>
      </c>
      <c r="K147" s="11" t="s">
        <v>4641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44228</v>
      </c>
      <c r="H148" s="11">
        <v>7</v>
      </c>
      <c r="I148" s="20" t="s">
        <v>259</v>
      </c>
      <c r="J148" s="11" t="s">
        <v>261</v>
      </c>
      <c r="K148" s="11" t="s">
        <v>4641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44228</v>
      </c>
      <c r="H149" s="11">
        <v>7</v>
      </c>
      <c r="I149" s="20" t="s">
        <v>259</v>
      </c>
      <c r="J149" s="11" t="s">
        <v>261</v>
      </c>
      <c r="K149" s="11" t="s">
        <v>4641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44228</v>
      </c>
      <c r="H150" s="11">
        <v>7</v>
      </c>
      <c r="I150" s="20" t="s">
        <v>259</v>
      </c>
      <c r="J150" s="11" t="s">
        <v>261</v>
      </c>
      <c r="K150" s="11" t="s">
        <v>4641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44228</v>
      </c>
      <c r="H151" s="11">
        <v>7</v>
      </c>
      <c r="I151" s="20" t="s">
        <v>259</v>
      </c>
      <c r="J151" s="11" t="s">
        <v>261</v>
      </c>
      <c r="K151" s="11" t="s">
        <v>4641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44228</v>
      </c>
      <c r="H152" s="11">
        <v>7</v>
      </c>
      <c r="I152" s="20" t="s">
        <v>259</v>
      </c>
      <c r="J152" s="11" t="s">
        <v>261</v>
      </c>
      <c r="K152" s="11" t="s">
        <v>4641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44228</v>
      </c>
      <c r="H153" s="11">
        <v>7</v>
      </c>
      <c r="I153" s="20" t="s">
        <v>259</v>
      </c>
      <c r="J153" s="11" t="s">
        <v>261</v>
      </c>
      <c r="K153" s="11" t="s">
        <v>4641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44228</v>
      </c>
      <c r="H154" s="11">
        <v>7</v>
      </c>
      <c r="I154" s="20" t="s">
        <v>259</v>
      </c>
      <c r="J154" s="11" t="s">
        <v>261</v>
      </c>
      <c r="K154" s="11" t="s">
        <v>4641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44228</v>
      </c>
      <c r="H155" s="11">
        <v>7</v>
      </c>
      <c r="I155" s="20" t="s">
        <v>259</v>
      </c>
      <c r="J155" s="11" t="s">
        <v>261</v>
      </c>
      <c r="K155" s="11" t="s">
        <v>4641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44228</v>
      </c>
      <c r="H156" s="11">
        <v>7</v>
      </c>
      <c r="I156" s="20" t="s">
        <v>259</v>
      </c>
      <c r="J156" s="11" t="s">
        <v>261</v>
      </c>
      <c r="K156" s="11" t="s">
        <v>4641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44228</v>
      </c>
      <c r="H157" s="11">
        <v>7</v>
      </c>
      <c r="I157" s="20" t="s">
        <v>259</v>
      </c>
      <c r="J157" s="11" t="s">
        <v>261</v>
      </c>
      <c r="K157" s="11" t="s">
        <v>4641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44228</v>
      </c>
      <c r="H158" s="11">
        <v>7</v>
      </c>
      <c r="I158" s="20" t="s">
        <v>259</v>
      </c>
      <c r="J158" s="11" t="s">
        <v>261</v>
      </c>
      <c r="K158" s="11" t="s">
        <v>4641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44228</v>
      </c>
      <c r="H159" s="11">
        <v>7</v>
      </c>
      <c r="I159" s="20" t="s">
        <v>259</v>
      </c>
      <c r="J159" s="11" t="s">
        <v>261</v>
      </c>
      <c r="K159" s="11" t="s">
        <v>4641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44228</v>
      </c>
      <c r="H160" s="11">
        <v>7</v>
      </c>
      <c r="I160" s="20" t="s">
        <v>259</v>
      </c>
      <c r="J160" s="11" t="s">
        <v>261</v>
      </c>
      <c r="K160" s="11" t="s">
        <v>4641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44228</v>
      </c>
      <c r="H161" s="11">
        <v>7</v>
      </c>
      <c r="I161" s="20" t="s">
        <v>259</v>
      </c>
      <c r="J161" s="11" t="s">
        <v>261</v>
      </c>
      <c r="K161" s="11" t="s">
        <v>4641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44228</v>
      </c>
      <c r="H162" s="11">
        <v>7</v>
      </c>
      <c r="I162" s="20" t="s">
        <v>259</v>
      </c>
      <c r="J162" s="11" t="s">
        <v>261</v>
      </c>
      <c r="K162" s="11" t="s">
        <v>4641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44228</v>
      </c>
      <c r="H163" s="11">
        <v>7</v>
      </c>
      <c r="I163" s="20" t="s">
        <v>259</v>
      </c>
      <c r="J163" s="11" t="s">
        <v>261</v>
      </c>
      <c r="K163" s="11" t="s">
        <v>4641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44228</v>
      </c>
      <c r="H164" s="11">
        <v>7</v>
      </c>
      <c r="I164" s="20" t="s">
        <v>259</v>
      </c>
      <c r="J164" s="11" t="s">
        <v>261</v>
      </c>
      <c r="K164" s="11" t="s">
        <v>4641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44228</v>
      </c>
      <c r="H165" s="11">
        <v>7</v>
      </c>
      <c r="I165" s="20" t="s">
        <v>259</v>
      </c>
      <c r="J165" s="11" t="s">
        <v>261</v>
      </c>
      <c r="K165" s="11" t="s">
        <v>4641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44228</v>
      </c>
      <c r="H166" s="11">
        <v>7</v>
      </c>
      <c r="I166" s="20" t="s">
        <v>259</v>
      </c>
      <c r="J166" s="11" t="s">
        <v>261</v>
      </c>
      <c r="K166" s="11" t="s">
        <v>4641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44228</v>
      </c>
      <c r="H167" s="11">
        <v>7</v>
      </c>
      <c r="I167" s="20" t="s">
        <v>259</v>
      </c>
      <c r="J167" s="11" t="s">
        <v>261</v>
      </c>
      <c r="K167" s="11" t="s">
        <v>4641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44228</v>
      </c>
      <c r="H168" s="11">
        <v>7</v>
      </c>
      <c r="I168" s="20" t="s">
        <v>259</v>
      </c>
      <c r="J168" s="11" t="s">
        <v>261</v>
      </c>
      <c r="K168" s="11" t="s">
        <v>4641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44228</v>
      </c>
      <c r="H169" s="11">
        <v>7</v>
      </c>
      <c r="I169" s="20" t="s">
        <v>259</v>
      </c>
      <c r="J169" s="11" t="s">
        <v>261</v>
      </c>
      <c r="K169" s="11" t="s">
        <v>4641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44228</v>
      </c>
      <c r="H170" s="11">
        <v>7</v>
      </c>
      <c r="I170" s="20" t="s">
        <v>259</v>
      </c>
      <c r="J170" s="11" t="s">
        <v>261</v>
      </c>
      <c r="K170" s="11" t="s">
        <v>4641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44228</v>
      </c>
      <c r="H171" s="11">
        <v>7</v>
      </c>
      <c r="I171" s="20" t="s">
        <v>259</v>
      </c>
      <c r="J171" s="11" t="s">
        <v>261</v>
      </c>
      <c r="K171" s="11" t="s">
        <v>4641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44228</v>
      </c>
      <c r="H172" s="11">
        <v>7</v>
      </c>
      <c r="I172" s="20" t="s">
        <v>259</v>
      </c>
      <c r="J172" s="11" t="s">
        <v>261</v>
      </c>
      <c r="K172" s="11" t="s">
        <v>4641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44228</v>
      </c>
      <c r="H173" s="11">
        <v>7</v>
      </c>
      <c r="I173" s="20" t="s">
        <v>259</v>
      </c>
      <c r="J173" s="11" t="s">
        <v>261</v>
      </c>
      <c r="K173" s="11" t="s">
        <v>4641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44228</v>
      </c>
      <c r="H174" s="11">
        <v>7</v>
      </c>
      <c r="I174" s="20" t="s">
        <v>259</v>
      </c>
      <c r="J174" s="11" t="s">
        <v>261</v>
      </c>
      <c r="K174" s="11" t="s">
        <v>4641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44228</v>
      </c>
      <c r="H175" s="11">
        <v>7</v>
      </c>
      <c r="I175" s="20" t="s">
        <v>259</v>
      </c>
      <c r="J175" s="11" t="s">
        <v>261</v>
      </c>
      <c r="K175" s="11" t="s">
        <v>4641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44228</v>
      </c>
      <c r="H176" s="11">
        <v>7</v>
      </c>
      <c r="I176" s="20" t="s">
        <v>259</v>
      </c>
      <c r="J176" s="11" t="s">
        <v>261</v>
      </c>
      <c r="K176" s="11" t="s">
        <v>4641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44228</v>
      </c>
      <c r="H177" s="11">
        <v>7</v>
      </c>
      <c r="I177" s="20" t="s">
        <v>259</v>
      </c>
      <c r="J177" s="11" t="s">
        <v>261</v>
      </c>
      <c r="K177" s="11" t="s">
        <v>4641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44228</v>
      </c>
      <c r="H178" s="11">
        <v>7</v>
      </c>
      <c r="I178" s="20" t="s">
        <v>259</v>
      </c>
      <c r="J178" s="11" t="s">
        <v>261</v>
      </c>
      <c r="K178" s="11" t="s">
        <v>4641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44228</v>
      </c>
      <c r="H179" s="11">
        <v>7</v>
      </c>
      <c r="I179" s="20" t="s">
        <v>259</v>
      </c>
      <c r="J179" s="11" t="s">
        <v>261</v>
      </c>
      <c r="K179" s="11" t="s">
        <v>4641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44228</v>
      </c>
      <c r="H180" s="11">
        <v>7</v>
      </c>
      <c r="I180" s="20" t="s">
        <v>259</v>
      </c>
      <c r="J180" s="11" t="s">
        <v>261</v>
      </c>
      <c r="K180" s="11" t="s">
        <v>4641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44228</v>
      </c>
      <c r="H181" s="11">
        <v>7</v>
      </c>
      <c r="I181" s="20" t="s">
        <v>259</v>
      </c>
      <c r="J181" s="11" t="s">
        <v>261</v>
      </c>
      <c r="K181" s="11" t="s">
        <v>4641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44228</v>
      </c>
      <c r="H182" s="11">
        <v>7</v>
      </c>
      <c r="I182" s="20" t="s">
        <v>259</v>
      </c>
      <c r="J182" s="11" t="s">
        <v>261</v>
      </c>
      <c r="K182" s="11" t="s">
        <v>4641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44228</v>
      </c>
      <c r="H183" s="11">
        <v>7</v>
      </c>
      <c r="I183" s="20" t="s">
        <v>259</v>
      </c>
      <c r="J183" s="11" t="s">
        <v>261</v>
      </c>
      <c r="K183" s="11" t="s">
        <v>4641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44228</v>
      </c>
      <c r="H184" s="11">
        <v>7</v>
      </c>
      <c r="I184" s="20" t="s">
        <v>259</v>
      </c>
      <c r="J184" s="11" t="s">
        <v>261</v>
      </c>
      <c r="K184" s="11" t="s">
        <v>4641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44228</v>
      </c>
      <c r="H185" s="11">
        <v>7</v>
      </c>
      <c r="I185" s="20" t="s">
        <v>259</v>
      </c>
      <c r="J185" s="11" t="s">
        <v>261</v>
      </c>
      <c r="K185" s="11" t="s">
        <v>4641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44228</v>
      </c>
      <c r="H186" s="11">
        <v>7</v>
      </c>
      <c r="I186" s="20" t="s">
        <v>259</v>
      </c>
      <c r="J186" s="11" t="s">
        <v>261</v>
      </c>
      <c r="K186" s="11" t="s">
        <v>4641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44228</v>
      </c>
      <c r="H187" s="11">
        <v>7</v>
      </c>
      <c r="I187" s="20" t="s">
        <v>259</v>
      </c>
      <c r="J187" s="11" t="s">
        <v>261</v>
      </c>
      <c r="K187" s="11" t="s">
        <v>4641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44228</v>
      </c>
      <c r="H188" s="11">
        <v>7</v>
      </c>
      <c r="I188" s="20" t="s">
        <v>259</v>
      </c>
      <c r="J188" s="11" t="s">
        <v>261</v>
      </c>
      <c r="K188" s="11" t="s">
        <v>4641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44228</v>
      </c>
      <c r="H189" s="11">
        <v>7</v>
      </c>
      <c r="I189" s="20" t="s">
        <v>259</v>
      </c>
      <c r="J189" s="11" t="s">
        <v>261</v>
      </c>
      <c r="K189" s="11" t="s">
        <v>4641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44228</v>
      </c>
      <c r="H190" s="11">
        <v>7</v>
      </c>
      <c r="I190" s="20" t="s">
        <v>259</v>
      </c>
      <c r="J190" s="11" t="s">
        <v>261</v>
      </c>
      <c r="K190" s="11" t="s">
        <v>4641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44228</v>
      </c>
      <c r="H191" s="11">
        <v>7</v>
      </c>
      <c r="I191" s="20" t="s">
        <v>259</v>
      </c>
      <c r="J191" s="11" t="s">
        <v>261</v>
      </c>
      <c r="K191" s="11" t="s">
        <v>4641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44228</v>
      </c>
      <c r="H192" s="11">
        <v>7</v>
      </c>
      <c r="I192" s="20" t="s">
        <v>259</v>
      </c>
      <c r="J192" s="11" t="s">
        <v>261</v>
      </c>
      <c r="K192" s="11" t="s">
        <v>4641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44228</v>
      </c>
      <c r="H193" s="11">
        <v>7</v>
      </c>
      <c r="I193" s="20" t="s">
        <v>259</v>
      </c>
      <c r="J193" s="11" t="s">
        <v>261</v>
      </c>
      <c r="K193" s="11" t="s">
        <v>4641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44228</v>
      </c>
      <c r="H194" s="11">
        <v>7</v>
      </c>
      <c r="I194" s="20" t="s">
        <v>259</v>
      </c>
      <c r="J194" s="11" t="s">
        <v>261</v>
      </c>
      <c r="K194" s="11" t="s">
        <v>4641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44228</v>
      </c>
      <c r="H195" s="11">
        <v>7</v>
      </c>
      <c r="I195" s="20" t="s">
        <v>259</v>
      </c>
      <c r="J195" s="11" t="s">
        <v>261</v>
      </c>
      <c r="K195" s="11" t="s">
        <v>4641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44228</v>
      </c>
      <c r="H196" s="11">
        <v>7</v>
      </c>
      <c r="I196" s="20" t="s">
        <v>259</v>
      </c>
      <c r="J196" s="11" t="s">
        <v>261</v>
      </c>
      <c r="K196" s="11" t="s">
        <v>4641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44228</v>
      </c>
      <c r="H197" s="11">
        <v>7</v>
      </c>
      <c r="I197" s="20" t="s">
        <v>259</v>
      </c>
      <c r="J197" s="11" t="s">
        <v>261</v>
      </c>
      <c r="K197" s="11" t="s">
        <v>4641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44228</v>
      </c>
      <c r="H198" s="11">
        <v>7</v>
      </c>
      <c r="I198" s="20" t="s">
        <v>259</v>
      </c>
      <c r="J198" s="11" t="s">
        <v>261</v>
      </c>
      <c r="K198" s="11" t="s">
        <v>4641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44228</v>
      </c>
      <c r="H199" s="11">
        <v>7</v>
      </c>
      <c r="I199" s="20" t="s">
        <v>259</v>
      </c>
      <c r="J199" s="11" t="s">
        <v>261</v>
      </c>
      <c r="K199" s="11" t="s">
        <v>4641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44228</v>
      </c>
      <c r="H200" s="11">
        <v>7</v>
      </c>
      <c r="I200" s="20" t="s">
        <v>259</v>
      </c>
      <c r="J200" s="11" t="s">
        <v>261</v>
      </c>
      <c r="K200" s="11" t="s">
        <v>4641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44228</v>
      </c>
      <c r="H201" s="11">
        <v>7</v>
      </c>
      <c r="I201" s="20" t="s">
        <v>259</v>
      </c>
      <c r="J201" s="11" t="s">
        <v>261</v>
      </c>
      <c r="K201" s="11" t="s">
        <v>4641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44228</v>
      </c>
      <c r="H202" s="11">
        <v>7</v>
      </c>
      <c r="I202" s="20" t="s">
        <v>259</v>
      </c>
      <c r="J202" s="11" t="s">
        <v>261</v>
      </c>
      <c r="K202" s="11" t="s">
        <v>4641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44228</v>
      </c>
      <c r="H203" s="11">
        <v>7</v>
      </c>
      <c r="I203" s="20" t="s">
        <v>259</v>
      </c>
      <c r="J203" s="11" t="s">
        <v>261</v>
      </c>
      <c r="K203" s="11" t="s">
        <v>4641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44228</v>
      </c>
      <c r="H204" s="11">
        <v>7</v>
      </c>
      <c r="I204" s="20" t="s">
        <v>259</v>
      </c>
      <c r="J204" s="11" t="s">
        <v>261</v>
      </c>
      <c r="K204" s="11" t="s">
        <v>4641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44228</v>
      </c>
      <c r="H205" s="11">
        <v>7</v>
      </c>
      <c r="I205" s="20" t="s">
        <v>259</v>
      </c>
      <c r="J205" s="11" t="s">
        <v>261</v>
      </c>
      <c r="K205" s="11" t="s">
        <v>4641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44228</v>
      </c>
      <c r="H206" s="11">
        <v>7</v>
      </c>
      <c r="I206" s="20" t="s">
        <v>259</v>
      </c>
      <c r="J206" s="11" t="s">
        <v>261</v>
      </c>
      <c r="K206" s="11" t="s">
        <v>4641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44228</v>
      </c>
      <c r="H207" s="11">
        <v>7</v>
      </c>
      <c r="I207" s="20" t="s">
        <v>259</v>
      </c>
      <c r="J207" s="11" t="s">
        <v>261</v>
      </c>
      <c r="K207" s="11" t="s">
        <v>4641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44228</v>
      </c>
      <c r="H208" s="11">
        <v>7</v>
      </c>
      <c r="I208" s="20" t="s">
        <v>259</v>
      </c>
      <c r="J208" s="11" t="s">
        <v>261</v>
      </c>
      <c r="K208" s="11" t="s">
        <v>4641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44228</v>
      </c>
      <c r="H209" s="11">
        <v>7</v>
      </c>
      <c r="I209" s="20" t="s">
        <v>259</v>
      </c>
      <c r="J209" s="11" t="s">
        <v>261</v>
      </c>
      <c r="K209" s="11" t="s">
        <v>4641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44228</v>
      </c>
      <c r="H210" s="11">
        <v>7</v>
      </c>
      <c r="I210" s="20" t="s">
        <v>259</v>
      </c>
      <c r="J210" s="11" t="s">
        <v>261</v>
      </c>
      <c r="K210" s="11" t="s">
        <v>4641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44228</v>
      </c>
      <c r="H211" s="11">
        <v>7</v>
      </c>
      <c r="I211" s="20" t="s">
        <v>259</v>
      </c>
      <c r="J211" s="11" t="s">
        <v>261</v>
      </c>
      <c r="K211" s="11" t="s">
        <v>4641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44228</v>
      </c>
      <c r="H212" s="11">
        <v>7</v>
      </c>
      <c r="I212" s="20" t="s">
        <v>259</v>
      </c>
      <c r="J212" s="11" t="s">
        <v>261</v>
      </c>
      <c r="K212" s="11" t="s">
        <v>4641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44228</v>
      </c>
      <c r="H213" s="11">
        <v>7</v>
      </c>
      <c r="I213" s="20" t="s">
        <v>259</v>
      </c>
      <c r="J213" s="11" t="s">
        <v>261</v>
      </c>
      <c r="K213" s="11" t="s">
        <v>4641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44228</v>
      </c>
      <c r="H214" s="11">
        <v>7</v>
      </c>
      <c r="I214" s="20" t="s">
        <v>259</v>
      </c>
      <c r="J214" s="11" t="s">
        <v>261</v>
      </c>
      <c r="K214" s="11" t="s">
        <v>4641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44228</v>
      </c>
      <c r="H215" s="11">
        <v>7</v>
      </c>
      <c r="I215" s="20" t="s">
        <v>259</v>
      </c>
      <c r="J215" s="11" t="s">
        <v>261</v>
      </c>
      <c r="K215" s="11" t="s">
        <v>4641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44228</v>
      </c>
      <c r="H216" s="11">
        <v>7</v>
      </c>
      <c r="I216" s="20" t="s">
        <v>259</v>
      </c>
      <c r="J216" s="11" t="s">
        <v>261</v>
      </c>
      <c r="K216" s="11" t="s">
        <v>4641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44228</v>
      </c>
      <c r="H217" s="11">
        <v>7</v>
      </c>
      <c r="I217" s="20" t="s">
        <v>259</v>
      </c>
      <c r="J217" s="11" t="s">
        <v>261</v>
      </c>
      <c r="K217" s="11" t="s">
        <v>4641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44228</v>
      </c>
      <c r="H218" s="11">
        <v>7</v>
      </c>
      <c r="I218" s="20" t="s">
        <v>259</v>
      </c>
      <c r="J218" s="11" t="s">
        <v>261</v>
      </c>
      <c r="K218" s="11" t="s">
        <v>4641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44228</v>
      </c>
      <c r="H219" s="11">
        <v>7</v>
      </c>
      <c r="I219" s="20" t="s">
        <v>259</v>
      </c>
      <c r="J219" s="11" t="s">
        <v>261</v>
      </c>
      <c r="K219" s="11" t="s">
        <v>4641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44228</v>
      </c>
      <c r="H220" s="11">
        <v>7</v>
      </c>
      <c r="I220" s="20" t="s">
        <v>259</v>
      </c>
      <c r="J220" s="11" t="s">
        <v>261</v>
      </c>
      <c r="K220" s="11" t="s">
        <v>4641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44228</v>
      </c>
      <c r="H221" s="11">
        <v>7</v>
      </c>
      <c r="I221" s="20" t="s">
        <v>259</v>
      </c>
      <c r="J221" s="11" t="s">
        <v>261</v>
      </c>
      <c r="K221" s="11" t="s">
        <v>4641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44228</v>
      </c>
      <c r="H222" s="11">
        <v>7</v>
      </c>
      <c r="I222" s="20" t="s">
        <v>259</v>
      </c>
      <c r="J222" s="11" t="s">
        <v>261</v>
      </c>
      <c r="K222" s="11" t="s">
        <v>4641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44228</v>
      </c>
      <c r="H223" s="11">
        <v>7</v>
      </c>
      <c r="I223" s="20" t="s">
        <v>259</v>
      </c>
      <c r="J223" s="11" t="s">
        <v>261</v>
      </c>
      <c r="K223" s="11" t="s">
        <v>4641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44228</v>
      </c>
      <c r="H224" s="11">
        <v>7</v>
      </c>
      <c r="I224" s="20" t="s">
        <v>259</v>
      </c>
      <c r="J224" s="11" t="s">
        <v>261</v>
      </c>
      <c r="K224" s="11" t="s">
        <v>4641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44228</v>
      </c>
      <c r="H225" s="11">
        <v>7</v>
      </c>
      <c r="I225" s="20" t="s">
        <v>259</v>
      </c>
      <c r="J225" s="11" t="s">
        <v>261</v>
      </c>
      <c r="K225" s="11" t="s">
        <v>4641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44228</v>
      </c>
      <c r="H226" s="11">
        <v>7</v>
      </c>
      <c r="I226" s="20" t="s">
        <v>259</v>
      </c>
      <c r="J226" s="11" t="s">
        <v>261</v>
      </c>
      <c r="K226" s="11" t="s">
        <v>4641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44228</v>
      </c>
      <c r="H227" s="11">
        <v>7</v>
      </c>
      <c r="I227" s="20" t="s">
        <v>259</v>
      </c>
      <c r="J227" s="11" t="s">
        <v>261</v>
      </c>
      <c r="K227" s="11" t="s">
        <v>4641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44228</v>
      </c>
      <c r="H228" s="11">
        <v>7</v>
      </c>
      <c r="I228" s="20" t="s">
        <v>259</v>
      </c>
      <c r="J228" s="11" t="s">
        <v>261</v>
      </c>
      <c r="K228" s="11" t="s">
        <v>4641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44228</v>
      </c>
      <c r="H229" s="11">
        <v>7</v>
      </c>
      <c r="I229" s="20" t="s">
        <v>259</v>
      </c>
      <c r="J229" s="11" t="s">
        <v>261</v>
      </c>
      <c r="K229" s="11" t="s">
        <v>4641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44228</v>
      </c>
      <c r="H230" s="11">
        <v>7</v>
      </c>
      <c r="I230" s="20" t="s">
        <v>259</v>
      </c>
      <c r="J230" s="11" t="s">
        <v>261</v>
      </c>
      <c r="K230" s="11" t="s">
        <v>4641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44228</v>
      </c>
      <c r="H231" s="11">
        <v>7</v>
      </c>
      <c r="I231" s="20" t="s">
        <v>259</v>
      </c>
      <c r="J231" s="11" t="s">
        <v>261</v>
      </c>
      <c r="K231" s="11" t="s">
        <v>4641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44228</v>
      </c>
      <c r="H232" s="11">
        <v>7</v>
      </c>
      <c r="I232" s="20" t="s">
        <v>259</v>
      </c>
      <c r="J232" s="11" t="s">
        <v>261</v>
      </c>
      <c r="K232" s="11" t="s">
        <v>4641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44228</v>
      </c>
      <c r="H233" s="11">
        <v>7</v>
      </c>
      <c r="I233" s="20" t="s">
        <v>259</v>
      </c>
      <c r="J233" s="11" t="s">
        <v>261</v>
      </c>
      <c r="K233" s="11" t="s">
        <v>4641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44228</v>
      </c>
      <c r="H234" s="11">
        <v>7</v>
      </c>
      <c r="I234" s="20" t="s">
        <v>259</v>
      </c>
      <c r="J234" s="11" t="s">
        <v>261</v>
      </c>
      <c r="K234" s="11" t="s">
        <v>4641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44228</v>
      </c>
      <c r="H235" s="11">
        <v>7</v>
      </c>
      <c r="I235" s="20" t="s">
        <v>259</v>
      </c>
      <c r="J235" s="11" t="s">
        <v>261</v>
      </c>
      <c r="K235" s="11" t="s">
        <v>4641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44228</v>
      </c>
      <c r="H236" s="11">
        <v>7</v>
      </c>
      <c r="I236" s="20" t="s">
        <v>259</v>
      </c>
      <c r="J236" s="11" t="s">
        <v>261</v>
      </c>
      <c r="K236" s="11" t="s">
        <v>4641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44228</v>
      </c>
      <c r="H237" s="11">
        <v>7</v>
      </c>
      <c r="I237" s="20" t="s">
        <v>259</v>
      </c>
      <c r="J237" s="11" t="s">
        <v>261</v>
      </c>
      <c r="K237" s="11" t="s">
        <v>4641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44228</v>
      </c>
      <c r="H238" s="11">
        <v>7</v>
      </c>
      <c r="I238" s="20" t="s">
        <v>259</v>
      </c>
      <c r="J238" s="11" t="s">
        <v>261</v>
      </c>
      <c r="K238" s="11" t="s">
        <v>4641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44228</v>
      </c>
      <c r="H239" s="11">
        <v>7</v>
      </c>
      <c r="I239" s="20" t="s">
        <v>259</v>
      </c>
      <c r="J239" s="11" t="s">
        <v>261</v>
      </c>
      <c r="K239" s="11" t="s">
        <v>4641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44228</v>
      </c>
      <c r="H240" s="11">
        <v>7</v>
      </c>
      <c r="I240" s="20" t="s">
        <v>259</v>
      </c>
      <c r="J240" s="11" t="s">
        <v>261</v>
      </c>
      <c r="K240" s="11" t="s">
        <v>4641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44228</v>
      </c>
      <c r="H241" s="11">
        <v>7</v>
      </c>
      <c r="I241" s="20" t="s">
        <v>259</v>
      </c>
      <c r="J241" s="11" t="s">
        <v>261</v>
      </c>
      <c r="K241" s="11" t="s">
        <v>4641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44228</v>
      </c>
      <c r="H242" s="11">
        <v>7</v>
      </c>
      <c r="I242" s="20" t="s">
        <v>259</v>
      </c>
      <c r="J242" s="11" t="s">
        <v>261</v>
      </c>
      <c r="K242" s="11" t="s">
        <v>4641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44228</v>
      </c>
      <c r="H243" s="11">
        <v>7</v>
      </c>
      <c r="I243" s="20" t="s">
        <v>259</v>
      </c>
      <c r="J243" s="11" t="s">
        <v>261</v>
      </c>
      <c r="K243" s="11" t="s">
        <v>4641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44228</v>
      </c>
      <c r="H244" s="11">
        <v>7</v>
      </c>
      <c r="I244" s="20" t="s">
        <v>259</v>
      </c>
      <c r="J244" s="11" t="s">
        <v>261</v>
      </c>
      <c r="K244" s="11" t="s">
        <v>4641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44228</v>
      </c>
      <c r="H245" s="11">
        <v>7</v>
      </c>
      <c r="I245" s="20" t="s">
        <v>259</v>
      </c>
      <c r="J245" s="11" t="s">
        <v>261</v>
      </c>
      <c r="K245" s="11" t="s">
        <v>4641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44228</v>
      </c>
      <c r="H246" s="11">
        <v>7</v>
      </c>
      <c r="I246" s="20" t="s">
        <v>259</v>
      </c>
      <c r="J246" s="11" t="s">
        <v>261</v>
      </c>
      <c r="K246" s="11" t="s">
        <v>4641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44228</v>
      </c>
      <c r="H247" s="11">
        <v>7</v>
      </c>
      <c r="I247" s="20" t="s">
        <v>259</v>
      </c>
      <c r="J247" s="11" t="s">
        <v>261</v>
      </c>
      <c r="K247" s="11" t="s">
        <v>4641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44228</v>
      </c>
      <c r="H248" s="11">
        <v>7</v>
      </c>
      <c r="I248" s="20" t="s">
        <v>259</v>
      </c>
      <c r="J248" s="11" t="s">
        <v>261</v>
      </c>
      <c r="K248" s="11" t="s">
        <v>4641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44228</v>
      </c>
      <c r="H249" s="11">
        <v>7</v>
      </c>
      <c r="I249" s="20" t="s">
        <v>259</v>
      </c>
      <c r="J249" s="11" t="s">
        <v>261</v>
      </c>
      <c r="K249" s="11" t="s">
        <v>4641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44228</v>
      </c>
      <c r="H250" s="11">
        <v>7</v>
      </c>
      <c r="I250" s="20" t="s">
        <v>259</v>
      </c>
      <c r="J250" s="11" t="s">
        <v>261</v>
      </c>
      <c r="K250" s="11" t="s">
        <v>4641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44228</v>
      </c>
      <c r="H251" s="11">
        <v>7</v>
      </c>
      <c r="I251" s="20" t="s">
        <v>259</v>
      </c>
      <c r="J251" s="11" t="s">
        <v>261</v>
      </c>
      <c r="K251" s="11" t="s">
        <v>4641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44228</v>
      </c>
      <c r="H252" s="11">
        <v>7</v>
      </c>
      <c r="I252" s="20" t="s">
        <v>259</v>
      </c>
      <c r="J252" s="11" t="s">
        <v>261</v>
      </c>
      <c r="K252" s="11" t="s">
        <v>4641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44228</v>
      </c>
      <c r="H253" s="11">
        <v>7</v>
      </c>
      <c r="I253" s="20" t="s">
        <v>259</v>
      </c>
      <c r="J253" s="11" t="s">
        <v>261</v>
      </c>
      <c r="K253" s="11" t="s">
        <v>4641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44228</v>
      </c>
      <c r="H254" s="11">
        <v>7</v>
      </c>
      <c r="I254" s="20" t="s">
        <v>259</v>
      </c>
      <c r="J254" s="11" t="s">
        <v>261</v>
      </c>
      <c r="K254" s="11" t="s">
        <v>4641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44228</v>
      </c>
      <c r="H255" s="11">
        <v>7</v>
      </c>
      <c r="I255" s="20" t="s">
        <v>259</v>
      </c>
      <c r="J255" s="11" t="s">
        <v>261</v>
      </c>
      <c r="K255" s="11" t="s">
        <v>4641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44228</v>
      </c>
      <c r="H256" s="11">
        <v>7</v>
      </c>
      <c r="I256" s="20" t="s">
        <v>259</v>
      </c>
      <c r="J256" s="11" t="s">
        <v>261</v>
      </c>
      <c r="K256" s="11" t="s">
        <v>4641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44228</v>
      </c>
      <c r="H257" s="11">
        <v>7</v>
      </c>
      <c r="I257" s="20" t="s">
        <v>259</v>
      </c>
      <c r="J257" s="11" t="s">
        <v>261</v>
      </c>
      <c r="K257" s="11" t="s">
        <v>4641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44228</v>
      </c>
      <c r="H258" s="11">
        <v>7</v>
      </c>
      <c r="I258" s="20" t="s">
        <v>259</v>
      </c>
      <c r="J258" s="11" t="s">
        <v>261</v>
      </c>
      <c r="K258" s="11" t="s">
        <v>4641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44228</v>
      </c>
      <c r="H259" s="11">
        <v>7</v>
      </c>
      <c r="I259" s="20" t="s">
        <v>259</v>
      </c>
      <c r="J259" s="11" t="s">
        <v>261</v>
      </c>
      <c r="K259" s="11" t="s">
        <v>4641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44228</v>
      </c>
      <c r="H260" s="11">
        <v>7</v>
      </c>
      <c r="I260" s="20" t="s">
        <v>259</v>
      </c>
      <c r="J260" s="11" t="s">
        <v>261</v>
      </c>
      <c r="K260" s="11" t="s">
        <v>4641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44228</v>
      </c>
      <c r="H261" s="11">
        <v>7</v>
      </c>
      <c r="I261" s="20" t="s">
        <v>259</v>
      </c>
      <c r="J261" s="11" t="s">
        <v>261</v>
      </c>
      <c r="K261" s="11" t="s">
        <v>4641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44228</v>
      </c>
      <c r="H262" s="11">
        <v>7</v>
      </c>
      <c r="I262" s="20" t="s">
        <v>259</v>
      </c>
      <c r="J262" s="11" t="s">
        <v>261</v>
      </c>
      <c r="K262" s="11" t="s">
        <v>4641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44228</v>
      </c>
      <c r="H263" s="11">
        <v>7</v>
      </c>
      <c r="I263" s="20" t="s">
        <v>259</v>
      </c>
      <c r="J263" s="11" t="s">
        <v>261</v>
      </c>
      <c r="K263" s="11" t="s">
        <v>4641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44228</v>
      </c>
      <c r="H264" s="11">
        <v>7</v>
      </c>
      <c r="I264" s="20" t="s">
        <v>259</v>
      </c>
      <c r="J264" s="11" t="s">
        <v>261</v>
      </c>
      <c r="K264" s="11" t="s">
        <v>4641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44228</v>
      </c>
      <c r="H265" s="11">
        <v>7</v>
      </c>
      <c r="I265" s="20" t="s">
        <v>259</v>
      </c>
      <c r="J265" s="11" t="s">
        <v>261</v>
      </c>
      <c r="K265" s="11" t="s">
        <v>4641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44228</v>
      </c>
      <c r="H266" s="11">
        <v>7</v>
      </c>
      <c r="I266" s="20" t="s">
        <v>259</v>
      </c>
      <c r="J266" s="11" t="s">
        <v>261</v>
      </c>
      <c r="K266" s="11" t="s">
        <v>4641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44228</v>
      </c>
      <c r="H267" s="11">
        <v>7</v>
      </c>
      <c r="I267" s="20" t="s">
        <v>259</v>
      </c>
      <c r="J267" s="11" t="s">
        <v>261</v>
      </c>
      <c r="K267" s="11" t="s">
        <v>4641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44228</v>
      </c>
      <c r="H268" s="11">
        <v>7</v>
      </c>
      <c r="I268" s="20" t="s">
        <v>259</v>
      </c>
      <c r="J268" s="11" t="s">
        <v>261</v>
      </c>
      <c r="K268" s="11" t="s">
        <v>4641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44228</v>
      </c>
      <c r="H269" s="11">
        <v>7</v>
      </c>
      <c r="I269" s="20" t="s">
        <v>259</v>
      </c>
      <c r="J269" s="11" t="s">
        <v>261</v>
      </c>
      <c r="K269" s="11" t="s">
        <v>4641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44228</v>
      </c>
      <c r="H270" s="11">
        <v>7</v>
      </c>
      <c r="I270" s="20" t="s">
        <v>259</v>
      </c>
      <c r="J270" s="11" t="s">
        <v>261</v>
      </c>
      <c r="K270" s="11" t="s">
        <v>4641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44228</v>
      </c>
      <c r="H271" s="11">
        <v>7</v>
      </c>
      <c r="I271" s="20" t="s">
        <v>259</v>
      </c>
      <c r="J271" s="11" t="s">
        <v>261</v>
      </c>
      <c r="K271" s="11" t="s">
        <v>4641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44228</v>
      </c>
      <c r="H272" s="11">
        <v>7</v>
      </c>
      <c r="I272" s="20" t="s">
        <v>259</v>
      </c>
      <c r="J272" s="11" t="s">
        <v>261</v>
      </c>
      <c r="K272" s="11" t="s">
        <v>4641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44228</v>
      </c>
      <c r="H273" s="11">
        <v>7</v>
      </c>
      <c r="I273" s="20" t="s">
        <v>259</v>
      </c>
      <c r="J273" s="11" t="s">
        <v>261</v>
      </c>
      <c r="K273" s="11" t="s">
        <v>4641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44228</v>
      </c>
      <c r="H274" s="11">
        <v>7</v>
      </c>
      <c r="I274" s="20" t="s">
        <v>259</v>
      </c>
      <c r="J274" s="11" t="s">
        <v>261</v>
      </c>
      <c r="K274" s="11" t="s">
        <v>4641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44228</v>
      </c>
      <c r="H275" s="11">
        <v>7</v>
      </c>
      <c r="I275" s="20" t="s">
        <v>259</v>
      </c>
      <c r="J275" s="11" t="s">
        <v>261</v>
      </c>
      <c r="K275" s="11" t="s">
        <v>4641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44228</v>
      </c>
      <c r="H276" s="11">
        <v>7</v>
      </c>
      <c r="I276" s="20" t="s">
        <v>259</v>
      </c>
      <c r="J276" s="11" t="s">
        <v>261</v>
      </c>
      <c r="K276" s="11" t="s">
        <v>4641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44228</v>
      </c>
      <c r="H277" s="11">
        <v>7</v>
      </c>
      <c r="I277" s="20" t="s">
        <v>259</v>
      </c>
      <c r="J277" s="11" t="s">
        <v>261</v>
      </c>
      <c r="K277" s="11" t="s">
        <v>4641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44228</v>
      </c>
      <c r="H278" s="11">
        <v>7</v>
      </c>
      <c r="I278" s="20" t="s">
        <v>259</v>
      </c>
      <c r="J278" s="11" t="s">
        <v>261</v>
      </c>
      <c r="K278" s="11" t="s">
        <v>4641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44228</v>
      </c>
      <c r="H279" s="11">
        <v>7</v>
      </c>
      <c r="I279" s="20" t="s">
        <v>259</v>
      </c>
      <c r="J279" s="11" t="s">
        <v>261</v>
      </c>
      <c r="K279" s="11" t="s">
        <v>4641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44228</v>
      </c>
      <c r="H280" s="11">
        <v>7</v>
      </c>
      <c r="I280" s="20" t="s">
        <v>259</v>
      </c>
      <c r="J280" s="11" t="s">
        <v>261</v>
      </c>
      <c r="K280" s="11" t="s">
        <v>4641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44228</v>
      </c>
      <c r="H281" s="11">
        <v>7</v>
      </c>
      <c r="I281" s="20" t="s">
        <v>259</v>
      </c>
      <c r="J281" s="11" t="s">
        <v>261</v>
      </c>
      <c r="K281" s="11" t="s">
        <v>4641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44228</v>
      </c>
      <c r="H282" s="11">
        <v>7</v>
      </c>
      <c r="I282" s="20" t="s">
        <v>259</v>
      </c>
      <c r="J282" s="11" t="s">
        <v>261</v>
      </c>
      <c r="K282" s="11" t="s">
        <v>4641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44228</v>
      </c>
      <c r="H283" s="11">
        <v>7</v>
      </c>
      <c r="I283" s="20" t="s">
        <v>259</v>
      </c>
      <c r="J283" s="11" t="s">
        <v>261</v>
      </c>
      <c r="K283" s="11" t="s">
        <v>4641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44228</v>
      </c>
      <c r="H284" s="11">
        <v>7</v>
      </c>
      <c r="I284" s="20" t="s">
        <v>259</v>
      </c>
      <c r="J284" s="11" t="s">
        <v>261</v>
      </c>
      <c r="K284" s="11" t="s">
        <v>4641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44228</v>
      </c>
      <c r="H285" s="11">
        <v>7</v>
      </c>
      <c r="I285" s="20" t="s">
        <v>259</v>
      </c>
      <c r="J285" s="11" t="s">
        <v>261</v>
      </c>
      <c r="K285" s="11" t="s">
        <v>4641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44228</v>
      </c>
      <c r="H286" s="11">
        <v>7</v>
      </c>
      <c r="I286" s="20" t="s">
        <v>259</v>
      </c>
      <c r="J286" s="11" t="s">
        <v>261</v>
      </c>
      <c r="K286" s="11" t="s">
        <v>4641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44228</v>
      </c>
      <c r="H287" s="11">
        <v>7</v>
      </c>
      <c r="I287" s="20" t="s">
        <v>259</v>
      </c>
      <c r="J287" s="11" t="s">
        <v>261</v>
      </c>
      <c r="K287" s="11" t="s">
        <v>4641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44228</v>
      </c>
      <c r="H288" s="11">
        <v>7</v>
      </c>
      <c r="I288" s="20" t="s">
        <v>259</v>
      </c>
      <c r="J288" s="11" t="s">
        <v>261</v>
      </c>
      <c r="K288" s="11" t="s">
        <v>4641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44228</v>
      </c>
      <c r="H289" s="11">
        <v>7</v>
      </c>
      <c r="I289" s="20" t="s">
        <v>259</v>
      </c>
      <c r="J289" s="11" t="s">
        <v>261</v>
      </c>
      <c r="K289" s="11" t="s">
        <v>4641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44228</v>
      </c>
      <c r="H290" s="11">
        <v>7</v>
      </c>
      <c r="I290" s="20" t="s">
        <v>259</v>
      </c>
      <c r="J290" s="11" t="s">
        <v>261</v>
      </c>
      <c r="K290" s="11" t="s">
        <v>4641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44228</v>
      </c>
      <c r="H291" s="11">
        <v>7</v>
      </c>
      <c r="I291" s="20" t="s">
        <v>259</v>
      </c>
      <c r="J291" s="11" t="s">
        <v>261</v>
      </c>
      <c r="K291" s="11" t="s">
        <v>4641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44228</v>
      </c>
      <c r="H292" s="11">
        <v>7</v>
      </c>
      <c r="I292" s="20" t="s">
        <v>259</v>
      </c>
      <c r="J292" s="11" t="s">
        <v>261</v>
      </c>
      <c r="K292" s="11" t="s">
        <v>4641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44228</v>
      </c>
      <c r="H293" s="11">
        <v>7</v>
      </c>
      <c r="I293" s="20" t="s">
        <v>259</v>
      </c>
      <c r="J293" s="11" t="s">
        <v>261</v>
      </c>
      <c r="K293" s="11" t="s">
        <v>4641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44228</v>
      </c>
      <c r="H294" s="11">
        <v>7</v>
      </c>
      <c r="I294" s="20" t="s">
        <v>259</v>
      </c>
      <c r="J294" s="11" t="s">
        <v>261</v>
      </c>
      <c r="K294" s="11" t="s">
        <v>4641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44228</v>
      </c>
      <c r="H295" s="11">
        <v>7</v>
      </c>
      <c r="I295" s="20" t="s">
        <v>259</v>
      </c>
      <c r="J295" s="11" t="s">
        <v>261</v>
      </c>
      <c r="K295" s="11" t="s">
        <v>4641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44228</v>
      </c>
      <c r="H296" s="11">
        <v>7</v>
      </c>
      <c r="I296" s="20" t="s">
        <v>259</v>
      </c>
      <c r="J296" s="11" t="s">
        <v>261</v>
      </c>
      <c r="K296" s="11" t="s">
        <v>4641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44228</v>
      </c>
      <c r="H297" s="11">
        <v>7</v>
      </c>
      <c r="I297" s="20" t="s">
        <v>259</v>
      </c>
      <c r="J297" s="11" t="s">
        <v>261</v>
      </c>
      <c r="K297" s="11" t="s">
        <v>4641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44228</v>
      </c>
      <c r="H298" s="11">
        <v>7</v>
      </c>
      <c r="I298" s="20" t="s">
        <v>259</v>
      </c>
      <c r="J298" s="11" t="s">
        <v>261</v>
      </c>
      <c r="K298" s="11" t="s">
        <v>4641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44228</v>
      </c>
      <c r="H299" s="11">
        <v>7</v>
      </c>
      <c r="I299" s="20" t="s">
        <v>259</v>
      </c>
      <c r="J299" s="11" t="s">
        <v>261</v>
      </c>
      <c r="K299" s="11" t="s">
        <v>4641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44228</v>
      </c>
      <c r="H300" s="11">
        <v>7</v>
      </c>
      <c r="I300" s="20" t="s">
        <v>259</v>
      </c>
      <c r="J300" s="11" t="s">
        <v>261</v>
      </c>
      <c r="K300" s="11" t="s">
        <v>4641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44228</v>
      </c>
      <c r="H301" s="11">
        <v>7</v>
      </c>
      <c r="I301" s="20" t="s">
        <v>259</v>
      </c>
      <c r="J301" s="11" t="s">
        <v>261</v>
      </c>
      <c r="K301" s="11" t="s">
        <v>4641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44228</v>
      </c>
      <c r="H302" s="11">
        <v>7</v>
      </c>
      <c r="I302" s="20" t="s">
        <v>259</v>
      </c>
      <c r="J302" s="11" t="s">
        <v>261</v>
      </c>
      <c r="K302" s="11" t="s">
        <v>4641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44228</v>
      </c>
      <c r="H303" s="11">
        <v>7</v>
      </c>
      <c r="I303" s="20" t="s">
        <v>259</v>
      </c>
      <c r="J303" s="11" t="s">
        <v>261</v>
      </c>
      <c r="K303" s="11" t="s">
        <v>4641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44228</v>
      </c>
      <c r="H304" s="11">
        <v>7</v>
      </c>
      <c r="I304" s="20" t="s">
        <v>259</v>
      </c>
      <c r="J304" s="11" t="s">
        <v>261</v>
      </c>
      <c r="K304" s="11" t="s">
        <v>4641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44228</v>
      </c>
      <c r="H305" s="11">
        <v>7</v>
      </c>
      <c r="I305" s="20" t="s">
        <v>259</v>
      </c>
      <c r="J305" s="11" t="s">
        <v>261</v>
      </c>
      <c r="K305" s="11" t="s">
        <v>4641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44228</v>
      </c>
      <c r="H306" s="11">
        <v>7</v>
      </c>
      <c r="I306" s="20" t="s">
        <v>259</v>
      </c>
      <c r="J306" s="11" t="s">
        <v>261</v>
      </c>
      <c r="K306" s="11" t="s">
        <v>4641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44228</v>
      </c>
      <c r="H307" s="11">
        <v>7</v>
      </c>
      <c r="I307" s="20" t="s">
        <v>259</v>
      </c>
      <c r="J307" s="11" t="s">
        <v>261</v>
      </c>
      <c r="K307" s="11" t="s">
        <v>4641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44228</v>
      </c>
      <c r="H308" s="11">
        <v>7</v>
      </c>
      <c r="I308" s="20" t="s">
        <v>259</v>
      </c>
      <c r="J308" s="11" t="s">
        <v>261</v>
      </c>
      <c r="K308" s="11" t="s">
        <v>4641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44228</v>
      </c>
      <c r="H309" s="11">
        <v>7</v>
      </c>
      <c r="I309" s="20" t="s">
        <v>259</v>
      </c>
      <c r="J309" s="11" t="s">
        <v>261</v>
      </c>
      <c r="K309" s="11" t="s">
        <v>4641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44228</v>
      </c>
      <c r="H310" s="11">
        <v>7</v>
      </c>
      <c r="I310" s="20" t="s">
        <v>259</v>
      </c>
      <c r="J310" s="11" t="s">
        <v>261</v>
      </c>
      <c r="K310" s="11" t="s">
        <v>4641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44228</v>
      </c>
      <c r="H311" s="11">
        <v>7</v>
      </c>
      <c r="I311" s="20" t="s">
        <v>259</v>
      </c>
      <c r="J311" s="11" t="s">
        <v>261</v>
      </c>
      <c r="K311" s="11" t="s">
        <v>4641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44228</v>
      </c>
      <c r="H312" s="11">
        <v>7</v>
      </c>
      <c r="I312" s="20" t="s">
        <v>259</v>
      </c>
      <c r="J312" s="11" t="s">
        <v>261</v>
      </c>
      <c r="K312" s="11" t="s">
        <v>4641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44228</v>
      </c>
      <c r="H313" s="11">
        <v>7</v>
      </c>
      <c r="I313" s="20" t="s">
        <v>259</v>
      </c>
      <c r="J313" s="11" t="s">
        <v>261</v>
      </c>
      <c r="K313" s="11" t="s">
        <v>4641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44228</v>
      </c>
      <c r="H314" s="11">
        <v>7</v>
      </c>
      <c r="I314" s="20" t="s">
        <v>259</v>
      </c>
      <c r="J314" s="11" t="s">
        <v>261</v>
      </c>
      <c r="K314" s="11" t="s">
        <v>4641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44228</v>
      </c>
      <c r="H315" s="11">
        <v>7</v>
      </c>
      <c r="I315" s="20" t="s">
        <v>259</v>
      </c>
      <c r="J315" s="11" t="s">
        <v>261</v>
      </c>
      <c r="K315" s="11" t="s">
        <v>4641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44228</v>
      </c>
      <c r="H316" s="11">
        <v>7</v>
      </c>
      <c r="I316" s="20" t="s">
        <v>259</v>
      </c>
      <c r="J316" s="11" t="s">
        <v>261</v>
      </c>
      <c r="K316" s="11" t="s">
        <v>4641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44228</v>
      </c>
      <c r="H317" s="11">
        <v>7</v>
      </c>
      <c r="I317" s="20" t="s">
        <v>259</v>
      </c>
      <c r="J317" s="11" t="s">
        <v>261</v>
      </c>
      <c r="K317" s="11" t="s">
        <v>4641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44228</v>
      </c>
      <c r="H318" s="11">
        <v>7</v>
      </c>
      <c r="I318" s="20" t="s">
        <v>259</v>
      </c>
      <c r="J318" s="11" t="s">
        <v>261</v>
      </c>
      <c r="K318" s="11" t="s">
        <v>4641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44228</v>
      </c>
      <c r="H319" s="11">
        <v>7</v>
      </c>
      <c r="I319" s="20" t="s">
        <v>259</v>
      </c>
      <c r="J319" s="11" t="s">
        <v>261</v>
      </c>
      <c r="K319" s="11" t="s">
        <v>4641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44228</v>
      </c>
      <c r="H320" s="11">
        <v>7</v>
      </c>
      <c r="I320" s="20" t="s">
        <v>259</v>
      </c>
      <c r="J320" s="11" t="s">
        <v>261</v>
      </c>
      <c r="K320" s="11" t="s">
        <v>4641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44228</v>
      </c>
      <c r="H321" s="11">
        <v>7</v>
      </c>
      <c r="I321" s="20" t="s">
        <v>259</v>
      </c>
      <c r="J321" s="11" t="s">
        <v>261</v>
      </c>
      <c r="K321" s="11" t="s">
        <v>4641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44228</v>
      </c>
      <c r="H322" s="11">
        <v>7</v>
      </c>
      <c r="I322" s="20" t="s">
        <v>259</v>
      </c>
      <c r="J322" s="11" t="s">
        <v>261</v>
      </c>
      <c r="K322" s="11" t="s">
        <v>4641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44228</v>
      </c>
      <c r="H323" s="11">
        <v>7</v>
      </c>
      <c r="I323" s="20" t="s">
        <v>259</v>
      </c>
      <c r="J323" s="11" t="s">
        <v>261</v>
      </c>
      <c r="K323" s="11" t="s">
        <v>4641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44228</v>
      </c>
      <c r="H324" s="11">
        <v>7</v>
      </c>
      <c r="I324" s="20" t="s">
        <v>259</v>
      </c>
      <c r="J324" s="11" t="s">
        <v>261</v>
      </c>
      <c r="K324" s="11" t="s">
        <v>4641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44228</v>
      </c>
      <c r="H325" s="11">
        <v>7</v>
      </c>
      <c r="I325" s="20" t="s">
        <v>259</v>
      </c>
      <c r="J325" s="11" t="s">
        <v>261</v>
      </c>
      <c r="K325" s="11" t="s">
        <v>4641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44228</v>
      </c>
      <c r="H326" s="11">
        <v>7</v>
      </c>
      <c r="I326" s="20" t="s">
        <v>259</v>
      </c>
      <c r="J326" s="11" t="s">
        <v>261</v>
      </c>
      <c r="K326" s="11" t="s">
        <v>4641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44228</v>
      </c>
      <c r="H327" s="11">
        <v>7</v>
      </c>
      <c r="I327" s="20" t="s">
        <v>259</v>
      </c>
      <c r="J327" s="11" t="s">
        <v>261</v>
      </c>
      <c r="K327" s="11" t="s">
        <v>4641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44228</v>
      </c>
      <c r="H328" s="11">
        <v>7</v>
      </c>
      <c r="I328" s="20" t="s">
        <v>259</v>
      </c>
      <c r="J328" s="11" t="s">
        <v>261</v>
      </c>
      <c r="K328" s="11" t="s">
        <v>4641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44228</v>
      </c>
      <c r="H329" s="11">
        <v>7</v>
      </c>
      <c r="I329" s="20" t="s">
        <v>259</v>
      </c>
      <c r="J329" s="11" t="s">
        <v>261</v>
      </c>
      <c r="K329" s="11" t="s">
        <v>4641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44228</v>
      </c>
      <c r="H330" s="11">
        <v>7</v>
      </c>
      <c r="I330" s="20" t="s">
        <v>259</v>
      </c>
      <c r="J330" s="11" t="s">
        <v>261</v>
      </c>
      <c r="K330" s="11" t="s">
        <v>4641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44228</v>
      </c>
      <c r="H331" s="11">
        <v>7</v>
      </c>
      <c r="I331" s="20" t="s">
        <v>259</v>
      </c>
      <c r="J331" s="11" t="s">
        <v>261</v>
      </c>
      <c r="K331" s="11" t="s">
        <v>4641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44228</v>
      </c>
      <c r="H332" s="11">
        <v>7</v>
      </c>
      <c r="I332" s="20" t="s">
        <v>259</v>
      </c>
      <c r="J332" s="11" t="s">
        <v>261</v>
      </c>
      <c r="K332" s="11" t="s">
        <v>4641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44228</v>
      </c>
      <c r="H333" s="11">
        <v>7</v>
      </c>
      <c r="I333" s="20" t="s">
        <v>259</v>
      </c>
      <c r="J333" s="11" t="s">
        <v>261</v>
      </c>
      <c r="K333" s="11" t="s">
        <v>4641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44228</v>
      </c>
      <c r="H334" s="11">
        <v>7</v>
      </c>
      <c r="I334" s="20" t="s">
        <v>259</v>
      </c>
      <c r="J334" s="11" t="s">
        <v>261</v>
      </c>
      <c r="K334" s="11" t="s">
        <v>4641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44228</v>
      </c>
      <c r="H335" s="11">
        <v>7</v>
      </c>
      <c r="I335" s="20" t="s">
        <v>259</v>
      </c>
      <c r="J335" s="11" t="s">
        <v>261</v>
      </c>
      <c r="K335" s="11" t="s">
        <v>4641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44228</v>
      </c>
      <c r="H336" s="11">
        <v>7</v>
      </c>
      <c r="I336" s="20" t="s">
        <v>259</v>
      </c>
      <c r="J336" s="11" t="s">
        <v>261</v>
      </c>
      <c r="K336" s="11" t="s">
        <v>4641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44228</v>
      </c>
      <c r="H337" s="11">
        <v>7</v>
      </c>
      <c r="I337" s="20" t="s">
        <v>259</v>
      </c>
      <c r="J337" s="11" t="s">
        <v>261</v>
      </c>
      <c r="K337" s="11" t="s">
        <v>4641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44228</v>
      </c>
      <c r="H338" s="11">
        <v>7</v>
      </c>
      <c r="I338" s="20" t="s">
        <v>259</v>
      </c>
      <c r="J338" s="11" t="s">
        <v>261</v>
      </c>
      <c r="K338" s="11" t="s">
        <v>4641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44228</v>
      </c>
      <c r="H339" s="11">
        <v>7</v>
      </c>
      <c r="I339" s="20" t="s">
        <v>259</v>
      </c>
      <c r="J339" s="11" t="s">
        <v>261</v>
      </c>
      <c r="K339" s="11" t="s">
        <v>4641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44228</v>
      </c>
      <c r="H340" s="11">
        <v>7</v>
      </c>
      <c r="I340" s="20" t="s">
        <v>259</v>
      </c>
      <c r="J340" s="11" t="s">
        <v>261</v>
      </c>
      <c r="K340" s="11" t="s">
        <v>4641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44228</v>
      </c>
      <c r="H341" s="11">
        <v>7</v>
      </c>
      <c r="I341" s="20" t="s">
        <v>259</v>
      </c>
      <c r="J341" s="11" t="s">
        <v>261</v>
      </c>
      <c r="K341" s="11" t="s">
        <v>4641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44228</v>
      </c>
      <c r="H342" s="11">
        <v>7</v>
      </c>
      <c r="I342" s="20" t="s">
        <v>259</v>
      </c>
      <c r="J342" s="11" t="s">
        <v>261</v>
      </c>
      <c r="K342" s="11" t="s">
        <v>4641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44228</v>
      </c>
      <c r="H343" s="11">
        <v>7</v>
      </c>
      <c r="I343" s="20" t="s">
        <v>259</v>
      </c>
      <c r="J343" s="11" t="s">
        <v>261</v>
      </c>
      <c r="K343" s="11" t="s">
        <v>4641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44228</v>
      </c>
      <c r="H344" s="11">
        <v>7</v>
      </c>
      <c r="I344" s="20" t="s">
        <v>259</v>
      </c>
      <c r="J344" s="11" t="s">
        <v>261</v>
      </c>
      <c r="K344" s="11" t="s">
        <v>4641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44228</v>
      </c>
      <c r="H345" s="11">
        <v>7</v>
      </c>
      <c r="I345" s="20" t="s">
        <v>259</v>
      </c>
      <c r="J345" s="11" t="s">
        <v>261</v>
      </c>
      <c r="K345" s="11" t="s">
        <v>4641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44228</v>
      </c>
      <c r="H346" s="11">
        <v>7</v>
      </c>
      <c r="I346" s="20" t="s">
        <v>259</v>
      </c>
      <c r="J346" s="11" t="s">
        <v>261</v>
      </c>
      <c r="K346" s="11" t="s">
        <v>4641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44228</v>
      </c>
      <c r="H347" s="11">
        <v>7</v>
      </c>
      <c r="I347" s="20" t="s">
        <v>259</v>
      </c>
      <c r="J347" s="11" t="s">
        <v>261</v>
      </c>
      <c r="K347" s="11" t="s">
        <v>4641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44228</v>
      </c>
      <c r="H348" s="11">
        <v>7</v>
      </c>
      <c r="I348" s="20" t="s">
        <v>259</v>
      </c>
      <c r="J348" s="11" t="s">
        <v>261</v>
      </c>
      <c r="K348" s="11" t="s">
        <v>4641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44228</v>
      </c>
      <c r="H349" s="11">
        <v>7</v>
      </c>
      <c r="I349" s="20" t="s">
        <v>259</v>
      </c>
      <c r="J349" s="11" t="s">
        <v>261</v>
      </c>
      <c r="K349" s="11" t="s">
        <v>4641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44228</v>
      </c>
      <c r="H350" s="11">
        <v>7</v>
      </c>
      <c r="I350" s="20" t="s">
        <v>259</v>
      </c>
      <c r="J350" s="11" t="s">
        <v>261</v>
      </c>
      <c r="K350" s="11" t="s">
        <v>4641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44228</v>
      </c>
      <c r="H351" s="11">
        <v>7</v>
      </c>
      <c r="I351" s="20" t="s">
        <v>259</v>
      </c>
      <c r="J351" s="11" t="s">
        <v>261</v>
      </c>
      <c r="K351" s="11" t="s">
        <v>4641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44228</v>
      </c>
      <c r="H352" s="11">
        <v>7</v>
      </c>
      <c r="I352" s="20" t="s">
        <v>259</v>
      </c>
      <c r="J352" s="11" t="s">
        <v>261</v>
      </c>
      <c r="K352" s="11" t="s">
        <v>4641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44228</v>
      </c>
      <c r="H353" s="11">
        <v>7</v>
      </c>
      <c r="I353" s="20" t="s">
        <v>259</v>
      </c>
      <c r="J353" s="11" t="s">
        <v>261</v>
      </c>
      <c r="K353" s="11" t="s">
        <v>4641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44228</v>
      </c>
      <c r="H354" s="11">
        <v>7</v>
      </c>
      <c r="I354" s="20" t="s">
        <v>259</v>
      </c>
      <c r="J354" s="11" t="s">
        <v>261</v>
      </c>
      <c r="K354" s="11" t="s">
        <v>4641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44228</v>
      </c>
      <c r="H355" s="11">
        <v>7</v>
      </c>
      <c r="I355" s="20" t="s">
        <v>259</v>
      </c>
      <c r="J355" s="11" t="s">
        <v>261</v>
      </c>
      <c r="K355" s="11" t="s">
        <v>4641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44228</v>
      </c>
      <c r="H356" s="11">
        <v>7</v>
      </c>
      <c r="I356" s="20" t="s">
        <v>259</v>
      </c>
      <c r="J356" s="11" t="s">
        <v>261</v>
      </c>
      <c r="K356" s="11" t="s">
        <v>4641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44228</v>
      </c>
      <c r="H357" s="11">
        <v>7</v>
      </c>
      <c r="I357" s="20" t="s">
        <v>259</v>
      </c>
      <c r="J357" s="11" t="s">
        <v>261</v>
      </c>
      <c r="K357" s="11" t="s">
        <v>4641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44228</v>
      </c>
      <c r="H358" s="11">
        <v>7</v>
      </c>
      <c r="I358" s="20" t="s">
        <v>259</v>
      </c>
      <c r="J358" s="11" t="s">
        <v>261</v>
      </c>
      <c r="K358" s="11" t="s">
        <v>4641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44228</v>
      </c>
      <c r="H359" s="11">
        <v>7</v>
      </c>
      <c r="I359" s="20" t="s">
        <v>259</v>
      </c>
      <c r="J359" s="11" t="s">
        <v>261</v>
      </c>
      <c r="K359" s="11" t="s">
        <v>4641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44228</v>
      </c>
      <c r="H360" s="11">
        <v>7</v>
      </c>
      <c r="I360" s="20" t="s">
        <v>259</v>
      </c>
      <c r="J360" s="11" t="s">
        <v>261</v>
      </c>
      <c r="K360" s="11" t="s">
        <v>4641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44228</v>
      </c>
      <c r="H361" s="11">
        <v>7</v>
      </c>
      <c r="I361" s="20" t="s">
        <v>259</v>
      </c>
      <c r="J361" s="11" t="s">
        <v>261</v>
      </c>
      <c r="K361" s="11" t="s">
        <v>4641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44228</v>
      </c>
      <c r="H362" s="11">
        <v>7</v>
      </c>
      <c r="I362" s="20" t="s">
        <v>259</v>
      </c>
      <c r="J362" s="11" t="s">
        <v>261</v>
      </c>
      <c r="K362" s="11" t="s">
        <v>4641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44228</v>
      </c>
      <c r="H363" s="11">
        <v>7</v>
      </c>
      <c r="I363" s="20" t="s">
        <v>259</v>
      </c>
      <c r="J363" s="11" t="s">
        <v>261</v>
      </c>
      <c r="K363" s="11" t="s">
        <v>4641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44228</v>
      </c>
      <c r="H364" s="11">
        <v>7</v>
      </c>
      <c r="I364" s="20" t="s">
        <v>259</v>
      </c>
      <c r="J364" s="11" t="s">
        <v>261</v>
      </c>
      <c r="K364" s="11" t="s">
        <v>4641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44228</v>
      </c>
      <c r="H365" s="11">
        <v>7</v>
      </c>
      <c r="I365" s="20" t="s">
        <v>259</v>
      </c>
      <c r="J365" s="11" t="s">
        <v>261</v>
      </c>
      <c r="K365" s="11" t="s">
        <v>4641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44228</v>
      </c>
      <c r="H366" s="11">
        <v>7</v>
      </c>
      <c r="I366" s="20" t="s">
        <v>259</v>
      </c>
      <c r="J366" s="11" t="s">
        <v>261</v>
      </c>
      <c r="K366" s="11" t="s">
        <v>4641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44228</v>
      </c>
      <c r="H367" s="11">
        <v>7</v>
      </c>
      <c r="I367" s="20" t="s">
        <v>259</v>
      </c>
      <c r="J367" s="11" t="s">
        <v>261</v>
      </c>
      <c r="K367" s="11" t="s">
        <v>4641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44228</v>
      </c>
      <c r="H368" s="11">
        <v>7</v>
      </c>
      <c r="I368" s="20" t="s">
        <v>259</v>
      </c>
      <c r="J368" s="11" t="s">
        <v>261</v>
      </c>
      <c r="K368" s="11" t="s">
        <v>4641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44228</v>
      </c>
      <c r="H369" s="11">
        <v>7</v>
      </c>
      <c r="I369" s="20" t="s">
        <v>259</v>
      </c>
      <c r="J369" s="11" t="s">
        <v>261</v>
      </c>
      <c r="K369" s="11" t="s">
        <v>4641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44228</v>
      </c>
      <c r="H370" s="11">
        <v>7</v>
      </c>
      <c r="I370" s="20" t="s">
        <v>259</v>
      </c>
      <c r="J370" s="11" t="s">
        <v>261</v>
      </c>
      <c r="K370" s="11" t="s">
        <v>4641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44228</v>
      </c>
      <c r="H371" s="11">
        <v>7</v>
      </c>
      <c r="I371" s="20" t="s">
        <v>259</v>
      </c>
      <c r="J371" s="11" t="s">
        <v>261</v>
      </c>
      <c r="K371" s="11" t="s">
        <v>4641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44228</v>
      </c>
      <c r="H372" s="11">
        <v>7</v>
      </c>
      <c r="I372" s="20" t="s">
        <v>259</v>
      </c>
      <c r="J372" s="11" t="s">
        <v>261</v>
      </c>
      <c r="K372" s="11" t="s">
        <v>4641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44228</v>
      </c>
      <c r="H373" s="11">
        <v>7</v>
      </c>
      <c r="I373" s="20" t="s">
        <v>259</v>
      </c>
      <c r="J373" s="11" t="s">
        <v>261</v>
      </c>
      <c r="K373" s="11" t="s">
        <v>4641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44228</v>
      </c>
      <c r="H374" s="11">
        <v>7</v>
      </c>
      <c r="I374" s="20" t="s">
        <v>259</v>
      </c>
      <c r="J374" s="11" t="s">
        <v>261</v>
      </c>
      <c r="K374" s="11" t="s">
        <v>4641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44228</v>
      </c>
      <c r="H375" s="11">
        <v>7</v>
      </c>
      <c r="I375" s="20" t="s">
        <v>259</v>
      </c>
      <c r="J375" s="11" t="s">
        <v>261</v>
      </c>
      <c r="K375" s="11" t="s">
        <v>4641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44228</v>
      </c>
      <c r="H376" s="11">
        <v>7</v>
      </c>
      <c r="I376" s="20" t="s">
        <v>259</v>
      </c>
      <c r="J376" s="11" t="s">
        <v>261</v>
      </c>
      <c r="K376" s="11" t="s">
        <v>4641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44228</v>
      </c>
      <c r="H377" s="11">
        <v>7</v>
      </c>
      <c r="I377" s="20" t="s">
        <v>259</v>
      </c>
      <c r="J377" s="11" t="s">
        <v>261</v>
      </c>
      <c r="K377" s="11" t="s">
        <v>4641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44228</v>
      </c>
      <c r="H378" s="11">
        <v>7</v>
      </c>
      <c r="I378" s="20" t="s">
        <v>259</v>
      </c>
      <c r="J378" s="11" t="s">
        <v>261</v>
      </c>
      <c r="K378" s="11" t="s">
        <v>4641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44228</v>
      </c>
      <c r="H379" s="11">
        <v>7</v>
      </c>
      <c r="I379" s="20" t="s">
        <v>259</v>
      </c>
      <c r="J379" s="11" t="s">
        <v>261</v>
      </c>
      <c r="K379" s="11" t="s">
        <v>4641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44228</v>
      </c>
      <c r="H380" s="11">
        <v>7</v>
      </c>
      <c r="I380" s="20" t="s">
        <v>259</v>
      </c>
      <c r="J380" s="11" t="s">
        <v>261</v>
      </c>
      <c r="K380" s="11" t="s">
        <v>4641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44228</v>
      </c>
      <c r="H381" s="11">
        <v>7</v>
      </c>
      <c r="I381" s="20" t="s">
        <v>259</v>
      </c>
      <c r="J381" s="11" t="s">
        <v>261</v>
      </c>
      <c r="K381" s="11" t="s">
        <v>4641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44228</v>
      </c>
      <c r="H382" s="11">
        <v>7</v>
      </c>
      <c r="I382" s="20" t="s">
        <v>259</v>
      </c>
      <c r="J382" s="11" t="s">
        <v>261</v>
      </c>
      <c r="K382" s="11" t="s">
        <v>4641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44228</v>
      </c>
      <c r="H383" s="11">
        <v>7</v>
      </c>
      <c r="I383" s="20" t="s">
        <v>259</v>
      </c>
      <c r="J383" s="11" t="s">
        <v>261</v>
      </c>
      <c r="K383" s="11" t="s">
        <v>4641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44228</v>
      </c>
      <c r="H384" s="11">
        <v>7</v>
      </c>
      <c r="I384" s="20" t="s">
        <v>259</v>
      </c>
      <c r="J384" s="11" t="s">
        <v>261</v>
      </c>
      <c r="K384" s="11" t="s">
        <v>4641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44228</v>
      </c>
      <c r="H385" s="11">
        <v>7</v>
      </c>
      <c r="I385" s="20" t="s">
        <v>259</v>
      </c>
      <c r="J385" s="11" t="s">
        <v>261</v>
      </c>
      <c r="K385" s="11" t="s">
        <v>4641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44228</v>
      </c>
      <c r="H386" s="11">
        <v>7</v>
      </c>
      <c r="I386" s="20" t="s">
        <v>259</v>
      </c>
      <c r="J386" s="11" t="s">
        <v>261</v>
      </c>
      <c r="K386" s="11" t="s">
        <v>4641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44228</v>
      </c>
      <c r="H387" s="11">
        <v>7</v>
      </c>
      <c r="I387" s="20" t="s">
        <v>259</v>
      </c>
      <c r="J387" s="11" t="s">
        <v>261</v>
      </c>
      <c r="K387" s="11" t="s">
        <v>4641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44228</v>
      </c>
      <c r="H388" s="11">
        <v>7</v>
      </c>
      <c r="I388" s="20" t="s">
        <v>259</v>
      </c>
      <c r="J388" s="11" t="s">
        <v>261</v>
      </c>
      <c r="K388" s="11" t="s">
        <v>4641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44228</v>
      </c>
      <c r="H389" s="11">
        <v>7</v>
      </c>
      <c r="I389" s="20" t="s">
        <v>259</v>
      </c>
      <c r="J389" s="11" t="s">
        <v>261</v>
      </c>
      <c r="K389" s="11" t="s">
        <v>4641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44228</v>
      </c>
      <c r="H390" s="11">
        <v>7</v>
      </c>
      <c r="I390" s="20" t="s">
        <v>259</v>
      </c>
      <c r="J390" s="11" t="s">
        <v>261</v>
      </c>
      <c r="K390" s="11" t="s">
        <v>4641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44228</v>
      </c>
      <c r="H391" s="11">
        <v>7</v>
      </c>
      <c r="I391" s="20" t="s">
        <v>259</v>
      </c>
      <c r="J391" s="11" t="s">
        <v>261</v>
      </c>
      <c r="K391" s="11" t="s">
        <v>4641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44228</v>
      </c>
      <c r="H392" s="11">
        <v>7</v>
      </c>
      <c r="I392" s="20" t="s">
        <v>259</v>
      </c>
      <c r="J392" s="11" t="s">
        <v>261</v>
      </c>
      <c r="K392" s="11" t="s">
        <v>4641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44228</v>
      </c>
      <c r="H393" s="11">
        <v>7</v>
      </c>
      <c r="I393" s="20" t="s">
        <v>259</v>
      </c>
      <c r="J393" s="11" t="s">
        <v>261</v>
      </c>
      <c r="K393" s="11" t="s">
        <v>4641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44228</v>
      </c>
      <c r="H394" s="11">
        <v>7</v>
      </c>
      <c r="I394" s="20" t="s">
        <v>259</v>
      </c>
      <c r="J394" s="11" t="s">
        <v>261</v>
      </c>
      <c r="K394" s="11" t="s">
        <v>4641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44228</v>
      </c>
      <c r="H395" s="11">
        <v>7</v>
      </c>
      <c r="I395" s="20" t="s">
        <v>259</v>
      </c>
      <c r="J395" s="11" t="s">
        <v>261</v>
      </c>
      <c r="K395" s="11" t="s">
        <v>4641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44228</v>
      </c>
      <c r="H396" s="11">
        <v>7</v>
      </c>
      <c r="I396" s="20" t="s">
        <v>259</v>
      </c>
      <c r="J396" s="11" t="s">
        <v>261</v>
      </c>
      <c r="K396" s="11" t="s">
        <v>4641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44228</v>
      </c>
      <c r="H397" s="11">
        <v>7</v>
      </c>
      <c r="I397" s="20" t="s">
        <v>259</v>
      </c>
      <c r="J397" s="11" t="s">
        <v>261</v>
      </c>
      <c r="K397" s="11" t="s">
        <v>4641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44228</v>
      </c>
      <c r="H398" s="11">
        <v>7</v>
      </c>
      <c r="I398" s="20" t="s">
        <v>259</v>
      </c>
      <c r="J398" s="11" t="s">
        <v>261</v>
      </c>
      <c r="K398" s="11" t="s">
        <v>4641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44228</v>
      </c>
      <c r="H399" s="11">
        <v>7</v>
      </c>
      <c r="I399" s="20" t="s">
        <v>259</v>
      </c>
      <c r="J399" s="11" t="s">
        <v>261</v>
      </c>
      <c r="K399" s="11" t="s">
        <v>4641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44228</v>
      </c>
      <c r="H400" s="11">
        <v>7</v>
      </c>
      <c r="I400" s="20" t="s">
        <v>259</v>
      </c>
      <c r="J400" s="11" t="s">
        <v>261</v>
      </c>
      <c r="K400" s="11" t="s">
        <v>4641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44228</v>
      </c>
      <c r="H401" s="11">
        <v>7</v>
      </c>
      <c r="I401" s="20" t="s">
        <v>259</v>
      </c>
      <c r="J401" s="11" t="s">
        <v>261</v>
      </c>
      <c r="K401" s="11" t="s">
        <v>4641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44228</v>
      </c>
      <c r="H402" s="11">
        <v>7</v>
      </c>
      <c r="I402" s="20" t="s">
        <v>259</v>
      </c>
      <c r="J402" s="11" t="s">
        <v>261</v>
      </c>
      <c r="K402" s="11" t="s">
        <v>4641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44228</v>
      </c>
      <c r="H403" s="11">
        <v>7</v>
      </c>
      <c r="I403" s="20" t="s">
        <v>259</v>
      </c>
      <c r="J403" s="11" t="s">
        <v>261</v>
      </c>
      <c r="K403" s="11" t="s">
        <v>4641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44228</v>
      </c>
      <c r="H404" s="11">
        <v>7</v>
      </c>
      <c r="I404" s="20" t="s">
        <v>259</v>
      </c>
      <c r="J404" s="11" t="s">
        <v>261</v>
      </c>
      <c r="K404" s="11" t="s">
        <v>4641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44228</v>
      </c>
      <c r="H405" s="11">
        <v>7</v>
      </c>
      <c r="I405" s="20" t="s">
        <v>259</v>
      </c>
      <c r="J405" s="11" t="s">
        <v>261</v>
      </c>
      <c r="K405" s="11" t="s">
        <v>4641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44228</v>
      </c>
      <c r="H406" s="11">
        <v>7</v>
      </c>
      <c r="I406" s="20" t="s">
        <v>259</v>
      </c>
      <c r="J406" s="11" t="s">
        <v>261</v>
      </c>
      <c r="K406" s="11" t="s">
        <v>4641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44228</v>
      </c>
      <c r="H407" s="11">
        <v>7</v>
      </c>
      <c r="I407" s="20" t="s">
        <v>259</v>
      </c>
      <c r="J407" s="11" t="s">
        <v>261</v>
      </c>
      <c r="K407" s="11" t="s">
        <v>4641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44228</v>
      </c>
      <c r="H408" s="11">
        <v>7</v>
      </c>
      <c r="I408" s="20" t="s">
        <v>259</v>
      </c>
      <c r="J408" s="11" t="s">
        <v>261</v>
      </c>
      <c r="K408" s="11" t="s">
        <v>4641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44228</v>
      </c>
      <c r="H409" s="11">
        <v>7</v>
      </c>
      <c r="I409" s="20" t="s">
        <v>259</v>
      </c>
      <c r="J409" s="11" t="s">
        <v>261</v>
      </c>
      <c r="K409" s="11" t="s">
        <v>4641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44228</v>
      </c>
      <c r="H410" s="11">
        <v>7</v>
      </c>
      <c r="I410" s="20" t="s">
        <v>259</v>
      </c>
      <c r="J410" s="11" t="s">
        <v>261</v>
      </c>
      <c r="K410" s="11" t="s">
        <v>4641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44228</v>
      </c>
      <c r="H411" s="11">
        <v>7</v>
      </c>
      <c r="I411" s="20" t="s">
        <v>259</v>
      </c>
      <c r="J411" s="11" t="s">
        <v>261</v>
      </c>
      <c r="K411" s="11" t="s">
        <v>4641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44228</v>
      </c>
      <c r="H412" s="11">
        <v>7</v>
      </c>
      <c r="I412" s="20" t="s">
        <v>259</v>
      </c>
      <c r="J412" s="11" t="s">
        <v>261</v>
      </c>
      <c r="K412" s="11" t="s">
        <v>4641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44228</v>
      </c>
      <c r="H413" s="11">
        <v>7</v>
      </c>
      <c r="I413" s="20" t="s">
        <v>259</v>
      </c>
      <c r="J413" s="11" t="s">
        <v>261</v>
      </c>
      <c r="K413" s="11" t="s">
        <v>4641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44228</v>
      </c>
      <c r="H414" s="11">
        <v>7</v>
      </c>
      <c r="I414" s="20" t="s">
        <v>259</v>
      </c>
      <c r="J414" s="11" t="s">
        <v>261</v>
      </c>
      <c r="K414" s="11" t="s">
        <v>4641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44228</v>
      </c>
      <c r="H415" s="11">
        <v>7</v>
      </c>
      <c r="I415" s="20" t="s">
        <v>259</v>
      </c>
      <c r="J415" s="11" t="s">
        <v>261</v>
      </c>
      <c r="K415" s="11" t="s">
        <v>4641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44228</v>
      </c>
      <c r="H416" s="11">
        <v>7</v>
      </c>
      <c r="I416" s="20" t="s">
        <v>259</v>
      </c>
      <c r="J416" s="11" t="s">
        <v>261</v>
      </c>
      <c r="K416" s="11" t="s">
        <v>4641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44228</v>
      </c>
      <c r="H417" s="11">
        <v>7</v>
      </c>
      <c r="I417" s="20" t="s">
        <v>259</v>
      </c>
      <c r="J417" s="11" t="s">
        <v>261</v>
      </c>
      <c r="K417" s="11" t="s">
        <v>4641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44228</v>
      </c>
      <c r="H418" s="11">
        <v>7</v>
      </c>
      <c r="I418" s="20" t="s">
        <v>259</v>
      </c>
      <c r="J418" s="11" t="s">
        <v>261</v>
      </c>
      <c r="K418" s="11" t="s">
        <v>4641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44228</v>
      </c>
      <c r="H419" s="11">
        <v>7</v>
      </c>
      <c r="I419" s="20" t="s">
        <v>259</v>
      </c>
      <c r="J419" s="11" t="s">
        <v>261</v>
      </c>
      <c r="K419" s="11" t="s">
        <v>4641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44228</v>
      </c>
      <c r="H420" s="11">
        <v>7</v>
      </c>
      <c r="I420" s="20" t="s">
        <v>259</v>
      </c>
      <c r="J420" s="11" t="s">
        <v>261</v>
      </c>
      <c r="K420" s="11" t="s">
        <v>4641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44228</v>
      </c>
      <c r="H421" s="11">
        <v>7</v>
      </c>
      <c r="I421" s="20" t="s">
        <v>259</v>
      </c>
      <c r="J421" s="11" t="s">
        <v>261</v>
      </c>
      <c r="K421" s="11" t="s">
        <v>4641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44228</v>
      </c>
      <c r="H422" s="11">
        <v>7</v>
      </c>
      <c r="I422" s="20" t="s">
        <v>259</v>
      </c>
      <c r="J422" s="11" t="s">
        <v>261</v>
      </c>
      <c r="K422" s="11" t="s">
        <v>4641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44228</v>
      </c>
      <c r="H423" s="11">
        <v>7</v>
      </c>
      <c r="I423" s="20" t="s">
        <v>259</v>
      </c>
      <c r="J423" s="11" t="s">
        <v>261</v>
      </c>
      <c r="K423" s="11" t="s">
        <v>4641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44228</v>
      </c>
      <c r="H424" s="11">
        <v>7</v>
      </c>
      <c r="I424" s="20" t="s">
        <v>259</v>
      </c>
      <c r="J424" s="11" t="s">
        <v>261</v>
      </c>
      <c r="K424" s="11" t="s">
        <v>4641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44228</v>
      </c>
      <c r="H425" s="11">
        <v>7</v>
      </c>
      <c r="I425" s="20" t="s">
        <v>259</v>
      </c>
      <c r="J425" s="11" t="s">
        <v>261</v>
      </c>
      <c r="K425" s="11" t="s">
        <v>4641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44228</v>
      </c>
      <c r="H426" s="11">
        <v>7</v>
      </c>
      <c r="I426" s="20" t="s">
        <v>259</v>
      </c>
      <c r="J426" s="11" t="s">
        <v>261</v>
      </c>
      <c r="K426" s="11" t="s">
        <v>4641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44228</v>
      </c>
      <c r="H427" s="11">
        <v>7</v>
      </c>
      <c r="I427" s="20" t="s">
        <v>259</v>
      </c>
      <c r="J427" s="11" t="s">
        <v>261</v>
      </c>
      <c r="K427" s="11" t="s">
        <v>4641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44228</v>
      </c>
      <c r="H428" s="11">
        <v>7</v>
      </c>
      <c r="I428" s="20" t="s">
        <v>259</v>
      </c>
      <c r="J428" s="11" t="s">
        <v>261</v>
      </c>
      <c r="K428" s="11" t="s">
        <v>4641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44228</v>
      </c>
      <c r="H429" s="11">
        <v>7</v>
      </c>
      <c r="I429" s="20" t="s">
        <v>259</v>
      </c>
      <c r="J429" s="11" t="s">
        <v>261</v>
      </c>
      <c r="K429" s="11" t="s">
        <v>4641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44228</v>
      </c>
      <c r="H430" s="11">
        <v>7</v>
      </c>
      <c r="I430" s="20" t="s">
        <v>259</v>
      </c>
      <c r="J430" s="11" t="s">
        <v>261</v>
      </c>
      <c r="K430" s="11" t="s">
        <v>4641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44228</v>
      </c>
      <c r="H431" s="11">
        <v>7</v>
      </c>
      <c r="I431" s="20" t="s">
        <v>259</v>
      </c>
      <c r="J431" s="11" t="s">
        <v>261</v>
      </c>
      <c r="K431" s="11" t="s">
        <v>4641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44228</v>
      </c>
      <c r="H432" s="11">
        <v>7</v>
      </c>
      <c r="I432" s="20" t="s">
        <v>259</v>
      </c>
      <c r="J432" s="11" t="s">
        <v>261</v>
      </c>
      <c r="K432" s="11" t="s">
        <v>4641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44228</v>
      </c>
      <c r="H433" s="11">
        <v>7</v>
      </c>
      <c r="I433" s="20" t="s">
        <v>259</v>
      </c>
      <c r="J433" s="11" t="s">
        <v>261</v>
      </c>
      <c r="K433" s="11" t="s">
        <v>4641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44228</v>
      </c>
      <c r="H434" s="11">
        <v>7</v>
      </c>
      <c r="I434" s="20" t="s">
        <v>259</v>
      </c>
      <c r="J434" s="11" t="s">
        <v>261</v>
      </c>
      <c r="K434" s="11" t="s">
        <v>4641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44228</v>
      </c>
      <c r="H435" s="11">
        <v>7</v>
      </c>
      <c r="I435" s="20" t="s">
        <v>259</v>
      </c>
      <c r="J435" s="11" t="s">
        <v>261</v>
      </c>
      <c r="K435" s="11" t="s">
        <v>4641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44228</v>
      </c>
      <c r="H436" s="11">
        <v>7</v>
      </c>
      <c r="I436" s="20" t="s">
        <v>259</v>
      </c>
      <c r="J436" s="11" t="s">
        <v>261</v>
      </c>
      <c r="K436" s="11" t="s">
        <v>4641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44228</v>
      </c>
      <c r="H437" s="11">
        <v>7</v>
      </c>
      <c r="I437" s="20" t="s">
        <v>259</v>
      </c>
      <c r="J437" s="11" t="s">
        <v>261</v>
      </c>
      <c r="K437" s="11" t="s">
        <v>4641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44228</v>
      </c>
      <c r="H438" s="11">
        <v>7</v>
      </c>
      <c r="I438" s="20" t="s">
        <v>259</v>
      </c>
      <c r="J438" s="11" t="s">
        <v>261</v>
      </c>
      <c r="K438" s="11" t="s">
        <v>4641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44228</v>
      </c>
      <c r="H439" s="11">
        <v>7</v>
      </c>
      <c r="I439" s="20" t="s">
        <v>259</v>
      </c>
      <c r="J439" s="11" t="s">
        <v>261</v>
      </c>
      <c r="K439" s="11" t="s">
        <v>4641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44228</v>
      </c>
      <c r="H440" s="11">
        <v>7</v>
      </c>
      <c r="I440" s="20" t="s">
        <v>259</v>
      </c>
      <c r="J440" s="11" t="s">
        <v>261</v>
      </c>
      <c r="K440" s="11" t="s">
        <v>4641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44228</v>
      </c>
      <c r="H441" s="11">
        <v>7</v>
      </c>
      <c r="I441" s="20" t="s">
        <v>259</v>
      </c>
      <c r="J441" s="11" t="s">
        <v>261</v>
      </c>
      <c r="K441" s="11" t="s">
        <v>4641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44228</v>
      </c>
      <c r="H442" s="11">
        <v>7</v>
      </c>
      <c r="I442" s="20" t="s">
        <v>259</v>
      </c>
      <c r="J442" s="11" t="s">
        <v>261</v>
      </c>
      <c r="K442" s="11" t="s">
        <v>4641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44228</v>
      </c>
      <c r="H443" s="11">
        <v>7</v>
      </c>
      <c r="I443" s="20" t="s">
        <v>259</v>
      </c>
      <c r="J443" s="11" t="s">
        <v>261</v>
      </c>
      <c r="K443" s="11" t="s">
        <v>4641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44228</v>
      </c>
      <c r="H444" s="11">
        <v>7</v>
      </c>
      <c r="I444" s="20" t="s">
        <v>259</v>
      </c>
      <c r="J444" s="11" t="s">
        <v>261</v>
      </c>
      <c r="K444" s="11" t="s">
        <v>4641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44228</v>
      </c>
      <c r="H445" s="11">
        <v>7</v>
      </c>
      <c r="I445" s="20" t="s">
        <v>259</v>
      </c>
      <c r="J445" s="11" t="s">
        <v>261</v>
      </c>
      <c r="K445" s="11" t="s">
        <v>4641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44228</v>
      </c>
      <c r="H446" s="11">
        <v>7</v>
      </c>
      <c r="I446" s="20" t="s">
        <v>259</v>
      </c>
      <c r="J446" s="11" t="s">
        <v>261</v>
      </c>
      <c r="K446" s="11" t="s">
        <v>4641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44228</v>
      </c>
      <c r="H447" s="11">
        <v>7</v>
      </c>
      <c r="I447" s="20" t="s">
        <v>259</v>
      </c>
      <c r="J447" s="11" t="s">
        <v>261</v>
      </c>
      <c r="K447" s="11" t="s">
        <v>4641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44228</v>
      </c>
      <c r="H448" s="11">
        <v>7</v>
      </c>
      <c r="I448" s="20" t="s">
        <v>259</v>
      </c>
      <c r="J448" s="11" t="s">
        <v>261</v>
      </c>
      <c r="K448" s="11" t="s">
        <v>4641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44228</v>
      </c>
      <c r="H449" s="11">
        <v>7</v>
      </c>
      <c r="I449" s="20" t="s">
        <v>259</v>
      </c>
      <c r="J449" s="11" t="s">
        <v>261</v>
      </c>
      <c r="K449" s="11" t="s">
        <v>4641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44228</v>
      </c>
      <c r="H450" s="11">
        <v>7</v>
      </c>
      <c r="I450" s="20" t="s">
        <v>259</v>
      </c>
      <c r="J450" s="11" t="s">
        <v>261</v>
      </c>
      <c r="K450" s="11" t="s">
        <v>4641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44228</v>
      </c>
      <c r="H451" s="11">
        <v>7</v>
      </c>
      <c r="I451" s="20" t="s">
        <v>259</v>
      </c>
      <c r="J451" s="11" t="s">
        <v>261</v>
      </c>
      <c r="K451" s="11" t="s">
        <v>4641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44228</v>
      </c>
      <c r="H452" s="11">
        <v>7</v>
      </c>
      <c r="I452" s="20" t="s">
        <v>259</v>
      </c>
      <c r="J452" s="11" t="s">
        <v>261</v>
      </c>
      <c r="K452" s="11" t="s">
        <v>4641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44228</v>
      </c>
      <c r="H453" s="11">
        <v>7</v>
      </c>
      <c r="I453" s="20" t="s">
        <v>259</v>
      </c>
      <c r="J453" s="11" t="s">
        <v>261</v>
      </c>
      <c r="K453" s="11" t="s">
        <v>4641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44228</v>
      </c>
      <c r="H454" s="11">
        <v>7</v>
      </c>
      <c r="I454" s="20" t="s">
        <v>259</v>
      </c>
      <c r="J454" s="11" t="s">
        <v>261</v>
      </c>
      <c r="K454" s="11" t="s">
        <v>4641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44228</v>
      </c>
      <c r="H455" s="11">
        <v>7</v>
      </c>
      <c r="I455" s="20" t="s">
        <v>259</v>
      </c>
      <c r="J455" s="11" t="s">
        <v>261</v>
      </c>
      <c r="K455" s="11" t="s">
        <v>4641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44228</v>
      </c>
      <c r="H456" s="11">
        <v>7</v>
      </c>
      <c r="I456" s="20" t="s">
        <v>259</v>
      </c>
      <c r="J456" s="11" t="s">
        <v>261</v>
      </c>
      <c r="K456" s="11" t="s">
        <v>4641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44228</v>
      </c>
      <c r="H457" s="11">
        <v>7</v>
      </c>
      <c r="I457" s="20" t="s">
        <v>259</v>
      </c>
      <c r="J457" s="11" t="s">
        <v>261</v>
      </c>
      <c r="K457" s="11" t="s">
        <v>4641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44228</v>
      </c>
      <c r="H458" s="11">
        <v>7</v>
      </c>
      <c r="I458" s="20" t="s">
        <v>259</v>
      </c>
      <c r="J458" s="11" t="s">
        <v>261</v>
      </c>
      <c r="K458" s="11" t="s">
        <v>4641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44228</v>
      </c>
      <c r="H459" s="11">
        <v>7</v>
      </c>
      <c r="I459" s="20" t="s">
        <v>259</v>
      </c>
      <c r="J459" s="11" t="s">
        <v>261</v>
      </c>
      <c r="K459" s="11" t="s">
        <v>4641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44228</v>
      </c>
      <c r="H460" s="11">
        <v>7</v>
      </c>
      <c r="I460" s="20" t="s">
        <v>259</v>
      </c>
      <c r="J460" s="11" t="s">
        <v>261</v>
      </c>
      <c r="K460" s="11" t="s">
        <v>4641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44228</v>
      </c>
      <c r="H461" s="11">
        <v>7</v>
      </c>
      <c r="I461" s="20" t="s">
        <v>259</v>
      </c>
      <c r="J461" s="11" t="s">
        <v>261</v>
      </c>
      <c r="K461" s="11" t="s">
        <v>4641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44228</v>
      </c>
      <c r="H462" s="11">
        <v>7</v>
      </c>
      <c r="I462" s="20" t="s">
        <v>259</v>
      </c>
      <c r="J462" s="11" t="s">
        <v>261</v>
      </c>
      <c r="K462" s="11" t="s">
        <v>4641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44228</v>
      </c>
      <c r="H463" s="11">
        <v>7</v>
      </c>
      <c r="I463" s="20" t="s">
        <v>259</v>
      </c>
      <c r="J463" s="11" t="s">
        <v>261</v>
      </c>
      <c r="K463" s="11" t="s">
        <v>4641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44228</v>
      </c>
      <c r="H464" s="11">
        <v>7</v>
      </c>
      <c r="I464" s="20" t="s">
        <v>259</v>
      </c>
      <c r="J464" s="11" t="s">
        <v>261</v>
      </c>
      <c r="K464" s="11" t="s">
        <v>4641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44228</v>
      </c>
      <c r="H465" s="11">
        <v>7</v>
      </c>
      <c r="I465" s="20" t="s">
        <v>259</v>
      </c>
      <c r="J465" s="11" t="s">
        <v>261</v>
      </c>
      <c r="K465" s="11" t="s">
        <v>4641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44228</v>
      </c>
      <c r="H466" s="11">
        <v>7</v>
      </c>
      <c r="I466" s="20" t="s">
        <v>259</v>
      </c>
      <c r="J466" s="11" t="s">
        <v>261</v>
      </c>
      <c r="K466" s="11" t="s">
        <v>4641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44228</v>
      </c>
      <c r="H467" s="11">
        <v>7</v>
      </c>
      <c r="I467" s="20" t="s">
        <v>259</v>
      </c>
      <c r="J467" s="11" t="s">
        <v>261</v>
      </c>
      <c r="K467" s="11" t="s">
        <v>4641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44228</v>
      </c>
      <c r="H468" s="11">
        <v>7</v>
      </c>
      <c r="I468" s="20" t="s">
        <v>259</v>
      </c>
      <c r="J468" s="11" t="s">
        <v>261</v>
      </c>
      <c r="K468" s="11" t="s">
        <v>4641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44228</v>
      </c>
      <c r="H469" s="11">
        <v>7</v>
      </c>
      <c r="I469" s="20" t="s">
        <v>259</v>
      </c>
      <c r="J469" s="11" t="s">
        <v>261</v>
      </c>
      <c r="K469" s="11" t="s">
        <v>4641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44228</v>
      </c>
      <c r="H470" s="11">
        <v>7</v>
      </c>
      <c r="I470" s="20" t="s">
        <v>259</v>
      </c>
      <c r="J470" s="11" t="s">
        <v>261</v>
      </c>
      <c r="K470" s="11" t="s">
        <v>4641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44228</v>
      </c>
      <c r="H471" s="11">
        <v>7</v>
      </c>
      <c r="I471" s="20" t="s">
        <v>259</v>
      </c>
      <c r="J471" s="11" t="s">
        <v>261</v>
      </c>
      <c r="K471" s="11" t="s">
        <v>4641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44228</v>
      </c>
      <c r="H472" s="11">
        <v>7</v>
      </c>
      <c r="I472" s="20" t="s">
        <v>259</v>
      </c>
      <c r="J472" s="11" t="s">
        <v>261</v>
      </c>
      <c r="K472" s="11" t="s">
        <v>4641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44228</v>
      </c>
      <c r="H473" s="11">
        <v>7</v>
      </c>
      <c r="I473" s="20" t="s">
        <v>259</v>
      </c>
      <c r="J473" s="11" t="s">
        <v>261</v>
      </c>
      <c r="K473" s="11" t="s">
        <v>4641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44228</v>
      </c>
      <c r="H474" s="11">
        <v>7</v>
      </c>
      <c r="I474" s="20" t="s">
        <v>259</v>
      </c>
      <c r="J474" s="11" t="s">
        <v>261</v>
      </c>
      <c r="K474" s="11" t="s">
        <v>4641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44228</v>
      </c>
      <c r="H475" s="11">
        <v>7</v>
      </c>
      <c r="I475" s="20" t="s">
        <v>259</v>
      </c>
      <c r="J475" s="11" t="s">
        <v>261</v>
      </c>
      <c r="K475" s="11" t="s">
        <v>4641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44228</v>
      </c>
      <c r="H476" s="11">
        <v>7</v>
      </c>
      <c r="I476" s="20" t="s">
        <v>259</v>
      </c>
      <c r="J476" s="11" t="s">
        <v>261</v>
      </c>
      <c r="K476" s="11" t="s">
        <v>4641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44228</v>
      </c>
      <c r="H477" s="11">
        <v>7</v>
      </c>
      <c r="I477" s="20" t="s">
        <v>259</v>
      </c>
      <c r="J477" s="11" t="s">
        <v>261</v>
      </c>
      <c r="K477" s="11" t="s">
        <v>4641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44228</v>
      </c>
      <c r="H478" s="11">
        <v>7</v>
      </c>
      <c r="I478" s="20" t="s">
        <v>259</v>
      </c>
      <c r="J478" s="11" t="s">
        <v>261</v>
      </c>
      <c r="K478" s="11" t="s">
        <v>4641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44228</v>
      </c>
      <c r="H479" s="11">
        <v>7</v>
      </c>
      <c r="I479" s="20" t="s">
        <v>259</v>
      </c>
      <c r="J479" s="11" t="s">
        <v>261</v>
      </c>
      <c r="K479" s="11" t="s">
        <v>4641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44228</v>
      </c>
      <c r="H480" s="11">
        <v>7</v>
      </c>
      <c r="I480" s="20" t="s">
        <v>259</v>
      </c>
      <c r="J480" s="11" t="s">
        <v>261</v>
      </c>
      <c r="K480" s="11" t="s">
        <v>4641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44228</v>
      </c>
      <c r="H481" s="11">
        <v>7</v>
      </c>
      <c r="I481" s="20" t="s">
        <v>259</v>
      </c>
      <c r="J481" s="11" t="s">
        <v>261</v>
      </c>
      <c r="K481" s="11" t="s">
        <v>4641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44228</v>
      </c>
      <c r="H482" s="11">
        <v>7</v>
      </c>
      <c r="I482" s="20" t="s">
        <v>259</v>
      </c>
      <c r="J482" s="11" t="s">
        <v>261</v>
      </c>
      <c r="K482" s="11" t="s">
        <v>4641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44228</v>
      </c>
      <c r="H483" s="11">
        <v>7</v>
      </c>
      <c r="I483" s="20" t="s">
        <v>259</v>
      </c>
      <c r="J483" s="11" t="s">
        <v>261</v>
      </c>
      <c r="K483" s="11" t="s">
        <v>4641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44228</v>
      </c>
      <c r="H484" s="11">
        <v>7</v>
      </c>
      <c r="I484" s="20" t="s">
        <v>259</v>
      </c>
      <c r="J484" s="11" t="s">
        <v>261</v>
      </c>
      <c r="K484" s="11" t="s">
        <v>4641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44228</v>
      </c>
      <c r="H485" s="11">
        <v>7</v>
      </c>
      <c r="I485" s="20" t="s">
        <v>259</v>
      </c>
      <c r="J485" s="11" t="s">
        <v>261</v>
      </c>
      <c r="K485" s="11" t="s">
        <v>4641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44228</v>
      </c>
      <c r="H486" s="11">
        <v>7</v>
      </c>
      <c r="I486" s="20" t="s">
        <v>259</v>
      </c>
      <c r="J486" s="11" t="s">
        <v>261</v>
      </c>
      <c r="K486" s="11" t="s">
        <v>4641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44228</v>
      </c>
      <c r="H487" s="11">
        <v>7</v>
      </c>
      <c r="I487" s="20" t="s">
        <v>259</v>
      </c>
      <c r="J487" s="11" t="s">
        <v>261</v>
      </c>
      <c r="K487" s="11" t="s">
        <v>4641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44228</v>
      </c>
      <c r="H488" s="11">
        <v>7</v>
      </c>
      <c r="I488" s="20" t="s">
        <v>259</v>
      </c>
      <c r="J488" s="11" t="s">
        <v>261</v>
      </c>
      <c r="K488" s="11" t="s">
        <v>4641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44228</v>
      </c>
      <c r="H489" s="11">
        <v>7</v>
      </c>
      <c r="I489" s="20" t="s">
        <v>259</v>
      </c>
      <c r="J489" s="11" t="s">
        <v>261</v>
      </c>
      <c r="K489" s="11" t="s">
        <v>4641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44228</v>
      </c>
      <c r="H490" s="11">
        <v>7</v>
      </c>
      <c r="I490" s="20" t="s">
        <v>259</v>
      </c>
      <c r="J490" s="11" t="s">
        <v>261</v>
      </c>
      <c r="K490" s="11" t="s">
        <v>4641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44228</v>
      </c>
      <c r="H491" s="11">
        <v>7</v>
      </c>
      <c r="I491" s="20" t="s">
        <v>259</v>
      </c>
      <c r="J491" s="11" t="s">
        <v>261</v>
      </c>
      <c r="K491" s="11" t="s">
        <v>4641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44228</v>
      </c>
      <c r="H492" s="11">
        <v>7</v>
      </c>
      <c r="I492" s="20" t="s">
        <v>259</v>
      </c>
      <c r="J492" s="11" t="s">
        <v>261</v>
      </c>
      <c r="K492" s="11" t="s">
        <v>4641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44228</v>
      </c>
      <c r="H493" s="11">
        <v>7</v>
      </c>
      <c r="I493" s="20" t="s">
        <v>259</v>
      </c>
      <c r="J493" s="11" t="s">
        <v>261</v>
      </c>
      <c r="K493" s="11" t="s">
        <v>4641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44228</v>
      </c>
      <c r="H494" s="11">
        <v>7</v>
      </c>
      <c r="I494" s="20" t="s">
        <v>259</v>
      </c>
      <c r="J494" s="11" t="s">
        <v>261</v>
      </c>
      <c r="K494" s="11" t="s">
        <v>4641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44228</v>
      </c>
      <c r="H495" s="11">
        <v>7</v>
      </c>
      <c r="I495" s="20" t="s">
        <v>259</v>
      </c>
      <c r="J495" s="11" t="s">
        <v>261</v>
      </c>
      <c r="K495" s="11" t="s">
        <v>4641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44228</v>
      </c>
      <c r="H496" s="11">
        <v>7</v>
      </c>
      <c r="I496" s="20" t="s">
        <v>259</v>
      </c>
      <c r="J496" s="11" t="s">
        <v>261</v>
      </c>
      <c r="K496" s="11" t="s">
        <v>4641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44228</v>
      </c>
      <c r="H497" s="11">
        <v>7</v>
      </c>
      <c r="I497" s="20" t="s">
        <v>259</v>
      </c>
      <c r="J497" s="11" t="s">
        <v>261</v>
      </c>
      <c r="K497" s="11" t="s">
        <v>4641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44228</v>
      </c>
      <c r="H498" s="11">
        <v>7</v>
      </c>
      <c r="I498" s="20" t="s">
        <v>259</v>
      </c>
      <c r="J498" s="11" t="s">
        <v>261</v>
      </c>
      <c r="K498" s="11" t="s">
        <v>4641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44228</v>
      </c>
      <c r="H499" s="11">
        <v>7</v>
      </c>
      <c r="I499" s="20" t="s">
        <v>259</v>
      </c>
      <c r="J499" s="11" t="s">
        <v>261</v>
      </c>
      <c r="K499" s="11" t="s">
        <v>4641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44228</v>
      </c>
      <c r="H500" s="11">
        <v>7</v>
      </c>
      <c r="I500" s="20" t="s">
        <v>259</v>
      </c>
      <c r="J500" s="11" t="s">
        <v>261</v>
      </c>
      <c r="K500" s="11" t="s">
        <v>4641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44228</v>
      </c>
      <c r="H501" s="11">
        <v>7</v>
      </c>
      <c r="I501" s="20" t="s">
        <v>259</v>
      </c>
      <c r="J501" s="11" t="s">
        <v>261</v>
      </c>
      <c r="K501" s="11" t="s">
        <v>4641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44228</v>
      </c>
      <c r="H502" s="11">
        <v>7</v>
      </c>
      <c r="I502" s="20" t="s">
        <v>259</v>
      </c>
      <c r="J502" s="11" t="s">
        <v>261</v>
      </c>
      <c r="K502" s="11" t="s">
        <v>4641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44228</v>
      </c>
      <c r="H503" s="11">
        <v>7</v>
      </c>
      <c r="I503" s="20" t="s">
        <v>259</v>
      </c>
      <c r="J503" s="11" t="s">
        <v>261</v>
      </c>
      <c r="K503" s="11" t="s">
        <v>4641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44228</v>
      </c>
      <c r="H504" s="11">
        <v>7</v>
      </c>
      <c r="I504" s="20" t="s">
        <v>259</v>
      </c>
      <c r="J504" s="11" t="s">
        <v>261</v>
      </c>
      <c r="K504" s="11" t="s">
        <v>4641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44228</v>
      </c>
      <c r="H505" s="11">
        <v>7</v>
      </c>
      <c r="I505" s="20" t="s">
        <v>259</v>
      </c>
      <c r="J505" s="11" t="s">
        <v>261</v>
      </c>
      <c r="K505" s="11" t="s">
        <v>4641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44228</v>
      </c>
      <c r="H506" s="11">
        <v>7</v>
      </c>
      <c r="I506" s="20" t="s">
        <v>259</v>
      </c>
      <c r="J506" s="11" t="s">
        <v>261</v>
      </c>
      <c r="K506" s="11" t="s">
        <v>4641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44228</v>
      </c>
      <c r="H507" s="11">
        <v>7</v>
      </c>
      <c r="I507" s="20" t="s">
        <v>259</v>
      </c>
      <c r="J507" s="11" t="s">
        <v>261</v>
      </c>
      <c r="K507" s="11" t="s">
        <v>4641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44228</v>
      </c>
      <c r="H508" s="11">
        <v>7</v>
      </c>
      <c r="I508" s="20" t="s">
        <v>259</v>
      </c>
      <c r="J508" s="11" t="s">
        <v>261</v>
      </c>
      <c r="K508" s="11" t="s">
        <v>4641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44228</v>
      </c>
      <c r="H509" s="11">
        <v>7</v>
      </c>
      <c r="I509" s="20" t="s">
        <v>259</v>
      </c>
      <c r="J509" s="11" t="s">
        <v>261</v>
      </c>
      <c r="K509" s="11" t="s">
        <v>4641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44228</v>
      </c>
      <c r="H510" s="11">
        <v>7</v>
      </c>
      <c r="I510" s="20" t="s">
        <v>259</v>
      </c>
      <c r="J510" s="11" t="s">
        <v>261</v>
      </c>
      <c r="K510" s="11" t="s">
        <v>4641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44228</v>
      </c>
      <c r="H511" s="11">
        <v>7</v>
      </c>
      <c r="I511" s="20" t="s">
        <v>259</v>
      </c>
      <c r="J511" s="11" t="s">
        <v>261</v>
      </c>
      <c r="K511" s="11" t="s">
        <v>4641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1262</v>
      </c>
      <c r="F512" s="10">
        <v>42036</v>
      </c>
      <c r="G512" s="10">
        <v>44228</v>
      </c>
      <c r="H512" s="11">
        <v>7</v>
      </c>
      <c r="I512" s="20" t="s">
        <v>259</v>
      </c>
      <c r="J512" s="11" t="s">
        <v>261</v>
      </c>
      <c r="K512" s="11" t="s">
        <v>4641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1263</v>
      </c>
      <c r="F513" s="10">
        <v>42036</v>
      </c>
      <c r="G513" s="10">
        <v>44228</v>
      </c>
      <c r="H513" s="11">
        <v>7</v>
      </c>
      <c r="I513" s="20" t="s">
        <v>259</v>
      </c>
      <c r="J513" s="11" t="s">
        <v>261</v>
      </c>
      <c r="K513" s="11" t="s">
        <v>4641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1264</v>
      </c>
      <c r="F514" s="10">
        <v>42036</v>
      </c>
      <c r="G514" s="10">
        <v>44228</v>
      </c>
      <c r="H514" s="11">
        <v>7</v>
      </c>
      <c r="I514" s="20" t="s">
        <v>259</v>
      </c>
      <c r="J514" s="11" t="s">
        <v>261</v>
      </c>
      <c r="K514" s="11" t="s">
        <v>4641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1265</v>
      </c>
      <c r="F515" s="10">
        <v>42036</v>
      </c>
      <c r="G515" s="10">
        <v>44228</v>
      </c>
      <c r="H515" s="11">
        <v>7</v>
      </c>
      <c r="I515" s="20" t="s">
        <v>259</v>
      </c>
      <c r="J515" s="11" t="s">
        <v>261</v>
      </c>
      <c r="K515" s="11" t="s">
        <v>4641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1266</v>
      </c>
      <c r="F516" s="10">
        <v>42036</v>
      </c>
      <c r="G516" s="10">
        <v>44228</v>
      </c>
      <c r="H516" s="11">
        <v>7</v>
      </c>
      <c r="I516" s="20" t="s">
        <v>259</v>
      </c>
      <c r="J516" s="11" t="s">
        <v>261</v>
      </c>
      <c r="K516" s="11" t="s">
        <v>4641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1267</v>
      </c>
      <c r="F517" s="10">
        <v>42036</v>
      </c>
      <c r="G517" s="10">
        <v>44228</v>
      </c>
      <c r="H517" s="11">
        <v>7</v>
      </c>
      <c r="I517" s="20" t="s">
        <v>259</v>
      </c>
      <c r="J517" s="11" t="s">
        <v>261</v>
      </c>
      <c r="K517" s="11" t="s">
        <v>4641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1268</v>
      </c>
      <c r="F518" s="10">
        <v>42036</v>
      </c>
      <c r="G518" s="10">
        <v>44228</v>
      </c>
      <c r="H518" s="11">
        <v>7</v>
      </c>
      <c r="I518" s="20" t="s">
        <v>259</v>
      </c>
      <c r="J518" s="11" t="s">
        <v>261</v>
      </c>
      <c r="K518" s="11" t="s">
        <v>4641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1269</v>
      </c>
      <c r="F519" s="10">
        <v>42036</v>
      </c>
      <c r="G519" s="10">
        <v>44228</v>
      </c>
      <c r="H519" s="11">
        <v>7</v>
      </c>
      <c r="I519" s="20" t="s">
        <v>259</v>
      </c>
      <c r="J519" s="11" t="s">
        <v>261</v>
      </c>
      <c r="K519" s="11" t="s">
        <v>4641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1270</v>
      </c>
      <c r="F520" s="10">
        <v>42036</v>
      </c>
      <c r="G520" s="10">
        <v>44228</v>
      </c>
      <c r="H520" s="11">
        <v>7</v>
      </c>
      <c r="I520" s="20" t="s">
        <v>259</v>
      </c>
      <c r="J520" s="11" t="s">
        <v>261</v>
      </c>
      <c r="K520" s="11" t="s">
        <v>4641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1271</v>
      </c>
      <c r="F521" s="10">
        <v>42036</v>
      </c>
      <c r="G521" s="10">
        <v>44228</v>
      </c>
      <c r="H521" s="11">
        <v>7</v>
      </c>
      <c r="I521" s="20" t="s">
        <v>259</v>
      </c>
      <c r="J521" s="11" t="s">
        <v>261</v>
      </c>
      <c r="K521" s="11" t="s">
        <v>4641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1272</v>
      </c>
      <c r="F522" s="10">
        <v>42036</v>
      </c>
      <c r="G522" s="10">
        <v>44228</v>
      </c>
      <c r="H522" s="11">
        <v>7</v>
      </c>
      <c r="I522" s="20" t="s">
        <v>259</v>
      </c>
      <c r="J522" s="11" t="s">
        <v>261</v>
      </c>
      <c r="K522" s="11" t="s">
        <v>4641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1273</v>
      </c>
      <c r="F523" s="10">
        <v>42036</v>
      </c>
      <c r="G523" s="10">
        <v>44228</v>
      </c>
      <c r="H523" s="11">
        <v>7</v>
      </c>
      <c r="I523" s="20" t="s">
        <v>259</v>
      </c>
      <c r="J523" s="11" t="s">
        <v>261</v>
      </c>
      <c r="K523" s="11" t="s">
        <v>4641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1274</v>
      </c>
      <c r="F524" s="10">
        <v>42036</v>
      </c>
      <c r="G524" s="10">
        <v>44228</v>
      </c>
      <c r="H524" s="11">
        <v>7</v>
      </c>
      <c r="I524" s="20" t="s">
        <v>259</v>
      </c>
      <c r="J524" s="11" t="s">
        <v>261</v>
      </c>
      <c r="K524" s="11" t="s">
        <v>4641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1275</v>
      </c>
      <c r="F525" s="10">
        <v>42036</v>
      </c>
      <c r="G525" s="10">
        <v>44228</v>
      </c>
      <c r="H525" s="11">
        <v>7</v>
      </c>
      <c r="I525" s="20" t="s">
        <v>259</v>
      </c>
      <c r="J525" s="11" t="s">
        <v>261</v>
      </c>
      <c r="K525" s="11" t="s">
        <v>4641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1276</v>
      </c>
      <c r="F526" s="10">
        <v>42036</v>
      </c>
      <c r="G526" s="10">
        <v>44228</v>
      </c>
      <c r="H526" s="11">
        <v>7</v>
      </c>
      <c r="I526" s="20" t="s">
        <v>259</v>
      </c>
      <c r="J526" s="11" t="s">
        <v>261</v>
      </c>
      <c r="K526" s="11" t="s">
        <v>4641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1277</v>
      </c>
      <c r="F527" s="10">
        <v>42036</v>
      </c>
      <c r="G527" s="10">
        <v>44228</v>
      </c>
      <c r="H527" s="11">
        <v>7</v>
      </c>
      <c r="I527" s="20" t="s">
        <v>259</v>
      </c>
      <c r="J527" s="11" t="s">
        <v>261</v>
      </c>
      <c r="K527" s="11" t="s">
        <v>4641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1278</v>
      </c>
      <c r="F528" s="10">
        <v>42036</v>
      </c>
      <c r="G528" s="10">
        <v>44228</v>
      </c>
      <c r="H528" s="11">
        <v>7</v>
      </c>
      <c r="I528" s="20" t="s">
        <v>259</v>
      </c>
      <c r="J528" s="11" t="s">
        <v>261</v>
      </c>
      <c r="K528" s="11" t="s">
        <v>4641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1279</v>
      </c>
      <c r="F529" s="10">
        <v>42036</v>
      </c>
      <c r="G529" s="10">
        <v>44228</v>
      </c>
      <c r="H529" s="11">
        <v>7</v>
      </c>
      <c r="I529" s="20" t="s">
        <v>259</v>
      </c>
      <c r="J529" s="11" t="s">
        <v>261</v>
      </c>
      <c r="K529" s="11" t="s">
        <v>4641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1280</v>
      </c>
      <c r="F530" s="10">
        <v>42036</v>
      </c>
      <c r="G530" s="10">
        <v>44228</v>
      </c>
      <c r="H530" s="11">
        <v>7</v>
      </c>
      <c r="I530" s="20" t="s">
        <v>259</v>
      </c>
      <c r="J530" s="11" t="s">
        <v>261</v>
      </c>
      <c r="K530" s="11" t="s">
        <v>4641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1281</v>
      </c>
      <c r="F531" s="10">
        <v>42036</v>
      </c>
      <c r="G531" s="10">
        <v>44228</v>
      </c>
      <c r="H531" s="11">
        <v>7</v>
      </c>
      <c r="I531" s="20" t="s">
        <v>259</v>
      </c>
      <c r="J531" s="11" t="s">
        <v>261</v>
      </c>
      <c r="K531" s="11" t="s">
        <v>4641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1282</v>
      </c>
      <c r="F532" s="10">
        <v>42036</v>
      </c>
      <c r="G532" s="10">
        <v>44228</v>
      </c>
      <c r="H532" s="11">
        <v>7</v>
      </c>
      <c r="I532" s="20" t="s">
        <v>259</v>
      </c>
      <c r="J532" s="11" t="s">
        <v>261</v>
      </c>
      <c r="K532" s="11" t="s">
        <v>4641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1283</v>
      </c>
      <c r="F533" s="10">
        <v>42036</v>
      </c>
      <c r="G533" s="10">
        <v>44228</v>
      </c>
      <c r="H533" s="11">
        <v>7</v>
      </c>
      <c r="I533" s="20" t="s">
        <v>259</v>
      </c>
      <c r="J533" s="11" t="s">
        <v>261</v>
      </c>
      <c r="K533" s="11" t="s">
        <v>4641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1284</v>
      </c>
      <c r="F534" s="10">
        <v>42036</v>
      </c>
      <c r="G534" s="10">
        <v>44228</v>
      </c>
      <c r="H534" s="11">
        <v>7</v>
      </c>
      <c r="I534" s="20" t="s">
        <v>259</v>
      </c>
      <c r="J534" s="11" t="s">
        <v>261</v>
      </c>
      <c r="K534" s="11" t="s">
        <v>4641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1285</v>
      </c>
      <c r="F535" s="10">
        <v>42036</v>
      </c>
      <c r="G535" s="10">
        <v>44228</v>
      </c>
      <c r="H535" s="11">
        <v>7</v>
      </c>
      <c r="I535" s="20" t="s">
        <v>259</v>
      </c>
      <c r="J535" s="11" t="s">
        <v>261</v>
      </c>
      <c r="K535" s="11" t="s">
        <v>4641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1286</v>
      </c>
      <c r="F536" s="10">
        <v>42036</v>
      </c>
      <c r="G536" s="10">
        <v>44228</v>
      </c>
      <c r="H536" s="11">
        <v>7</v>
      </c>
      <c r="I536" s="20" t="s">
        <v>259</v>
      </c>
      <c r="J536" s="11" t="s">
        <v>261</v>
      </c>
      <c r="K536" s="11" t="s">
        <v>4641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1287</v>
      </c>
      <c r="F537" s="10">
        <v>42036</v>
      </c>
      <c r="G537" s="10">
        <v>44228</v>
      </c>
      <c r="H537" s="11">
        <v>7</v>
      </c>
      <c r="I537" s="20" t="s">
        <v>259</v>
      </c>
      <c r="J537" s="11" t="s">
        <v>261</v>
      </c>
      <c r="K537" s="11" t="s">
        <v>4641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1288</v>
      </c>
      <c r="F538" s="10">
        <v>42036</v>
      </c>
      <c r="G538" s="10">
        <v>44228</v>
      </c>
      <c r="H538" s="11">
        <v>7</v>
      </c>
      <c r="I538" s="20" t="s">
        <v>259</v>
      </c>
      <c r="J538" s="11" t="s">
        <v>261</v>
      </c>
      <c r="K538" s="11" t="s">
        <v>4641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1289</v>
      </c>
      <c r="F539" s="10">
        <v>42036</v>
      </c>
      <c r="G539" s="10">
        <v>44228</v>
      </c>
      <c r="H539" s="11">
        <v>7</v>
      </c>
      <c r="I539" s="20" t="s">
        <v>259</v>
      </c>
      <c r="J539" s="11" t="s">
        <v>261</v>
      </c>
      <c r="K539" s="11" t="s">
        <v>4641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1290</v>
      </c>
      <c r="F540" s="10">
        <v>42036</v>
      </c>
      <c r="G540" s="10">
        <v>44228</v>
      </c>
      <c r="H540" s="11">
        <v>7</v>
      </c>
      <c r="I540" s="20" t="s">
        <v>259</v>
      </c>
      <c r="J540" s="11" t="s">
        <v>261</v>
      </c>
      <c r="K540" s="11" t="s">
        <v>4641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1291</v>
      </c>
      <c r="F541" s="10">
        <v>42036</v>
      </c>
      <c r="G541" s="10">
        <v>44228</v>
      </c>
      <c r="H541" s="11">
        <v>7</v>
      </c>
      <c r="I541" s="20" t="s">
        <v>259</v>
      </c>
      <c r="J541" s="11" t="s">
        <v>261</v>
      </c>
      <c r="K541" s="11" t="s">
        <v>4641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1292</v>
      </c>
      <c r="F542" s="10">
        <v>42036</v>
      </c>
      <c r="G542" s="10">
        <v>44228</v>
      </c>
      <c r="H542" s="11">
        <v>7</v>
      </c>
      <c r="I542" s="20" t="s">
        <v>259</v>
      </c>
      <c r="J542" s="11" t="s">
        <v>261</v>
      </c>
      <c r="K542" s="11" t="s">
        <v>4641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1293</v>
      </c>
      <c r="F543" s="10">
        <v>42036</v>
      </c>
      <c r="G543" s="10">
        <v>44228</v>
      </c>
      <c r="H543" s="11">
        <v>7</v>
      </c>
      <c r="I543" s="20" t="s">
        <v>259</v>
      </c>
      <c r="J543" s="11" t="s">
        <v>261</v>
      </c>
      <c r="K543" s="11" t="s">
        <v>4641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1294</v>
      </c>
      <c r="F544" s="10">
        <v>42036</v>
      </c>
      <c r="G544" s="10">
        <v>44228</v>
      </c>
      <c r="H544" s="11">
        <v>7</v>
      </c>
      <c r="I544" s="20" t="s">
        <v>259</v>
      </c>
      <c r="J544" s="11" t="s">
        <v>261</v>
      </c>
      <c r="K544" s="11" t="s">
        <v>4641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1295</v>
      </c>
      <c r="F545" s="10">
        <v>42036</v>
      </c>
      <c r="G545" s="10">
        <v>44228</v>
      </c>
      <c r="H545" s="11">
        <v>7</v>
      </c>
      <c r="I545" s="20" t="s">
        <v>259</v>
      </c>
      <c r="J545" s="11" t="s">
        <v>261</v>
      </c>
      <c r="K545" s="11" t="s">
        <v>4641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1296</v>
      </c>
      <c r="F546" s="10">
        <v>42036</v>
      </c>
      <c r="G546" s="10">
        <v>44228</v>
      </c>
      <c r="H546" s="11">
        <v>7</v>
      </c>
      <c r="I546" s="20" t="s">
        <v>259</v>
      </c>
      <c r="J546" s="11" t="s">
        <v>261</v>
      </c>
      <c r="K546" s="11" t="s">
        <v>4641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1297</v>
      </c>
      <c r="F547" s="10">
        <v>42036</v>
      </c>
      <c r="G547" s="10">
        <v>44228</v>
      </c>
      <c r="H547" s="11">
        <v>7</v>
      </c>
      <c r="I547" s="20" t="s">
        <v>259</v>
      </c>
      <c r="J547" s="11" t="s">
        <v>261</v>
      </c>
      <c r="K547" s="11" t="s">
        <v>4641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1298</v>
      </c>
      <c r="F548" s="10">
        <v>42036</v>
      </c>
      <c r="G548" s="10">
        <v>44228</v>
      </c>
      <c r="H548" s="11">
        <v>7</v>
      </c>
      <c r="I548" s="20" t="s">
        <v>259</v>
      </c>
      <c r="J548" s="11" t="s">
        <v>261</v>
      </c>
      <c r="K548" s="11" t="s">
        <v>4641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1299</v>
      </c>
      <c r="F549" s="10">
        <v>42036</v>
      </c>
      <c r="G549" s="10">
        <v>44228</v>
      </c>
      <c r="H549" s="11">
        <v>7</v>
      </c>
      <c r="I549" s="20" t="s">
        <v>259</v>
      </c>
      <c r="J549" s="11" t="s">
        <v>261</v>
      </c>
      <c r="K549" s="11" t="s">
        <v>4641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1300</v>
      </c>
      <c r="F550" s="10">
        <v>42036</v>
      </c>
      <c r="G550" s="10">
        <v>44228</v>
      </c>
      <c r="H550" s="11">
        <v>7</v>
      </c>
      <c r="I550" s="20" t="s">
        <v>259</v>
      </c>
      <c r="J550" s="11" t="s">
        <v>261</v>
      </c>
      <c r="K550" s="11" t="s">
        <v>4641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1301</v>
      </c>
      <c r="F551" s="10">
        <v>42036</v>
      </c>
      <c r="G551" s="10">
        <v>44228</v>
      </c>
      <c r="H551" s="11">
        <v>7</v>
      </c>
      <c r="I551" s="20" t="s">
        <v>259</v>
      </c>
      <c r="J551" s="11" t="s">
        <v>261</v>
      </c>
      <c r="K551" s="11" t="s">
        <v>4641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1302</v>
      </c>
      <c r="F552" s="10">
        <v>42036</v>
      </c>
      <c r="G552" s="10">
        <v>44228</v>
      </c>
      <c r="H552" s="11">
        <v>7</v>
      </c>
      <c r="I552" s="20" t="s">
        <v>259</v>
      </c>
      <c r="J552" s="11" t="s">
        <v>261</v>
      </c>
      <c r="K552" s="11" t="s">
        <v>4641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1303</v>
      </c>
      <c r="F553" s="10">
        <v>42036</v>
      </c>
      <c r="G553" s="10">
        <v>44228</v>
      </c>
      <c r="H553" s="11">
        <v>7</v>
      </c>
      <c r="I553" s="20" t="s">
        <v>259</v>
      </c>
      <c r="J553" s="11" t="s">
        <v>261</v>
      </c>
      <c r="K553" s="11" t="s">
        <v>4641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1304</v>
      </c>
      <c r="F554" s="10">
        <v>42036</v>
      </c>
      <c r="G554" s="10">
        <v>44228</v>
      </c>
      <c r="H554" s="11">
        <v>7</v>
      </c>
      <c r="I554" s="20" t="s">
        <v>259</v>
      </c>
      <c r="J554" s="11" t="s">
        <v>261</v>
      </c>
      <c r="K554" s="11" t="s">
        <v>4641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1305</v>
      </c>
      <c r="F555" s="10">
        <v>42036</v>
      </c>
      <c r="G555" s="10">
        <v>44228</v>
      </c>
      <c r="H555" s="11">
        <v>7</v>
      </c>
      <c r="I555" s="20" t="s">
        <v>259</v>
      </c>
      <c r="J555" s="11" t="s">
        <v>261</v>
      </c>
      <c r="K555" s="11" t="s">
        <v>4641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1306</v>
      </c>
      <c r="F556" s="10">
        <v>42036</v>
      </c>
      <c r="G556" s="10">
        <v>44228</v>
      </c>
      <c r="H556" s="11">
        <v>7</v>
      </c>
      <c r="I556" s="20" t="s">
        <v>259</v>
      </c>
      <c r="J556" s="11" t="s">
        <v>261</v>
      </c>
      <c r="K556" s="11" t="s">
        <v>4641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1307</v>
      </c>
      <c r="F557" s="10">
        <v>42036</v>
      </c>
      <c r="G557" s="10">
        <v>44228</v>
      </c>
      <c r="H557" s="11">
        <v>7</v>
      </c>
      <c r="I557" s="20" t="s">
        <v>259</v>
      </c>
      <c r="J557" s="11" t="s">
        <v>261</v>
      </c>
      <c r="K557" s="11" t="s">
        <v>4641</v>
      </c>
      <c r="L557" s="11">
        <v>2</v>
      </c>
    </row>
    <row r="558" spans="1:12">
      <c r="A558" s="11" t="s">
        <v>1058</v>
      </c>
      <c r="D558" s="11" t="s">
        <v>260</v>
      </c>
      <c r="E558" s="19" t="s">
        <v>1308</v>
      </c>
      <c r="F558" s="10">
        <v>42036</v>
      </c>
      <c r="G558" s="10">
        <v>44228</v>
      </c>
      <c r="H558" s="11">
        <v>7</v>
      </c>
      <c r="I558" s="20" t="s">
        <v>259</v>
      </c>
      <c r="J558" s="11" t="s">
        <v>261</v>
      </c>
      <c r="K558" s="11" t="s">
        <v>4641</v>
      </c>
      <c r="L558" s="11">
        <v>2</v>
      </c>
    </row>
    <row r="559" spans="1:12">
      <c r="A559" s="11" t="s">
        <v>1059</v>
      </c>
      <c r="D559" s="11" t="s">
        <v>260</v>
      </c>
      <c r="E559" s="19" t="s">
        <v>1309</v>
      </c>
      <c r="F559" s="10">
        <v>42036</v>
      </c>
      <c r="G559" s="10">
        <v>44228</v>
      </c>
      <c r="H559" s="11">
        <v>7</v>
      </c>
      <c r="I559" s="20" t="s">
        <v>259</v>
      </c>
      <c r="J559" s="11" t="s">
        <v>261</v>
      </c>
      <c r="K559" s="11" t="s">
        <v>4641</v>
      </c>
      <c r="L559" s="11">
        <v>2</v>
      </c>
    </row>
    <row r="560" spans="1:12">
      <c r="A560" s="11" t="s">
        <v>1060</v>
      </c>
      <c r="D560" s="11" t="s">
        <v>260</v>
      </c>
      <c r="E560" s="19" t="s">
        <v>1310</v>
      </c>
      <c r="F560" s="10">
        <v>42036</v>
      </c>
      <c r="G560" s="10">
        <v>44228</v>
      </c>
      <c r="H560" s="11">
        <v>7</v>
      </c>
      <c r="I560" s="20" t="s">
        <v>259</v>
      </c>
      <c r="J560" s="11" t="s">
        <v>261</v>
      </c>
      <c r="K560" s="11" t="s">
        <v>4641</v>
      </c>
      <c r="L560" s="11">
        <v>2</v>
      </c>
    </row>
    <row r="561" spans="1:12">
      <c r="A561" s="11" t="s">
        <v>1061</v>
      </c>
      <c r="D561" s="11" t="s">
        <v>260</v>
      </c>
      <c r="E561" s="19" t="s">
        <v>1311</v>
      </c>
      <c r="F561" s="10">
        <v>42036</v>
      </c>
      <c r="G561" s="10">
        <v>44228</v>
      </c>
      <c r="H561" s="11">
        <v>7</v>
      </c>
      <c r="I561" s="20" t="s">
        <v>259</v>
      </c>
      <c r="J561" s="11" t="s">
        <v>261</v>
      </c>
      <c r="K561" s="11" t="s">
        <v>4641</v>
      </c>
      <c r="L561" s="11">
        <v>2</v>
      </c>
    </row>
    <row r="562" spans="1:12">
      <c r="A562" s="11" t="s">
        <v>1062</v>
      </c>
      <c r="D562" s="11" t="s">
        <v>260</v>
      </c>
      <c r="E562" s="19" t="s">
        <v>1312</v>
      </c>
      <c r="F562" s="10">
        <v>42036</v>
      </c>
      <c r="G562" s="10">
        <v>44228</v>
      </c>
      <c r="H562" s="11">
        <v>7</v>
      </c>
      <c r="I562" s="20" t="s">
        <v>259</v>
      </c>
      <c r="J562" s="11" t="s">
        <v>261</v>
      </c>
      <c r="K562" s="11" t="s">
        <v>4641</v>
      </c>
      <c r="L562" s="11">
        <v>2</v>
      </c>
    </row>
    <row r="563" spans="1:12">
      <c r="A563" s="11" t="s">
        <v>1063</v>
      </c>
      <c r="D563" s="11" t="s">
        <v>260</v>
      </c>
      <c r="E563" s="19" t="s">
        <v>1313</v>
      </c>
      <c r="F563" s="10">
        <v>42036</v>
      </c>
      <c r="G563" s="10">
        <v>44228</v>
      </c>
      <c r="H563" s="11">
        <v>7</v>
      </c>
      <c r="I563" s="20" t="s">
        <v>259</v>
      </c>
      <c r="J563" s="11" t="s">
        <v>261</v>
      </c>
      <c r="K563" s="11" t="s">
        <v>4641</v>
      </c>
      <c r="L563" s="11">
        <v>2</v>
      </c>
    </row>
    <row r="564" spans="1:12">
      <c r="A564" s="11" t="s">
        <v>1064</v>
      </c>
      <c r="D564" s="11" t="s">
        <v>260</v>
      </c>
      <c r="E564" s="19" t="s">
        <v>1314</v>
      </c>
      <c r="F564" s="10">
        <v>42036</v>
      </c>
      <c r="G564" s="10">
        <v>44228</v>
      </c>
      <c r="H564" s="11">
        <v>7</v>
      </c>
      <c r="I564" s="20" t="s">
        <v>259</v>
      </c>
      <c r="J564" s="11" t="s">
        <v>261</v>
      </c>
      <c r="K564" s="11" t="s">
        <v>4641</v>
      </c>
      <c r="L564" s="11">
        <v>2</v>
      </c>
    </row>
    <row r="565" spans="1:12">
      <c r="A565" s="11" t="s">
        <v>1065</v>
      </c>
      <c r="D565" s="11" t="s">
        <v>260</v>
      </c>
      <c r="E565" s="19" t="s">
        <v>1315</v>
      </c>
      <c r="F565" s="10">
        <v>42036</v>
      </c>
      <c r="G565" s="10">
        <v>44228</v>
      </c>
      <c r="H565" s="11">
        <v>7</v>
      </c>
      <c r="I565" s="20" t="s">
        <v>259</v>
      </c>
      <c r="J565" s="11" t="s">
        <v>261</v>
      </c>
      <c r="K565" s="11" t="s">
        <v>4641</v>
      </c>
      <c r="L565" s="11">
        <v>2</v>
      </c>
    </row>
    <row r="566" spans="1:12">
      <c r="A566" s="11" t="s">
        <v>1066</v>
      </c>
      <c r="D566" s="11" t="s">
        <v>260</v>
      </c>
      <c r="E566" s="19" t="s">
        <v>1316</v>
      </c>
      <c r="F566" s="10">
        <v>42036</v>
      </c>
      <c r="G566" s="10">
        <v>44228</v>
      </c>
      <c r="H566" s="11">
        <v>7</v>
      </c>
      <c r="I566" s="20" t="s">
        <v>259</v>
      </c>
      <c r="J566" s="11" t="s">
        <v>261</v>
      </c>
      <c r="K566" s="11" t="s">
        <v>4641</v>
      </c>
      <c r="L566" s="11">
        <v>2</v>
      </c>
    </row>
    <row r="567" spans="1:12">
      <c r="A567" s="11" t="s">
        <v>1067</v>
      </c>
      <c r="D567" s="11" t="s">
        <v>260</v>
      </c>
      <c r="E567" s="19" t="s">
        <v>1317</v>
      </c>
      <c r="F567" s="10">
        <v>42036</v>
      </c>
      <c r="G567" s="10">
        <v>44228</v>
      </c>
      <c r="H567" s="11">
        <v>7</v>
      </c>
      <c r="I567" s="20" t="s">
        <v>259</v>
      </c>
      <c r="J567" s="11" t="s">
        <v>261</v>
      </c>
      <c r="K567" s="11" t="s">
        <v>4641</v>
      </c>
      <c r="L567" s="11">
        <v>2</v>
      </c>
    </row>
    <row r="568" spans="1:12">
      <c r="A568" s="11" t="s">
        <v>1068</v>
      </c>
      <c r="D568" s="11" t="s">
        <v>260</v>
      </c>
      <c r="E568" s="19" t="s">
        <v>1318</v>
      </c>
      <c r="F568" s="10">
        <v>42036</v>
      </c>
      <c r="G568" s="10">
        <v>44228</v>
      </c>
      <c r="H568" s="11">
        <v>7</v>
      </c>
      <c r="I568" s="20" t="s">
        <v>259</v>
      </c>
      <c r="J568" s="11" t="s">
        <v>261</v>
      </c>
      <c r="K568" s="11" t="s">
        <v>4641</v>
      </c>
      <c r="L568" s="11">
        <v>2</v>
      </c>
    </row>
    <row r="569" spans="1:12">
      <c r="A569" s="11" t="s">
        <v>1069</v>
      </c>
      <c r="D569" s="11" t="s">
        <v>260</v>
      </c>
      <c r="E569" s="19" t="s">
        <v>1319</v>
      </c>
      <c r="F569" s="10">
        <v>42036</v>
      </c>
      <c r="G569" s="10">
        <v>44228</v>
      </c>
      <c r="H569" s="11">
        <v>7</v>
      </c>
      <c r="I569" s="20" t="s">
        <v>259</v>
      </c>
      <c r="J569" s="11" t="s">
        <v>261</v>
      </c>
      <c r="K569" s="11" t="s">
        <v>4641</v>
      </c>
      <c r="L569" s="11">
        <v>2</v>
      </c>
    </row>
    <row r="570" spans="1:12">
      <c r="A570" s="11" t="s">
        <v>1070</v>
      </c>
      <c r="D570" s="11" t="s">
        <v>260</v>
      </c>
      <c r="E570" s="19" t="s">
        <v>1320</v>
      </c>
      <c r="F570" s="10">
        <v>42036</v>
      </c>
      <c r="G570" s="10">
        <v>44228</v>
      </c>
      <c r="H570" s="11">
        <v>7</v>
      </c>
      <c r="I570" s="20" t="s">
        <v>259</v>
      </c>
      <c r="J570" s="11" t="s">
        <v>261</v>
      </c>
      <c r="K570" s="11" t="s">
        <v>4641</v>
      </c>
      <c r="L570" s="11">
        <v>2</v>
      </c>
    </row>
    <row r="571" spans="1:12">
      <c r="A571" s="11" t="s">
        <v>1071</v>
      </c>
      <c r="D571" s="11" t="s">
        <v>260</v>
      </c>
      <c r="E571" s="19" t="s">
        <v>1321</v>
      </c>
      <c r="F571" s="10">
        <v>42036</v>
      </c>
      <c r="G571" s="10">
        <v>44228</v>
      </c>
      <c r="H571" s="11">
        <v>7</v>
      </c>
      <c r="I571" s="20" t="s">
        <v>259</v>
      </c>
      <c r="J571" s="11" t="s">
        <v>261</v>
      </c>
      <c r="K571" s="11" t="s">
        <v>4641</v>
      </c>
      <c r="L571" s="11">
        <v>2</v>
      </c>
    </row>
    <row r="572" spans="1:12">
      <c r="A572" s="11" t="s">
        <v>1072</v>
      </c>
      <c r="D572" s="11" t="s">
        <v>260</v>
      </c>
      <c r="E572" s="19" t="s">
        <v>1322</v>
      </c>
      <c r="F572" s="10">
        <v>42036</v>
      </c>
      <c r="G572" s="10">
        <v>44228</v>
      </c>
      <c r="H572" s="11">
        <v>7</v>
      </c>
      <c r="I572" s="20" t="s">
        <v>259</v>
      </c>
      <c r="J572" s="11" t="s">
        <v>261</v>
      </c>
      <c r="K572" s="11" t="s">
        <v>4641</v>
      </c>
      <c r="L572" s="11">
        <v>2</v>
      </c>
    </row>
    <row r="573" spans="1:12">
      <c r="A573" s="11" t="s">
        <v>1073</v>
      </c>
      <c r="D573" s="11" t="s">
        <v>260</v>
      </c>
      <c r="E573" s="19" t="s">
        <v>1323</v>
      </c>
      <c r="F573" s="10">
        <v>42036</v>
      </c>
      <c r="G573" s="10">
        <v>44228</v>
      </c>
      <c r="H573" s="11">
        <v>7</v>
      </c>
      <c r="I573" s="20" t="s">
        <v>259</v>
      </c>
      <c r="J573" s="11" t="s">
        <v>261</v>
      </c>
      <c r="K573" s="11" t="s">
        <v>4641</v>
      </c>
      <c r="L573" s="11">
        <v>2</v>
      </c>
    </row>
    <row r="574" spans="1:12">
      <c r="A574" s="11" t="s">
        <v>1074</v>
      </c>
      <c r="D574" s="11" t="s">
        <v>260</v>
      </c>
      <c r="E574" s="19" t="s">
        <v>1324</v>
      </c>
      <c r="F574" s="10">
        <v>42036</v>
      </c>
      <c r="G574" s="10">
        <v>44228</v>
      </c>
      <c r="H574" s="11">
        <v>7</v>
      </c>
      <c r="I574" s="20" t="s">
        <v>259</v>
      </c>
      <c r="J574" s="11" t="s">
        <v>261</v>
      </c>
      <c r="K574" s="11" t="s">
        <v>4641</v>
      </c>
      <c r="L574" s="11">
        <v>2</v>
      </c>
    </row>
    <row r="575" spans="1:12">
      <c r="A575" s="11" t="s">
        <v>1075</v>
      </c>
      <c r="D575" s="11" t="s">
        <v>260</v>
      </c>
      <c r="E575" s="19" t="s">
        <v>1325</v>
      </c>
      <c r="F575" s="10">
        <v>42036</v>
      </c>
      <c r="G575" s="10">
        <v>44228</v>
      </c>
      <c r="H575" s="11">
        <v>7</v>
      </c>
      <c r="I575" s="20" t="s">
        <v>259</v>
      </c>
      <c r="J575" s="11" t="s">
        <v>261</v>
      </c>
      <c r="K575" s="11" t="s">
        <v>4641</v>
      </c>
      <c r="L575" s="11">
        <v>2</v>
      </c>
    </row>
    <row r="576" spans="1:12">
      <c r="A576" s="11" t="s">
        <v>1076</v>
      </c>
      <c r="D576" s="11" t="s">
        <v>260</v>
      </c>
      <c r="E576" s="19" t="s">
        <v>1326</v>
      </c>
      <c r="F576" s="10">
        <v>42036</v>
      </c>
      <c r="G576" s="10">
        <v>44228</v>
      </c>
      <c r="H576" s="11">
        <v>7</v>
      </c>
      <c r="I576" s="20" t="s">
        <v>259</v>
      </c>
      <c r="J576" s="11" t="s">
        <v>261</v>
      </c>
      <c r="K576" s="11" t="s">
        <v>4641</v>
      </c>
      <c r="L576" s="11">
        <v>2</v>
      </c>
    </row>
    <row r="577" spans="1:12">
      <c r="A577" s="11" t="s">
        <v>1077</v>
      </c>
      <c r="D577" s="11" t="s">
        <v>260</v>
      </c>
      <c r="E577" s="19" t="s">
        <v>1327</v>
      </c>
      <c r="F577" s="10">
        <v>42036</v>
      </c>
      <c r="G577" s="10">
        <v>44228</v>
      </c>
      <c r="H577" s="11">
        <v>7</v>
      </c>
      <c r="I577" s="20" t="s">
        <v>259</v>
      </c>
      <c r="J577" s="11" t="s">
        <v>261</v>
      </c>
      <c r="K577" s="11" t="s">
        <v>4641</v>
      </c>
      <c r="L577" s="11">
        <v>2</v>
      </c>
    </row>
    <row r="578" spans="1:12">
      <c r="A578" s="11" t="s">
        <v>1078</v>
      </c>
      <c r="D578" s="11" t="s">
        <v>260</v>
      </c>
      <c r="E578" s="19" t="s">
        <v>1328</v>
      </c>
      <c r="F578" s="10">
        <v>42036</v>
      </c>
      <c r="G578" s="10">
        <v>44228</v>
      </c>
      <c r="H578" s="11">
        <v>7</v>
      </c>
      <c r="I578" s="20" t="s">
        <v>259</v>
      </c>
      <c r="J578" s="11" t="s">
        <v>261</v>
      </c>
      <c r="K578" s="11" t="s">
        <v>4641</v>
      </c>
      <c r="L578" s="11">
        <v>2</v>
      </c>
    </row>
    <row r="579" spans="1:12">
      <c r="A579" s="11" t="s">
        <v>1079</v>
      </c>
      <c r="D579" s="11" t="s">
        <v>260</v>
      </c>
      <c r="E579" s="19" t="s">
        <v>1329</v>
      </c>
      <c r="F579" s="10">
        <v>42036</v>
      </c>
      <c r="G579" s="10">
        <v>44228</v>
      </c>
      <c r="H579" s="11">
        <v>7</v>
      </c>
      <c r="I579" s="20" t="s">
        <v>259</v>
      </c>
      <c r="J579" s="11" t="s">
        <v>261</v>
      </c>
      <c r="K579" s="11" t="s">
        <v>4641</v>
      </c>
      <c r="L579" s="11">
        <v>2</v>
      </c>
    </row>
    <row r="580" spans="1:12">
      <c r="A580" s="11" t="s">
        <v>1080</v>
      </c>
      <c r="D580" s="11" t="s">
        <v>260</v>
      </c>
      <c r="E580" s="19" t="s">
        <v>1330</v>
      </c>
      <c r="F580" s="10">
        <v>42036</v>
      </c>
      <c r="G580" s="10">
        <v>44228</v>
      </c>
      <c r="H580" s="11">
        <v>7</v>
      </c>
      <c r="I580" s="20" t="s">
        <v>259</v>
      </c>
      <c r="J580" s="11" t="s">
        <v>261</v>
      </c>
      <c r="K580" s="11" t="s">
        <v>4641</v>
      </c>
      <c r="L580" s="11">
        <v>2</v>
      </c>
    </row>
    <row r="581" spans="1:12">
      <c r="A581" s="11" t="s">
        <v>1081</v>
      </c>
      <c r="D581" s="11" t="s">
        <v>260</v>
      </c>
      <c r="E581" s="19" t="s">
        <v>1331</v>
      </c>
      <c r="F581" s="10">
        <v>42036</v>
      </c>
      <c r="G581" s="10">
        <v>44228</v>
      </c>
      <c r="H581" s="11">
        <v>7</v>
      </c>
      <c r="I581" s="20" t="s">
        <v>259</v>
      </c>
      <c r="J581" s="11" t="s">
        <v>261</v>
      </c>
      <c r="K581" s="11" t="s">
        <v>4641</v>
      </c>
      <c r="L581" s="11">
        <v>2</v>
      </c>
    </row>
    <row r="582" spans="1:12">
      <c r="A582" s="11" t="s">
        <v>1082</v>
      </c>
      <c r="D582" s="11" t="s">
        <v>260</v>
      </c>
      <c r="E582" s="19" t="s">
        <v>1332</v>
      </c>
      <c r="F582" s="10">
        <v>42036</v>
      </c>
      <c r="G582" s="10">
        <v>44228</v>
      </c>
      <c r="H582" s="11">
        <v>7</v>
      </c>
      <c r="I582" s="20" t="s">
        <v>259</v>
      </c>
      <c r="J582" s="11" t="s">
        <v>261</v>
      </c>
      <c r="K582" s="11" t="s">
        <v>4641</v>
      </c>
      <c r="L582" s="11">
        <v>2</v>
      </c>
    </row>
    <row r="583" spans="1:12">
      <c r="A583" s="11" t="s">
        <v>1083</v>
      </c>
      <c r="D583" s="11" t="s">
        <v>260</v>
      </c>
      <c r="E583" s="19" t="s">
        <v>1333</v>
      </c>
      <c r="F583" s="10">
        <v>42036</v>
      </c>
      <c r="G583" s="10">
        <v>44228</v>
      </c>
      <c r="H583" s="11">
        <v>7</v>
      </c>
      <c r="I583" s="20" t="s">
        <v>259</v>
      </c>
      <c r="J583" s="11" t="s">
        <v>261</v>
      </c>
      <c r="K583" s="11" t="s">
        <v>4641</v>
      </c>
      <c r="L583" s="11">
        <v>2</v>
      </c>
    </row>
    <row r="584" spans="1:12">
      <c r="A584" s="11" t="s">
        <v>1084</v>
      </c>
      <c r="D584" s="11" t="s">
        <v>260</v>
      </c>
      <c r="E584" s="19" t="s">
        <v>1334</v>
      </c>
      <c r="F584" s="10">
        <v>42036</v>
      </c>
      <c r="G584" s="10">
        <v>44228</v>
      </c>
      <c r="H584" s="11">
        <v>7</v>
      </c>
      <c r="I584" s="20" t="s">
        <v>259</v>
      </c>
      <c r="J584" s="11" t="s">
        <v>261</v>
      </c>
      <c r="K584" s="11" t="s">
        <v>4641</v>
      </c>
      <c r="L584" s="11">
        <v>2</v>
      </c>
    </row>
    <row r="585" spans="1:12">
      <c r="A585" s="11" t="s">
        <v>1085</v>
      </c>
      <c r="D585" s="11" t="s">
        <v>260</v>
      </c>
      <c r="E585" s="19" t="s">
        <v>1335</v>
      </c>
      <c r="F585" s="10">
        <v>42036</v>
      </c>
      <c r="G585" s="10">
        <v>44228</v>
      </c>
      <c r="H585" s="11">
        <v>7</v>
      </c>
      <c r="I585" s="20" t="s">
        <v>259</v>
      </c>
      <c r="J585" s="11" t="s">
        <v>261</v>
      </c>
      <c r="K585" s="11" t="s">
        <v>4641</v>
      </c>
      <c r="L585" s="11">
        <v>2</v>
      </c>
    </row>
    <row r="586" spans="1:12">
      <c r="A586" s="11" t="s">
        <v>1086</v>
      </c>
      <c r="D586" s="11" t="s">
        <v>260</v>
      </c>
      <c r="E586" s="19" t="s">
        <v>1336</v>
      </c>
      <c r="F586" s="10">
        <v>42036</v>
      </c>
      <c r="G586" s="10">
        <v>44228</v>
      </c>
      <c r="H586" s="11">
        <v>7</v>
      </c>
      <c r="I586" s="20" t="s">
        <v>259</v>
      </c>
      <c r="J586" s="11" t="s">
        <v>261</v>
      </c>
      <c r="K586" s="11" t="s">
        <v>4641</v>
      </c>
      <c r="L586" s="11">
        <v>2</v>
      </c>
    </row>
    <row r="587" spans="1:12">
      <c r="A587" s="11" t="s">
        <v>1087</v>
      </c>
      <c r="D587" s="11" t="s">
        <v>260</v>
      </c>
      <c r="E587" s="19" t="s">
        <v>1337</v>
      </c>
      <c r="F587" s="10">
        <v>42036</v>
      </c>
      <c r="G587" s="10">
        <v>44228</v>
      </c>
      <c r="H587" s="11">
        <v>7</v>
      </c>
      <c r="I587" s="20" t="s">
        <v>259</v>
      </c>
      <c r="J587" s="11" t="s">
        <v>261</v>
      </c>
      <c r="K587" s="11" t="s">
        <v>4641</v>
      </c>
      <c r="L587" s="11">
        <v>2</v>
      </c>
    </row>
    <row r="588" spans="1:12">
      <c r="A588" s="11" t="s">
        <v>1088</v>
      </c>
      <c r="D588" s="11" t="s">
        <v>260</v>
      </c>
      <c r="E588" s="19" t="s">
        <v>1338</v>
      </c>
      <c r="F588" s="10">
        <v>42036</v>
      </c>
      <c r="G588" s="10">
        <v>44228</v>
      </c>
      <c r="H588" s="11">
        <v>7</v>
      </c>
      <c r="I588" s="20" t="s">
        <v>259</v>
      </c>
      <c r="J588" s="11" t="s">
        <v>261</v>
      </c>
      <c r="K588" s="11" t="s">
        <v>4641</v>
      </c>
      <c r="L588" s="11">
        <v>2</v>
      </c>
    </row>
    <row r="589" spans="1:12">
      <c r="A589" s="11" t="s">
        <v>1089</v>
      </c>
      <c r="D589" s="11" t="s">
        <v>260</v>
      </c>
      <c r="E589" s="19" t="s">
        <v>1339</v>
      </c>
      <c r="F589" s="10">
        <v>42036</v>
      </c>
      <c r="G589" s="10">
        <v>44228</v>
      </c>
      <c r="H589" s="11">
        <v>7</v>
      </c>
      <c r="I589" s="20" t="s">
        <v>259</v>
      </c>
      <c r="J589" s="11" t="s">
        <v>261</v>
      </c>
      <c r="K589" s="11" t="s">
        <v>4641</v>
      </c>
      <c r="L589" s="11">
        <v>2</v>
      </c>
    </row>
    <row r="590" spans="1:12">
      <c r="A590" s="11" t="s">
        <v>1090</v>
      </c>
      <c r="D590" s="11" t="s">
        <v>260</v>
      </c>
      <c r="E590" s="19" t="s">
        <v>1340</v>
      </c>
      <c r="F590" s="10">
        <v>42036</v>
      </c>
      <c r="G590" s="10">
        <v>44228</v>
      </c>
      <c r="H590" s="11">
        <v>7</v>
      </c>
      <c r="I590" s="20" t="s">
        <v>259</v>
      </c>
      <c r="J590" s="11" t="s">
        <v>261</v>
      </c>
      <c r="K590" s="11" t="s">
        <v>4641</v>
      </c>
      <c r="L590" s="11">
        <v>2</v>
      </c>
    </row>
    <row r="591" spans="1:12">
      <c r="A591" s="11" t="s">
        <v>1091</v>
      </c>
      <c r="D591" s="11" t="s">
        <v>260</v>
      </c>
      <c r="E591" s="19" t="s">
        <v>1341</v>
      </c>
      <c r="F591" s="10">
        <v>42036</v>
      </c>
      <c r="G591" s="10">
        <v>44228</v>
      </c>
      <c r="H591" s="11">
        <v>7</v>
      </c>
      <c r="I591" s="20" t="s">
        <v>259</v>
      </c>
      <c r="J591" s="11" t="s">
        <v>261</v>
      </c>
      <c r="K591" s="11" t="s">
        <v>4641</v>
      </c>
      <c r="L591" s="11">
        <v>2</v>
      </c>
    </row>
    <row r="592" spans="1:12">
      <c r="A592" s="11" t="s">
        <v>1092</v>
      </c>
      <c r="D592" s="11" t="s">
        <v>260</v>
      </c>
      <c r="E592" s="19" t="s">
        <v>1342</v>
      </c>
      <c r="F592" s="10">
        <v>42036</v>
      </c>
      <c r="G592" s="10">
        <v>44228</v>
      </c>
      <c r="H592" s="11">
        <v>7</v>
      </c>
      <c r="I592" s="20" t="s">
        <v>259</v>
      </c>
      <c r="J592" s="11" t="s">
        <v>261</v>
      </c>
      <c r="K592" s="11" t="s">
        <v>4641</v>
      </c>
      <c r="L592" s="11">
        <v>2</v>
      </c>
    </row>
    <row r="593" spans="1:12">
      <c r="A593" s="11" t="s">
        <v>1093</v>
      </c>
      <c r="D593" s="11" t="s">
        <v>260</v>
      </c>
      <c r="E593" s="19" t="s">
        <v>1343</v>
      </c>
      <c r="F593" s="10">
        <v>42036</v>
      </c>
      <c r="G593" s="10">
        <v>44228</v>
      </c>
      <c r="H593" s="11">
        <v>7</v>
      </c>
      <c r="I593" s="20" t="s">
        <v>259</v>
      </c>
      <c r="J593" s="11" t="s">
        <v>261</v>
      </c>
      <c r="K593" s="11" t="s">
        <v>4641</v>
      </c>
      <c r="L593" s="11">
        <v>2</v>
      </c>
    </row>
    <row r="594" spans="1:12">
      <c r="A594" s="11" t="s">
        <v>1094</v>
      </c>
      <c r="D594" s="11" t="s">
        <v>260</v>
      </c>
      <c r="E594" s="19" t="s">
        <v>1344</v>
      </c>
      <c r="F594" s="10">
        <v>42036</v>
      </c>
      <c r="G594" s="10">
        <v>44228</v>
      </c>
      <c r="H594" s="11">
        <v>7</v>
      </c>
      <c r="I594" s="20" t="s">
        <v>259</v>
      </c>
      <c r="J594" s="11" t="s">
        <v>261</v>
      </c>
      <c r="K594" s="11" t="s">
        <v>4641</v>
      </c>
      <c r="L594" s="11">
        <v>2</v>
      </c>
    </row>
    <row r="595" spans="1:12">
      <c r="A595" s="11" t="s">
        <v>1095</v>
      </c>
      <c r="D595" s="11" t="s">
        <v>260</v>
      </c>
      <c r="E595" s="19" t="s">
        <v>1345</v>
      </c>
      <c r="F595" s="10">
        <v>42036</v>
      </c>
      <c r="G595" s="10">
        <v>44228</v>
      </c>
      <c r="H595" s="11">
        <v>7</v>
      </c>
      <c r="I595" s="20" t="s">
        <v>259</v>
      </c>
      <c r="J595" s="11" t="s">
        <v>261</v>
      </c>
      <c r="K595" s="11" t="s">
        <v>4641</v>
      </c>
      <c r="L595" s="11">
        <v>2</v>
      </c>
    </row>
    <row r="596" spans="1:12">
      <c r="A596" s="11" t="s">
        <v>1096</v>
      </c>
      <c r="D596" s="11" t="s">
        <v>260</v>
      </c>
      <c r="E596" s="19" t="s">
        <v>1346</v>
      </c>
      <c r="F596" s="10">
        <v>42036</v>
      </c>
      <c r="G596" s="10">
        <v>44228</v>
      </c>
      <c r="H596" s="11">
        <v>7</v>
      </c>
      <c r="I596" s="20" t="s">
        <v>259</v>
      </c>
      <c r="J596" s="11" t="s">
        <v>261</v>
      </c>
      <c r="K596" s="11" t="s">
        <v>4641</v>
      </c>
      <c r="L596" s="11">
        <v>2</v>
      </c>
    </row>
    <row r="597" spans="1:12">
      <c r="A597" s="11" t="s">
        <v>1097</v>
      </c>
      <c r="D597" s="11" t="s">
        <v>260</v>
      </c>
      <c r="E597" s="19" t="s">
        <v>1347</v>
      </c>
      <c r="F597" s="10">
        <v>42036</v>
      </c>
      <c r="G597" s="10">
        <v>44228</v>
      </c>
      <c r="H597" s="11">
        <v>7</v>
      </c>
      <c r="I597" s="20" t="s">
        <v>259</v>
      </c>
      <c r="J597" s="11" t="s">
        <v>261</v>
      </c>
      <c r="K597" s="11" t="s">
        <v>4641</v>
      </c>
      <c r="L597" s="11">
        <v>2</v>
      </c>
    </row>
    <row r="598" spans="1:12">
      <c r="A598" s="11" t="s">
        <v>1098</v>
      </c>
      <c r="D598" s="11" t="s">
        <v>260</v>
      </c>
      <c r="E598" s="19" t="s">
        <v>1348</v>
      </c>
      <c r="F598" s="10">
        <v>42036</v>
      </c>
      <c r="G598" s="10">
        <v>44228</v>
      </c>
      <c r="H598" s="11">
        <v>7</v>
      </c>
      <c r="I598" s="20" t="s">
        <v>259</v>
      </c>
      <c r="J598" s="11" t="s">
        <v>261</v>
      </c>
      <c r="K598" s="11" t="s">
        <v>4641</v>
      </c>
      <c r="L598" s="11">
        <v>2</v>
      </c>
    </row>
    <row r="599" spans="1:12">
      <c r="A599" s="11" t="s">
        <v>1099</v>
      </c>
      <c r="D599" s="11" t="s">
        <v>260</v>
      </c>
      <c r="E599" s="19" t="s">
        <v>1349</v>
      </c>
      <c r="F599" s="10">
        <v>42036</v>
      </c>
      <c r="G599" s="10">
        <v>44228</v>
      </c>
      <c r="H599" s="11">
        <v>7</v>
      </c>
      <c r="I599" s="20" t="s">
        <v>259</v>
      </c>
      <c r="J599" s="11" t="s">
        <v>261</v>
      </c>
      <c r="K599" s="11" t="s">
        <v>4641</v>
      </c>
      <c r="L599" s="11">
        <v>2</v>
      </c>
    </row>
    <row r="600" spans="1:12">
      <c r="A600" s="11" t="s">
        <v>1100</v>
      </c>
      <c r="D600" s="11" t="s">
        <v>260</v>
      </c>
      <c r="E600" s="19" t="s">
        <v>1350</v>
      </c>
      <c r="F600" s="10">
        <v>42036</v>
      </c>
      <c r="G600" s="10">
        <v>44228</v>
      </c>
      <c r="H600" s="11">
        <v>7</v>
      </c>
      <c r="I600" s="20" t="s">
        <v>259</v>
      </c>
      <c r="J600" s="11" t="s">
        <v>261</v>
      </c>
      <c r="K600" s="11" t="s">
        <v>4641</v>
      </c>
      <c r="L600" s="11">
        <v>2</v>
      </c>
    </row>
    <row r="601" spans="1:12">
      <c r="A601" s="11" t="s">
        <v>1101</v>
      </c>
      <c r="D601" s="11" t="s">
        <v>260</v>
      </c>
      <c r="E601" s="19" t="s">
        <v>1351</v>
      </c>
      <c r="F601" s="10">
        <v>42036</v>
      </c>
      <c r="G601" s="10">
        <v>44228</v>
      </c>
      <c r="H601" s="11">
        <v>7</v>
      </c>
      <c r="I601" s="20" t="s">
        <v>259</v>
      </c>
      <c r="J601" s="11" t="s">
        <v>261</v>
      </c>
      <c r="K601" s="11" t="s">
        <v>4641</v>
      </c>
      <c r="L601" s="11">
        <v>2</v>
      </c>
    </row>
    <row r="602" spans="1:12">
      <c r="A602" s="11" t="s">
        <v>1102</v>
      </c>
      <c r="D602" s="11" t="s">
        <v>260</v>
      </c>
      <c r="E602" s="19" t="s">
        <v>1352</v>
      </c>
      <c r="F602" s="10">
        <v>42036</v>
      </c>
      <c r="G602" s="10">
        <v>44228</v>
      </c>
      <c r="H602" s="11">
        <v>7</v>
      </c>
      <c r="I602" s="20" t="s">
        <v>259</v>
      </c>
      <c r="J602" s="11" t="s">
        <v>261</v>
      </c>
      <c r="K602" s="11" t="s">
        <v>4641</v>
      </c>
      <c r="L602" s="11">
        <v>2</v>
      </c>
    </row>
    <row r="603" spans="1:12">
      <c r="A603" s="11" t="s">
        <v>1103</v>
      </c>
      <c r="D603" s="11" t="s">
        <v>260</v>
      </c>
      <c r="E603" s="19" t="s">
        <v>1353</v>
      </c>
      <c r="F603" s="10">
        <v>42036</v>
      </c>
      <c r="G603" s="10">
        <v>44228</v>
      </c>
      <c r="H603" s="11">
        <v>7</v>
      </c>
      <c r="I603" s="20" t="s">
        <v>259</v>
      </c>
      <c r="J603" s="11" t="s">
        <v>261</v>
      </c>
      <c r="K603" s="11" t="s">
        <v>4641</v>
      </c>
      <c r="L603" s="11">
        <v>2</v>
      </c>
    </row>
    <row r="604" spans="1:12">
      <c r="A604" s="11" t="s">
        <v>1104</v>
      </c>
      <c r="D604" s="11" t="s">
        <v>260</v>
      </c>
      <c r="E604" s="19" t="s">
        <v>1354</v>
      </c>
      <c r="F604" s="10">
        <v>42036</v>
      </c>
      <c r="G604" s="10">
        <v>44228</v>
      </c>
      <c r="H604" s="11">
        <v>7</v>
      </c>
      <c r="I604" s="20" t="s">
        <v>259</v>
      </c>
      <c r="J604" s="11" t="s">
        <v>261</v>
      </c>
      <c r="K604" s="11" t="s">
        <v>4641</v>
      </c>
      <c r="L604" s="11">
        <v>2</v>
      </c>
    </row>
    <row r="605" spans="1:12">
      <c r="A605" s="11" t="s">
        <v>1105</v>
      </c>
      <c r="D605" s="11" t="s">
        <v>260</v>
      </c>
      <c r="E605" s="19" t="s">
        <v>1355</v>
      </c>
      <c r="F605" s="10">
        <v>42036</v>
      </c>
      <c r="G605" s="10">
        <v>44228</v>
      </c>
      <c r="H605" s="11">
        <v>7</v>
      </c>
      <c r="I605" s="20" t="s">
        <v>259</v>
      </c>
      <c r="J605" s="11" t="s">
        <v>261</v>
      </c>
      <c r="K605" s="11" t="s">
        <v>4641</v>
      </c>
      <c r="L605" s="11">
        <v>2</v>
      </c>
    </row>
    <row r="606" spans="1:12">
      <c r="A606" s="11" t="s">
        <v>1106</v>
      </c>
      <c r="D606" s="11" t="s">
        <v>260</v>
      </c>
      <c r="E606" s="19" t="s">
        <v>1356</v>
      </c>
      <c r="F606" s="10">
        <v>42036</v>
      </c>
      <c r="G606" s="10">
        <v>44228</v>
      </c>
      <c r="H606" s="11">
        <v>7</v>
      </c>
      <c r="I606" s="20" t="s">
        <v>259</v>
      </c>
      <c r="J606" s="11" t="s">
        <v>261</v>
      </c>
      <c r="K606" s="11" t="s">
        <v>4641</v>
      </c>
      <c r="L606" s="11">
        <v>2</v>
      </c>
    </row>
    <row r="607" spans="1:12">
      <c r="A607" s="11" t="s">
        <v>1107</v>
      </c>
      <c r="D607" s="11" t="s">
        <v>260</v>
      </c>
      <c r="E607" s="19" t="s">
        <v>1357</v>
      </c>
      <c r="F607" s="10">
        <v>42036</v>
      </c>
      <c r="G607" s="10">
        <v>44228</v>
      </c>
      <c r="H607" s="11">
        <v>7</v>
      </c>
      <c r="I607" s="20" t="s">
        <v>259</v>
      </c>
      <c r="J607" s="11" t="s">
        <v>261</v>
      </c>
      <c r="K607" s="11" t="s">
        <v>4641</v>
      </c>
      <c r="L607" s="11">
        <v>2</v>
      </c>
    </row>
    <row r="608" spans="1:12">
      <c r="A608" s="11" t="s">
        <v>1108</v>
      </c>
      <c r="D608" s="11" t="s">
        <v>260</v>
      </c>
      <c r="E608" s="19" t="s">
        <v>1358</v>
      </c>
      <c r="F608" s="10">
        <v>42036</v>
      </c>
      <c r="G608" s="10">
        <v>44228</v>
      </c>
      <c r="H608" s="11">
        <v>7</v>
      </c>
      <c r="I608" s="20" t="s">
        <v>259</v>
      </c>
      <c r="J608" s="11" t="s">
        <v>261</v>
      </c>
      <c r="K608" s="11" t="s">
        <v>4641</v>
      </c>
      <c r="L608" s="11">
        <v>2</v>
      </c>
    </row>
    <row r="609" spans="1:12">
      <c r="A609" s="11" t="s">
        <v>1109</v>
      </c>
      <c r="D609" s="11" t="s">
        <v>260</v>
      </c>
      <c r="E609" s="19" t="s">
        <v>1359</v>
      </c>
      <c r="F609" s="10">
        <v>42036</v>
      </c>
      <c r="G609" s="10">
        <v>44228</v>
      </c>
      <c r="H609" s="11">
        <v>7</v>
      </c>
      <c r="I609" s="20" t="s">
        <v>259</v>
      </c>
      <c r="J609" s="11" t="s">
        <v>261</v>
      </c>
      <c r="K609" s="11" t="s">
        <v>4641</v>
      </c>
      <c r="L609" s="11">
        <v>2</v>
      </c>
    </row>
    <row r="610" spans="1:12">
      <c r="A610" s="11" t="s">
        <v>1110</v>
      </c>
      <c r="D610" s="11" t="s">
        <v>260</v>
      </c>
      <c r="E610" s="19" t="s">
        <v>1360</v>
      </c>
      <c r="F610" s="10">
        <v>42036</v>
      </c>
      <c r="G610" s="10">
        <v>44228</v>
      </c>
      <c r="H610" s="11">
        <v>7</v>
      </c>
      <c r="I610" s="20" t="s">
        <v>259</v>
      </c>
      <c r="J610" s="11" t="s">
        <v>261</v>
      </c>
      <c r="K610" s="11" t="s">
        <v>4641</v>
      </c>
      <c r="L610" s="11">
        <v>2</v>
      </c>
    </row>
    <row r="611" spans="1:12">
      <c r="A611" s="11" t="s">
        <v>1111</v>
      </c>
      <c r="D611" s="11" t="s">
        <v>260</v>
      </c>
      <c r="E611" s="19" t="s">
        <v>1361</v>
      </c>
      <c r="F611" s="10">
        <v>42036</v>
      </c>
      <c r="G611" s="10">
        <v>44228</v>
      </c>
      <c r="H611" s="11">
        <v>7</v>
      </c>
      <c r="I611" s="20" t="s">
        <v>259</v>
      </c>
      <c r="J611" s="11" t="s">
        <v>261</v>
      </c>
      <c r="K611" s="11" t="s">
        <v>4641</v>
      </c>
      <c r="L611" s="11">
        <v>2</v>
      </c>
    </row>
    <row r="612" spans="1:12">
      <c r="A612" s="11" t="s">
        <v>1112</v>
      </c>
      <c r="D612" s="11" t="s">
        <v>260</v>
      </c>
      <c r="E612" s="19" t="s">
        <v>1362</v>
      </c>
      <c r="F612" s="10">
        <v>42036</v>
      </c>
      <c r="G612" s="10">
        <v>44228</v>
      </c>
      <c r="H612" s="11">
        <v>7</v>
      </c>
      <c r="I612" s="20" t="s">
        <v>259</v>
      </c>
      <c r="J612" s="11" t="s">
        <v>261</v>
      </c>
      <c r="K612" s="11" t="s">
        <v>4641</v>
      </c>
      <c r="L612" s="11">
        <v>2</v>
      </c>
    </row>
    <row r="613" spans="1:12">
      <c r="A613" s="11" t="s">
        <v>1113</v>
      </c>
      <c r="D613" s="11" t="s">
        <v>260</v>
      </c>
      <c r="E613" s="19" t="s">
        <v>1363</v>
      </c>
      <c r="F613" s="10">
        <v>42036</v>
      </c>
      <c r="G613" s="10">
        <v>44228</v>
      </c>
      <c r="H613" s="11">
        <v>7</v>
      </c>
      <c r="I613" s="20" t="s">
        <v>259</v>
      </c>
      <c r="J613" s="11" t="s">
        <v>261</v>
      </c>
      <c r="K613" s="11" t="s">
        <v>4641</v>
      </c>
      <c r="L613" s="11">
        <v>2</v>
      </c>
    </row>
    <row r="614" spans="1:12">
      <c r="A614" s="11" t="s">
        <v>1114</v>
      </c>
      <c r="D614" s="11" t="s">
        <v>260</v>
      </c>
      <c r="E614" s="19" t="s">
        <v>1364</v>
      </c>
      <c r="F614" s="10">
        <v>42036</v>
      </c>
      <c r="G614" s="10">
        <v>44228</v>
      </c>
      <c r="H614" s="11">
        <v>7</v>
      </c>
      <c r="I614" s="20" t="s">
        <v>259</v>
      </c>
      <c r="J614" s="11" t="s">
        <v>261</v>
      </c>
      <c r="K614" s="11" t="s">
        <v>4641</v>
      </c>
      <c r="L614" s="11">
        <v>2</v>
      </c>
    </row>
    <row r="615" spans="1:12">
      <c r="A615" s="11" t="s">
        <v>1115</v>
      </c>
      <c r="D615" s="11" t="s">
        <v>260</v>
      </c>
      <c r="E615" s="19" t="s">
        <v>1365</v>
      </c>
      <c r="F615" s="10">
        <v>42036</v>
      </c>
      <c r="G615" s="10">
        <v>44228</v>
      </c>
      <c r="H615" s="11">
        <v>7</v>
      </c>
      <c r="I615" s="20" t="s">
        <v>259</v>
      </c>
      <c r="J615" s="11" t="s">
        <v>261</v>
      </c>
      <c r="K615" s="11" t="s">
        <v>4641</v>
      </c>
      <c r="L615" s="11">
        <v>2</v>
      </c>
    </row>
    <row r="616" spans="1:12">
      <c r="A616" s="11" t="s">
        <v>1116</v>
      </c>
      <c r="D616" s="11" t="s">
        <v>260</v>
      </c>
      <c r="E616" s="19" t="s">
        <v>1366</v>
      </c>
      <c r="F616" s="10">
        <v>42036</v>
      </c>
      <c r="G616" s="10">
        <v>44228</v>
      </c>
      <c r="H616" s="11">
        <v>7</v>
      </c>
      <c r="I616" s="20" t="s">
        <v>259</v>
      </c>
      <c r="J616" s="11" t="s">
        <v>261</v>
      </c>
      <c r="K616" s="11" t="s">
        <v>4641</v>
      </c>
      <c r="L616" s="11">
        <v>2</v>
      </c>
    </row>
    <row r="617" spans="1:12">
      <c r="A617" s="11" t="s">
        <v>1117</v>
      </c>
      <c r="D617" s="11" t="s">
        <v>260</v>
      </c>
      <c r="E617" s="19" t="s">
        <v>1367</v>
      </c>
      <c r="F617" s="10">
        <v>42036</v>
      </c>
      <c r="G617" s="10">
        <v>44228</v>
      </c>
      <c r="H617" s="11">
        <v>7</v>
      </c>
      <c r="I617" s="20" t="s">
        <v>259</v>
      </c>
      <c r="J617" s="11" t="s">
        <v>261</v>
      </c>
      <c r="K617" s="11" t="s">
        <v>4641</v>
      </c>
      <c r="L617" s="11">
        <v>2</v>
      </c>
    </row>
    <row r="618" spans="1:12">
      <c r="A618" s="11" t="s">
        <v>1118</v>
      </c>
      <c r="D618" s="11" t="s">
        <v>260</v>
      </c>
      <c r="E618" s="19" t="s">
        <v>1368</v>
      </c>
      <c r="F618" s="10">
        <v>42036</v>
      </c>
      <c r="G618" s="10">
        <v>44228</v>
      </c>
      <c r="H618" s="11">
        <v>7</v>
      </c>
      <c r="I618" s="20" t="s">
        <v>259</v>
      </c>
      <c r="J618" s="11" t="s">
        <v>261</v>
      </c>
      <c r="K618" s="11" t="s">
        <v>4641</v>
      </c>
      <c r="L618" s="11">
        <v>2</v>
      </c>
    </row>
    <row r="619" spans="1:12">
      <c r="A619" s="11" t="s">
        <v>1119</v>
      </c>
      <c r="D619" s="11" t="s">
        <v>260</v>
      </c>
      <c r="E619" s="19" t="s">
        <v>1369</v>
      </c>
      <c r="F619" s="10">
        <v>42036</v>
      </c>
      <c r="G619" s="10">
        <v>44228</v>
      </c>
      <c r="H619" s="11">
        <v>7</v>
      </c>
      <c r="I619" s="20" t="s">
        <v>259</v>
      </c>
      <c r="J619" s="11" t="s">
        <v>261</v>
      </c>
      <c r="K619" s="11" t="s">
        <v>4641</v>
      </c>
      <c r="L619" s="11">
        <v>2</v>
      </c>
    </row>
    <row r="620" spans="1:12">
      <c r="A620" s="11" t="s">
        <v>1120</v>
      </c>
      <c r="D620" s="11" t="s">
        <v>260</v>
      </c>
      <c r="E620" s="19" t="s">
        <v>1370</v>
      </c>
      <c r="F620" s="10">
        <v>42036</v>
      </c>
      <c r="G620" s="10">
        <v>44228</v>
      </c>
      <c r="H620" s="11">
        <v>7</v>
      </c>
      <c r="I620" s="20" t="s">
        <v>259</v>
      </c>
      <c r="J620" s="11" t="s">
        <v>261</v>
      </c>
      <c r="K620" s="11" t="s">
        <v>4641</v>
      </c>
      <c r="L620" s="11">
        <v>2</v>
      </c>
    </row>
    <row r="621" spans="1:12">
      <c r="A621" s="11" t="s">
        <v>1121</v>
      </c>
      <c r="D621" s="11" t="s">
        <v>260</v>
      </c>
      <c r="E621" s="19" t="s">
        <v>1371</v>
      </c>
      <c r="F621" s="10">
        <v>42036</v>
      </c>
      <c r="G621" s="10">
        <v>44228</v>
      </c>
      <c r="H621" s="11">
        <v>7</v>
      </c>
      <c r="I621" s="20" t="s">
        <v>259</v>
      </c>
      <c r="J621" s="11" t="s">
        <v>261</v>
      </c>
      <c r="K621" s="11" t="s">
        <v>4641</v>
      </c>
      <c r="L621" s="11">
        <v>2</v>
      </c>
    </row>
    <row r="622" spans="1:12">
      <c r="A622" s="11" t="s">
        <v>1122</v>
      </c>
      <c r="D622" s="11" t="s">
        <v>260</v>
      </c>
      <c r="E622" s="19" t="s">
        <v>1372</v>
      </c>
      <c r="F622" s="10">
        <v>42036</v>
      </c>
      <c r="G622" s="10">
        <v>44228</v>
      </c>
      <c r="H622" s="11">
        <v>7</v>
      </c>
      <c r="I622" s="20" t="s">
        <v>259</v>
      </c>
      <c r="J622" s="11" t="s">
        <v>261</v>
      </c>
      <c r="K622" s="11" t="s">
        <v>4641</v>
      </c>
      <c r="L622" s="11">
        <v>2</v>
      </c>
    </row>
    <row r="623" spans="1:12">
      <c r="A623" s="11" t="s">
        <v>1123</v>
      </c>
      <c r="D623" s="11" t="s">
        <v>260</v>
      </c>
      <c r="E623" s="19" t="s">
        <v>1373</v>
      </c>
      <c r="F623" s="10">
        <v>42036</v>
      </c>
      <c r="G623" s="10">
        <v>44228</v>
      </c>
      <c r="H623" s="11">
        <v>7</v>
      </c>
      <c r="I623" s="20" t="s">
        <v>259</v>
      </c>
      <c r="J623" s="11" t="s">
        <v>261</v>
      </c>
      <c r="K623" s="11" t="s">
        <v>4641</v>
      </c>
      <c r="L623" s="11">
        <v>2</v>
      </c>
    </row>
    <row r="624" spans="1:12">
      <c r="A624" s="11" t="s">
        <v>1124</v>
      </c>
      <c r="D624" s="11" t="s">
        <v>260</v>
      </c>
      <c r="E624" s="19" t="s">
        <v>1374</v>
      </c>
      <c r="F624" s="10">
        <v>42036</v>
      </c>
      <c r="G624" s="10">
        <v>44228</v>
      </c>
      <c r="H624" s="11">
        <v>7</v>
      </c>
      <c r="I624" s="20" t="s">
        <v>259</v>
      </c>
      <c r="J624" s="11" t="s">
        <v>261</v>
      </c>
      <c r="K624" s="11" t="s">
        <v>4641</v>
      </c>
      <c r="L624" s="11">
        <v>2</v>
      </c>
    </row>
    <row r="625" spans="1:12">
      <c r="A625" s="11" t="s">
        <v>1125</v>
      </c>
      <c r="D625" s="11" t="s">
        <v>260</v>
      </c>
      <c r="E625" s="19" t="s">
        <v>1375</v>
      </c>
      <c r="F625" s="10">
        <v>42036</v>
      </c>
      <c r="G625" s="10">
        <v>44228</v>
      </c>
      <c r="H625" s="11">
        <v>7</v>
      </c>
      <c r="I625" s="20" t="s">
        <v>259</v>
      </c>
      <c r="J625" s="11" t="s">
        <v>261</v>
      </c>
      <c r="K625" s="11" t="s">
        <v>4641</v>
      </c>
      <c r="L625" s="11">
        <v>2</v>
      </c>
    </row>
    <row r="626" spans="1:12">
      <c r="A626" s="11" t="s">
        <v>1126</v>
      </c>
      <c r="D626" s="11" t="s">
        <v>260</v>
      </c>
      <c r="E626" s="19" t="s">
        <v>1376</v>
      </c>
      <c r="F626" s="10">
        <v>42036</v>
      </c>
      <c r="G626" s="10">
        <v>44228</v>
      </c>
      <c r="H626" s="11">
        <v>7</v>
      </c>
      <c r="I626" s="20" t="s">
        <v>259</v>
      </c>
      <c r="J626" s="11" t="s">
        <v>261</v>
      </c>
      <c r="K626" s="11" t="s">
        <v>4641</v>
      </c>
      <c r="L626" s="11">
        <v>2</v>
      </c>
    </row>
    <row r="627" spans="1:12">
      <c r="A627" s="11" t="s">
        <v>1127</v>
      </c>
      <c r="D627" s="11" t="s">
        <v>260</v>
      </c>
      <c r="E627" s="19" t="s">
        <v>1377</v>
      </c>
      <c r="F627" s="10">
        <v>42036</v>
      </c>
      <c r="G627" s="10">
        <v>44228</v>
      </c>
      <c r="H627" s="11">
        <v>7</v>
      </c>
      <c r="I627" s="20" t="s">
        <v>259</v>
      </c>
      <c r="J627" s="11" t="s">
        <v>261</v>
      </c>
      <c r="K627" s="11" t="s">
        <v>4641</v>
      </c>
      <c r="L627" s="11">
        <v>2</v>
      </c>
    </row>
    <row r="628" spans="1:12">
      <c r="A628" s="11" t="s">
        <v>1128</v>
      </c>
      <c r="D628" s="11" t="s">
        <v>260</v>
      </c>
      <c r="E628" s="19" t="s">
        <v>1378</v>
      </c>
      <c r="F628" s="10">
        <v>42036</v>
      </c>
      <c r="G628" s="10">
        <v>44228</v>
      </c>
      <c r="H628" s="11">
        <v>7</v>
      </c>
      <c r="I628" s="20" t="s">
        <v>259</v>
      </c>
      <c r="J628" s="11" t="s">
        <v>261</v>
      </c>
      <c r="K628" s="11" t="s">
        <v>4641</v>
      </c>
      <c r="L628" s="11">
        <v>2</v>
      </c>
    </row>
    <row r="629" spans="1:12">
      <c r="A629" s="11" t="s">
        <v>1129</v>
      </c>
      <c r="D629" s="11" t="s">
        <v>260</v>
      </c>
      <c r="E629" s="19" t="s">
        <v>1379</v>
      </c>
      <c r="F629" s="10">
        <v>42036</v>
      </c>
      <c r="G629" s="10">
        <v>44228</v>
      </c>
      <c r="H629" s="11">
        <v>7</v>
      </c>
      <c r="I629" s="20" t="s">
        <v>259</v>
      </c>
      <c r="J629" s="11" t="s">
        <v>261</v>
      </c>
      <c r="K629" s="11" t="s">
        <v>4641</v>
      </c>
      <c r="L629" s="11">
        <v>2</v>
      </c>
    </row>
    <row r="630" spans="1:12">
      <c r="A630" s="11" t="s">
        <v>1130</v>
      </c>
      <c r="D630" s="11" t="s">
        <v>260</v>
      </c>
      <c r="E630" s="19" t="s">
        <v>1380</v>
      </c>
      <c r="F630" s="10">
        <v>42036</v>
      </c>
      <c r="G630" s="10">
        <v>44228</v>
      </c>
      <c r="H630" s="11">
        <v>7</v>
      </c>
      <c r="I630" s="20" t="s">
        <v>259</v>
      </c>
      <c r="J630" s="11" t="s">
        <v>261</v>
      </c>
      <c r="K630" s="11" t="s">
        <v>4641</v>
      </c>
      <c r="L630" s="11">
        <v>2</v>
      </c>
    </row>
    <row r="631" spans="1:12">
      <c r="A631" s="11" t="s">
        <v>1131</v>
      </c>
      <c r="D631" s="11" t="s">
        <v>260</v>
      </c>
      <c r="E631" s="19" t="s">
        <v>1381</v>
      </c>
      <c r="F631" s="10">
        <v>42036</v>
      </c>
      <c r="G631" s="10">
        <v>44228</v>
      </c>
      <c r="H631" s="11">
        <v>7</v>
      </c>
      <c r="I631" s="20" t="s">
        <v>259</v>
      </c>
      <c r="J631" s="11" t="s">
        <v>261</v>
      </c>
      <c r="K631" s="11" t="s">
        <v>4641</v>
      </c>
      <c r="L631" s="11">
        <v>2</v>
      </c>
    </row>
    <row r="632" spans="1:12">
      <c r="A632" s="11" t="s">
        <v>1132</v>
      </c>
      <c r="D632" s="11" t="s">
        <v>260</v>
      </c>
      <c r="E632" s="19" t="s">
        <v>1382</v>
      </c>
      <c r="F632" s="10">
        <v>42036</v>
      </c>
      <c r="G632" s="10">
        <v>44228</v>
      </c>
      <c r="H632" s="11">
        <v>7</v>
      </c>
      <c r="I632" s="20" t="s">
        <v>259</v>
      </c>
      <c r="J632" s="11" t="s">
        <v>261</v>
      </c>
      <c r="K632" s="11" t="s">
        <v>4641</v>
      </c>
      <c r="L632" s="11">
        <v>2</v>
      </c>
    </row>
    <row r="633" spans="1:12">
      <c r="A633" s="11" t="s">
        <v>1133</v>
      </c>
      <c r="D633" s="11" t="s">
        <v>260</v>
      </c>
      <c r="E633" s="19" t="s">
        <v>1383</v>
      </c>
      <c r="F633" s="10">
        <v>42036</v>
      </c>
      <c r="G633" s="10">
        <v>44228</v>
      </c>
      <c r="H633" s="11">
        <v>7</v>
      </c>
      <c r="I633" s="20" t="s">
        <v>259</v>
      </c>
      <c r="J633" s="11" t="s">
        <v>261</v>
      </c>
      <c r="K633" s="11" t="s">
        <v>4641</v>
      </c>
      <c r="L633" s="11">
        <v>2</v>
      </c>
    </row>
    <row r="634" spans="1:12">
      <c r="A634" s="11" t="s">
        <v>1134</v>
      </c>
      <c r="D634" s="11" t="s">
        <v>260</v>
      </c>
      <c r="E634" s="19" t="s">
        <v>1384</v>
      </c>
      <c r="F634" s="10">
        <v>42036</v>
      </c>
      <c r="G634" s="10">
        <v>44228</v>
      </c>
      <c r="H634" s="11">
        <v>7</v>
      </c>
      <c r="I634" s="20" t="s">
        <v>259</v>
      </c>
      <c r="J634" s="11" t="s">
        <v>261</v>
      </c>
      <c r="K634" s="11" t="s">
        <v>4641</v>
      </c>
      <c r="L634" s="11">
        <v>2</v>
      </c>
    </row>
    <row r="635" spans="1:12">
      <c r="A635" s="11" t="s">
        <v>1135</v>
      </c>
      <c r="D635" s="11" t="s">
        <v>260</v>
      </c>
      <c r="E635" s="19" t="s">
        <v>1385</v>
      </c>
      <c r="F635" s="10">
        <v>42036</v>
      </c>
      <c r="G635" s="10">
        <v>44228</v>
      </c>
      <c r="H635" s="11">
        <v>7</v>
      </c>
      <c r="I635" s="20" t="s">
        <v>259</v>
      </c>
      <c r="J635" s="11" t="s">
        <v>261</v>
      </c>
      <c r="K635" s="11" t="s">
        <v>4641</v>
      </c>
      <c r="L635" s="11">
        <v>2</v>
      </c>
    </row>
    <row r="636" spans="1:12">
      <c r="A636" s="11" t="s">
        <v>1136</v>
      </c>
      <c r="D636" s="11" t="s">
        <v>260</v>
      </c>
      <c r="E636" s="19" t="s">
        <v>1386</v>
      </c>
      <c r="F636" s="10">
        <v>42036</v>
      </c>
      <c r="G636" s="10">
        <v>44228</v>
      </c>
      <c r="H636" s="11">
        <v>7</v>
      </c>
      <c r="I636" s="20" t="s">
        <v>259</v>
      </c>
      <c r="J636" s="11" t="s">
        <v>261</v>
      </c>
      <c r="K636" s="11" t="s">
        <v>4641</v>
      </c>
      <c r="L636" s="11">
        <v>2</v>
      </c>
    </row>
    <row r="637" spans="1:12">
      <c r="A637" s="11" t="s">
        <v>1137</v>
      </c>
      <c r="D637" s="11" t="s">
        <v>260</v>
      </c>
      <c r="E637" s="19" t="s">
        <v>1387</v>
      </c>
      <c r="F637" s="10">
        <v>42036</v>
      </c>
      <c r="G637" s="10">
        <v>44228</v>
      </c>
      <c r="H637" s="11">
        <v>7</v>
      </c>
      <c r="I637" s="20" t="s">
        <v>259</v>
      </c>
      <c r="J637" s="11" t="s">
        <v>261</v>
      </c>
      <c r="K637" s="11" t="s">
        <v>4641</v>
      </c>
      <c r="L637" s="11">
        <v>2</v>
      </c>
    </row>
    <row r="638" spans="1:12">
      <c r="A638" s="11" t="s">
        <v>1138</v>
      </c>
      <c r="D638" s="11" t="s">
        <v>260</v>
      </c>
      <c r="E638" s="19" t="s">
        <v>1388</v>
      </c>
      <c r="F638" s="10">
        <v>42036</v>
      </c>
      <c r="G638" s="10">
        <v>44228</v>
      </c>
      <c r="H638" s="11">
        <v>7</v>
      </c>
      <c r="I638" s="20" t="s">
        <v>259</v>
      </c>
      <c r="J638" s="11" t="s">
        <v>261</v>
      </c>
      <c r="K638" s="11" t="s">
        <v>4641</v>
      </c>
      <c r="L638" s="11">
        <v>2</v>
      </c>
    </row>
    <row r="639" spans="1:12">
      <c r="A639" s="11" t="s">
        <v>1139</v>
      </c>
      <c r="D639" s="11" t="s">
        <v>260</v>
      </c>
      <c r="E639" s="19" t="s">
        <v>1389</v>
      </c>
      <c r="F639" s="10">
        <v>42036</v>
      </c>
      <c r="G639" s="10">
        <v>44228</v>
      </c>
      <c r="H639" s="11">
        <v>7</v>
      </c>
      <c r="I639" s="20" t="s">
        <v>259</v>
      </c>
      <c r="J639" s="11" t="s">
        <v>261</v>
      </c>
      <c r="K639" s="11" t="s">
        <v>4641</v>
      </c>
      <c r="L639" s="11">
        <v>2</v>
      </c>
    </row>
    <row r="640" spans="1:12">
      <c r="A640" s="11" t="s">
        <v>1140</v>
      </c>
      <c r="D640" s="11" t="s">
        <v>260</v>
      </c>
      <c r="E640" s="19" t="s">
        <v>1390</v>
      </c>
      <c r="F640" s="10">
        <v>42036</v>
      </c>
      <c r="G640" s="10">
        <v>44228</v>
      </c>
      <c r="H640" s="11">
        <v>7</v>
      </c>
      <c r="I640" s="20" t="s">
        <v>259</v>
      </c>
      <c r="J640" s="11" t="s">
        <v>261</v>
      </c>
      <c r="K640" s="11" t="s">
        <v>4641</v>
      </c>
      <c r="L640" s="11">
        <v>2</v>
      </c>
    </row>
    <row r="641" spans="1:12">
      <c r="A641" s="11" t="s">
        <v>1141</v>
      </c>
      <c r="D641" s="11" t="s">
        <v>260</v>
      </c>
      <c r="E641" s="19" t="s">
        <v>1391</v>
      </c>
      <c r="F641" s="10">
        <v>42036</v>
      </c>
      <c r="G641" s="10">
        <v>44228</v>
      </c>
      <c r="H641" s="11">
        <v>7</v>
      </c>
      <c r="I641" s="20" t="s">
        <v>259</v>
      </c>
      <c r="J641" s="11" t="s">
        <v>261</v>
      </c>
      <c r="K641" s="11" t="s">
        <v>4641</v>
      </c>
      <c r="L641" s="11">
        <v>2</v>
      </c>
    </row>
    <row r="642" spans="1:12">
      <c r="A642" s="11" t="s">
        <v>1142</v>
      </c>
      <c r="D642" s="11" t="s">
        <v>260</v>
      </c>
      <c r="E642" s="19" t="s">
        <v>1392</v>
      </c>
      <c r="F642" s="10">
        <v>42036</v>
      </c>
      <c r="G642" s="10">
        <v>44228</v>
      </c>
      <c r="H642" s="11">
        <v>7</v>
      </c>
      <c r="I642" s="20" t="s">
        <v>259</v>
      </c>
      <c r="J642" s="11" t="s">
        <v>261</v>
      </c>
      <c r="K642" s="11" t="s">
        <v>4641</v>
      </c>
      <c r="L642" s="11">
        <v>2</v>
      </c>
    </row>
    <row r="643" spans="1:12">
      <c r="A643" s="11" t="s">
        <v>1143</v>
      </c>
      <c r="D643" s="11" t="s">
        <v>260</v>
      </c>
      <c r="E643" s="19" t="s">
        <v>1393</v>
      </c>
      <c r="F643" s="10">
        <v>42036</v>
      </c>
      <c r="G643" s="10">
        <v>44228</v>
      </c>
      <c r="H643" s="11">
        <v>7</v>
      </c>
      <c r="I643" s="20" t="s">
        <v>259</v>
      </c>
      <c r="J643" s="11" t="s">
        <v>261</v>
      </c>
      <c r="K643" s="11" t="s">
        <v>4641</v>
      </c>
      <c r="L643" s="11">
        <v>2</v>
      </c>
    </row>
    <row r="644" spans="1:12">
      <c r="A644" s="11" t="s">
        <v>1144</v>
      </c>
      <c r="D644" s="11" t="s">
        <v>260</v>
      </c>
      <c r="E644" s="19" t="s">
        <v>1394</v>
      </c>
      <c r="F644" s="10">
        <v>42036</v>
      </c>
      <c r="G644" s="10">
        <v>44228</v>
      </c>
      <c r="H644" s="11">
        <v>7</v>
      </c>
      <c r="I644" s="20" t="s">
        <v>259</v>
      </c>
      <c r="J644" s="11" t="s">
        <v>261</v>
      </c>
      <c r="K644" s="11" t="s">
        <v>4641</v>
      </c>
      <c r="L644" s="11">
        <v>2</v>
      </c>
    </row>
    <row r="645" spans="1:12">
      <c r="A645" s="11" t="s">
        <v>1145</v>
      </c>
      <c r="D645" s="11" t="s">
        <v>260</v>
      </c>
      <c r="E645" s="19" t="s">
        <v>1395</v>
      </c>
      <c r="F645" s="10">
        <v>42036</v>
      </c>
      <c r="G645" s="10">
        <v>44228</v>
      </c>
      <c r="H645" s="11">
        <v>7</v>
      </c>
      <c r="I645" s="20" t="s">
        <v>259</v>
      </c>
      <c r="J645" s="11" t="s">
        <v>261</v>
      </c>
      <c r="K645" s="11" t="s">
        <v>4641</v>
      </c>
      <c r="L645" s="11">
        <v>2</v>
      </c>
    </row>
    <row r="646" spans="1:12">
      <c r="A646" s="11" t="s">
        <v>1146</v>
      </c>
      <c r="D646" s="11" t="s">
        <v>260</v>
      </c>
      <c r="E646" s="19" t="s">
        <v>1396</v>
      </c>
      <c r="F646" s="10">
        <v>42036</v>
      </c>
      <c r="G646" s="10">
        <v>44228</v>
      </c>
      <c r="H646" s="11">
        <v>7</v>
      </c>
      <c r="I646" s="20" t="s">
        <v>259</v>
      </c>
      <c r="J646" s="11" t="s">
        <v>261</v>
      </c>
      <c r="K646" s="11" t="s">
        <v>4641</v>
      </c>
      <c r="L646" s="11">
        <v>2</v>
      </c>
    </row>
    <row r="647" spans="1:12">
      <c r="A647" s="11" t="s">
        <v>1147</v>
      </c>
      <c r="D647" s="11" t="s">
        <v>260</v>
      </c>
      <c r="E647" s="19" t="s">
        <v>1397</v>
      </c>
      <c r="F647" s="10">
        <v>42036</v>
      </c>
      <c r="G647" s="10">
        <v>44228</v>
      </c>
      <c r="H647" s="11">
        <v>7</v>
      </c>
      <c r="I647" s="20" t="s">
        <v>259</v>
      </c>
      <c r="J647" s="11" t="s">
        <v>261</v>
      </c>
      <c r="K647" s="11" t="s">
        <v>4641</v>
      </c>
      <c r="L647" s="11">
        <v>2</v>
      </c>
    </row>
    <row r="648" spans="1:12">
      <c r="A648" s="11" t="s">
        <v>1148</v>
      </c>
      <c r="D648" s="11" t="s">
        <v>260</v>
      </c>
      <c r="E648" s="19" t="s">
        <v>1398</v>
      </c>
      <c r="F648" s="10">
        <v>42036</v>
      </c>
      <c r="G648" s="10">
        <v>44228</v>
      </c>
      <c r="H648" s="11">
        <v>7</v>
      </c>
      <c r="I648" s="20" t="s">
        <v>259</v>
      </c>
      <c r="J648" s="11" t="s">
        <v>261</v>
      </c>
      <c r="K648" s="11" t="s">
        <v>4641</v>
      </c>
      <c r="L648" s="11">
        <v>2</v>
      </c>
    </row>
    <row r="649" spans="1:12">
      <c r="A649" s="11" t="s">
        <v>1149</v>
      </c>
      <c r="D649" s="11" t="s">
        <v>260</v>
      </c>
      <c r="E649" s="19" t="s">
        <v>1399</v>
      </c>
      <c r="F649" s="10">
        <v>42036</v>
      </c>
      <c r="G649" s="10">
        <v>44228</v>
      </c>
      <c r="H649" s="11">
        <v>7</v>
      </c>
      <c r="I649" s="20" t="s">
        <v>259</v>
      </c>
      <c r="J649" s="11" t="s">
        <v>261</v>
      </c>
      <c r="K649" s="11" t="s">
        <v>4641</v>
      </c>
      <c r="L649" s="11">
        <v>2</v>
      </c>
    </row>
    <row r="650" spans="1:12">
      <c r="A650" s="11" t="s">
        <v>1150</v>
      </c>
      <c r="D650" s="11" t="s">
        <v>260</v>
      </c>
      <c r="E650" s="19" t="s">
        <v>1400</v>
      </c>
      <c r="F650" s="10">
        <v>42036</v>
      </c>
      <c r="G650" s="10">
        <v>44228</v>
      </c>
      <c r="H650" s="11">
        <v>7</v>
      </c>
      <c r="I650" s="20" t="s">
        <v>259</v>
      </c>
      <c r="J650" s="11" t="s">
        <v>261</v>
      </c>
      <c r="K650" s="11" t="s">
        <v>4641</v>
      </c>
      <c r="L650" s="11">
        <v>2</v>
      </c>
    </row>
    <row r="651" spans="1:12">
      <c r="A651" s="11" t="s">
        <v>1151</v>
      </c>
      <c r="D651" s="11" t="s">
        <v>260</v>
      </c>
      <c r="E651" s="19" t="s">
        <v>1401</v>
      </c>
      <c r="F651" s="10">
        <v>42036</v>
      </c>
      <c r="G651" s="10">
        <v>44228</v>
      </c>
      <c r="H651" s="11">
        <v>7</v>
      </c>
      <c r="I651" s="20" t="s">
        <v>259</v>
      </c>
      <c r="J651" s="11" t="s">
        <v>261</v>
      </c>
      <c r="K651" s="11" t="s">
        <v>4641</v>
      </c>
      <c r="L651" s="11">
        <v>2</v>
      </c>
    </row>
    <row r="652" spans="1:12">
      <c r="A652" s="11" t="s">
        <v>1152</v>
      </c>
      <c r="D652" s="11" t="s">
        <v>260</v>
      </c>
      <c r="E652" s="19" t="s">
        <v>1402</v>
      </c>
      <c r="F652" s="10">
        <v>42036</v>
      </c>
      <c r="G652" s="10">
        <v>44228</v>
      </c>
      <c r="H652" s="11">
        <v>7</v>
      </c>
      <c r="I652" s="20" t="s">
        <v>259</v>
      </c>
      <c r="J652" s="11" t="s">
        <v>261</v>
      </c>
      <c r="K652" s="11" t="s">
        <v>4641</v>
      </c>
      <c r="L652" s="11">
        <v>2</v>
      </c>
    </row>
    <row r="653" spans="1:12">
      <c r="A653" s="11" t="s">
        <v>1153</v>
      </c>
      <c r="D653" s="11" t="s">
        <v>260</v>
      </c>
      <c r="E653" s="19" t="s">
        <v>1403</v>
      </c>
      <c r="F653" s="10">
        <v>42036</v>
      </c>
      <c r="G653" s="10">
        <v>44228</v>
      </c>
      <c r="H653" s="11">
        <v>7</v>
      </c>
      <c r="I653" s="20" t="s">
        <v>259</v>
      </c>
      <c r="J653" s="11" t="s">
        <v>261</v>
      </c>
      <c r="K653" s="11" t="s">
        <v>4641</v>
      </c>
      <c r="L653" s="11">
        <v>2</v>
      </c>
    </row>
    <row r="654" spans="1:12">
      <c r="A654" s="11" t="s">
        <v>1154</v>
      </c>
      <c r="D654" s="11" t="s">
        <v>260</v>
      </c>
      <c r="E654" s="19" t="s">
        <v>1404</v>
      </c>
      <c r="F654" s="10">
        <v>42036</v>
      </c>
      <c r="G654" s="10">
        <v>44228</v>
      </c>
      <c r="H654" s="11">
        <v>7</v>
      </c>
      <c r="I654" s="20" t="s">
        <v>259</v>
      </c>
      <c r="J654" s="11" t="s">
        <v>261</v>
      </c>
      <c r="K654" s="11" t="s">
        <v>4641</v>
      </c>
      <c r="L654" s="11">
        <v>2</v>
      </c>
    </row>
    <row r="655" spans="1:12">
      <c r="A655" s="11" t="s">
        <v>1155</v>
      </c>
      <c r="D655" s="11" t="s">
        <v>260</v>
      </c>
      <c r="E655" s="19" t="s">
        <v>1405</v>
      </c>
      <c r="F655" s="10">
        <v>42036</v>
      </c>
      <c r="G655" s="10">
        <v>44228</v>
      </c>
      <c r="H655" s="11">
        <v>7</v>
      </c>
      <c r="I655" s="20" t="s">
        <v>259</v>
      </c>
      <c r="J655" s="11" t="s">
        <v>261</v>
      </c>
      <c r="K655" s="11" t="s">
        <v>4641</v>
      </c>
      <c r="L655" s="11">
        <v>2</v>
      </c>
    </row>
    <row r="656" spans="1:12">
      <c r="A656" s="11" t="s">
        <v>1156</v>
      </c>
      <c r="D656" s="11" t="s">
        <v>260</v>
      </c>
      <c r="E656" s="19" t="s">
        <v>1406</v>
      </c>
      <c r="F656" s="10">
        <v>42036</v>
      </c>
      <c r="G656" s="10">
        <v>44228</v>
      </c>
      <c r="H656" s="11">
        <v>7</v>
      </c>
      <c r="I656" s="20" t="s">
        <v>259</v>
      </c>
      <c r="J656" s="11" t="s">
        <v>261</v>
      </c>
      <c r="K656" s="11" t="s">
        <v>4641</v>
      </c>
      <c r="L656" s="11">
        <v>2</v>
      </c>
    </row>
    <row r="657" spans="1:12">
      <c r="A657" s="11" t="s">
        <v>1157</v>
      </c>
      <c r="D657" s="11" t="s">
        <v>260</v>
      </c>
      <c r="E657" s="19" t="s">
        <v>1407</v>
      </c>
      <c r="F657" s="10">
        <v>42036</v>
      </c>
      <c r="G657" s="10">
        <v>44228</v>
      </c>
      <c r="H657" s="11">
        <v>7</v>
      </c>
      <c r="I657" s="20" t="s">
        <v>259</v>
      </c>
      <c r="J657" s="11" t="s">
        <v>261</v>
      </c>
      <c r="K657" s="11" t="s">
        <v>4641</v>
      </c>
      <c r="L657" s="11">
        <v>2</v>
      </c>
    </row>
    <row r="658" spans="1:12">
      <c r="A658" s="11" t="s">
        <v>1158</v>
      </c>
      <c r="D658" s="11" t="s">
        <v>260</v>
      </c>
      <c r="E658" s="19" t="s">
        <v>1408</v>
      </c>
      <c r="F658" s="10">
        <v>42036</v>
      </c>
      <c r="G658" s="10">
        <v>44228</v>
      </c>
      <c r="H658" s="11">
        <v>7</v>
      </c>
      <c r="I658" s="20" t="s">
        <v>259</v>
      </c>
      <c r="J658" s="11" t="s">
        <v>261</v>
      </c>
      <c r="K658" s="11" t="s">
        <v>4641</v>
      </c>
      <c r="L658" s="11">
        <v>2</v>
      </c>
    </row>
    <row r="659" spans="1:12">
      <c r="A659" s="11" t="s">
        <v>1159</v>
      </c>
      <c r="D659" s="11" t="s">
        <v>260</v>
      </c>
      <c r="E659" s="19" t="s">
        <v>1409</v>
      </c>
      <c r="F659" s="10">
        <v>42036</v>
      </c>
      <c r="G659" s="10">
        <v>44228</v>
      </c>
      <c r="H659" s="11">
        <v>7</v>
      </c>
      <c r="I659" s="20" t="s">
        <v>259</v>
      </c>
      <c r="J659" s="11" t="s">
        <v>261</v>
      </c>
      <c r="K659" s="11" t="s">
        <v>4641</v>
      </c>
      <c r="L659" s="11">
        <v>2</v>
      </c>
    </row>
    <row r="660" spans="1:12">
      <c r="A660" s="11" t="s">
        <v>1160</v>
      </c>
      <c r="D660" s="11" t="s">
        <v>260</v>
      </c>
      <c r="E660" s="19" t="s">
        <v>1410</v>
      </c>
      <c r="F660" s="10">
        <v>42036</v>
      </c>
      <c r="G660" s="10">
        <v>44228</v>
      </c>
      <c r="H660" s="11">
        <v>7</v>
      </c>
      <c r="I660" s="20" t="s">
        <v>259</v>
      </c>
      <c r="J660" s="11" t="s">
        <v>261</v>
      </c>
      <c r="K660" s="11" t="s">
        <v>4641</v>
      </c>
      <c r="L660" s="11">
        <v>2</v>
      </c>
    </row>
    <row r="661" spans="1:12">
      <c r="A661" s="11" t="s">
        <v>1161</v>
      </c>
      <c r="D661" s="11" t="s">
        <v>260</v>
      </c>
      <c r="E661" s="19" t="s">
        <v>1411</v>
      </c>
      <c r="F661" s="10">
        <v>42036</v>
      </c>
      <c r="G661" s="10">
        <v>44228</v>
      </c>
      <c r="H661" s="11">
        <v>7</v>
      </c>
      <c r="I661" s="20" t="s">
        <v>259</v>
      </c>
      <c r="J661" s="11" t="s">
        <v>261</v>
      </c>
      <c r="K661" s="11" t="s">
        <v>4641</v>
      </c>
      <c r="L661" s="11">
        <v>2</v>
      </c>
    </row>
    <row r="662" spans="1:12">
      <c r="A662" s="11" t="s">
        <v>1162</v>
      </c>
      <c r="D662" s="11" t="s">
        <v>260</v>
      </c>
      <c r="E662" s="19" t="s">
        <v>1412</v>
      </c>
      <c r="F662" s="10">
        <v>42036</v>
      </c>
      <c r="G662" s="10">
        <v>44228</v>
      </c>
      <c r="H662" s="11">
        <v>7</v>
      </c>
      <c r="I662" s="20" t="s">
        <v>259</v>
      </c>
      <c r="J662" s="11" t="s">
        <v>261</v>
      </c>
      <c r="K662" s="11" t="s">
        <v>4641</v>
      </c>
      <c r="L662" s="11">
        <v>2</v>
      </c>
    </row>
    <row r="663" spans="1:12">
      <c r="A663" s="11" t="s">
        <v>1163</v>
      </c>
      <c r="D663" s="11" t="s">
        <v>260</v>
      </c>
      <c r="E663" s="19" t="s">
        <v>1413</v>
      </c>
      <c r="F663" s="10">
        <v>42036</v>
      </c>
      <c r="G663" s="10">
        <v>44228</v>
      </c>
      <c r="H663" s="11">
        <v>7</v>
      </c>
      <c r="I663" s="20" t="s">
        <v>259</v>
      </c>
      <c r="J663" s="11" t="s">
        <v>261</v>
      </c>
      <c r="K663" s="11" t="s">
        <v>4641</v>
      </c>
      <c r="L663" s="11">
        <v>2</v>
      </c>
    </row>
    <row r="664" spans="1:12">
      <c r="A664" s="11" t="s">
        <v>1164</v>
      </c>
      <c r="D664" s="11" t="s">
        <v>260</v>
      </c>
      <c r="E664" s="19" t="s">
        <v>1414</v>
      </c>
      <c r="F664" s="10">
        <v>42036</v>
      </c>
      <c r="G664" s="10">
        <v>44228</v>
      </c>
      <c r="H664" s="11">
        <v>7</v>
      </c>
      <c r="I664" s="20" t="s">
        <v>259</v>
      </c>
      <c r="J664" s="11" t="s">
        <v>261</v>
      </c>
      <c r="K664" s="11" t="s">
        <v>4641</v>
      </c>
      <c r="L664" s="11">
        <v>2</v>
      </c>
    </row>
    <row r="665" spans="1:12">
      <c r="A665" s="11" t="s">
        <v>1165</v>
      </c>
      <c r="D665" s="11" t="s">
        <v>260</v>
      </c>
      <c r="E665" s="19" t="s">
        <v>1415</v>
      </c>
      <c r="F665" s="10">
        <v>42036</v>
      </c>
      <c r="G665" s="10">
        <v>44228</v>
      </c>
      <c r="H665" s="11">
        <v>7</v>
      </c>
      <c r="I665" s="20" t="s">
        <v>259</v>
      </c>
      <c r="J665" s="11" t="s">
        <v>261</v>
      </c>
      <c r="K665" s="11" t="s">
        <v>4641</v>
      </c>
      <c r="L665" s="11">
        <v>2</v>
      </c>
    </row>
    <row r="666" spans="1:12">
      <c r="A666" s="11" t="s">
        <v>1166</v>
      </c>
      <c r="D666" s="11" t="s">
        <v>260</v>
      </c>
      <c r="E666" s="19" t="s">
        <v>1416</v>
      </c>
      <c r="F666" s="10">
        <v>42036</v>
      </c>
      <c r="G666" s="10">
        <v>44228</v>
      </c>
      <c r="H666" s="11">
        <v>7</v>
      </c>
      <c r="I666" s="20" t="s">
        <v>259</v>
      </c>
      <c r="J666" s="11" t="s">
        <v>261</v>
      </c>
      <c r="K666" s="11" t="s">
        <v>4641</v>
      </c>
      <c r="L666" s="11">
        <v>2</v>
      </c>
    </row>
    <row r="667" spans="1:12">
      <c r="A667" s="11" t="s">
        <v>1167</v>
      </c>
      <c r="D667" s="11" t="s">
        <v>260</v>
      </c>
      <c r="E667" s="19" t="s">
        <v>1417</v>
      </c>
      <c r="F667" s="10">
        <v>42036</v>
      </c>
      <c r="G667" s="10">
        <v>44228</v>
      </c>
      <c r="H667" s="11">
        <v>7</v>
      </c>
      <c r="I667" s="20" t="s">
        <v>259</v>
      </c>
      <c r="J667" s="11" t="s">
        <v>261</v>
      </c>
      <c r="K667" s="11" t="s">
        <v>4641</v>
      </c>
      <c r="L667" s="11">
        <v>2</v>
      </c>
    </row>
    <row r="668" spans="1:12">
      <c r="A668" s="11" t="s">
        <v>1168</v>
      </c>
      <c r="D668" s="11" t="s">
        <v>260</v>
      </c>
      <c r="E668" s="19" t="s">
        <v>1418</v>
      </c>
      <c r="F668" s="10">
        <v>42036</v>
      </c>
      <c r="G668" s="10">
        <v>44228</v>
      </c>
      <c r="H668" s="11">
        <v>7</v>
      </c>
      <c r="I668" s="20" t="s">
        <v>259</v>
      </c>
      <c r="J668" s="11" t="s">
        <v>261</v>
      </c>
      <c r="K668" s="11" t="s">
        <v>4641</v>
      </c>
      <c r="L668" s="11">
        <v>2</v>
      </c>
    </row>
    <row r="669" spans="1:12">
      <c r="A669" s="11" t="s">
        <v>1169</v>
      </c>
      <c r="D669" s="11" t="s">
        <v>260</v>
      </c>
      <c r="E669" s="19" t="s">
        <v>1419</v>
      </c>
      <c r="F669" s="10">
        <v>42036</v>
      </c>
      <c r="G669" s="10">
        <v>44228</v>
      </c>
      <c r="H669" s="11">
        <v>7</v>
      </c>
      <c r="I669" s="20" t="s">
        <v>259</v>
      </c>
      <c r="J669" s="11" t="s">
        <v>261</v>
      </c>
      <c r="K669" s="11" t="s">
        <v>4641</v>
      </c>
      <c r="L669" s="11">
        <v>2</v>
      </c>
    </row>
    <row r="670" spans="1:12">
      <c r="A670" s="11" t="s">
        <v>1170</v>
      </c>
      <c r="D670" s="11" t="s">
        <v>260</v>
      </c>
      <c r="E670" s="19" t="s">
        <v>1420</v>
      </c>
      <c r="F670" s="10">
        <v>42036</v>
      </c>
      <c r="G670" s="10">
        <v>44228</v>
      </c>
      <c r="H670" s="11">
        <v>7</v>
      </c>
      <c r="I670" s="20" t="s">
        <v>259</v>
      </c>
      <c r="J670" s="11" t="s">
        <v>261</v>
      </c>
      <c r="K670" s="11" t="s">
        <v>4641</v>
      </c>
      <c r="L670" s="11">
        <v>2</v>
      </c>
    </row>
    <row r="671" spans="1:12">
      <c r="A671" s="11" t="s">
        <v>1171</v>
      </c>
      <c r="D671" s="11" t="s">
        <v>260</v>
      </c>
      <c r="E671" s="19" t="s">
        <v>1421</v>
      </c>
      <c r="F671" s="10">
        <v>42036</v>
      </c>
      <c r="G671" s="10">
        <v>44228</v>
      </c>
      <c r="H671" s="11">
        <v>7</v>
      </c>
      <c r="I671" s="20" t="s">
        <v>259</v>
      </c>
      <c r="J671" s="11" t="s">
        <v>261</v>
      </c>
      <c r="K671" s="11" t="s">
        <v>4641</v>
      </c>
      <c r="L671" s="11">
        <v>2</v>
      </c>
    </row>
    <row r="672" spans="1:12">
      <c r="A672" s="11" t="s">
        <v>1172</v>
      </c>
      <c r="D672" s="11" t="s">
        <v>260</v>
      </c>
      <c r="E672" s="19" t="s">
        <v>1422</v>
      </c>
      <c r="F672" s="10">
        <v>42036</v>
      </c>
      <c r="G672" s="10">
        <v>44228</v>
      </c>
      <c r="H672" s="11">
        <v>7</v>
      </c>
      <c r="I672" s="20" t="s">
        <v>259</v>
      </c>
      <c r="J672" s="11" t="s">
        <v>261</v>
      </c>
      <c r="K672" s="11" t="s">
        <v>4641</v>
      </c>
      <c r="L672" s="11">
        <v>2</v>
      </c>
    </row>
    <row r="673" spans="1:12">
      <c r="A673" s="11" t="s">
        <v>1173</v>
      </c>
      <c r="D673" s="11" t="s">
        <v>260</v>
      </c>
      <c r="E673" s="19" t="s">
        <v>1423</v>
      </c>
      <c r="F673" s="10">
        <v>42036</v>
      </c>
      <c r="G673" s="10">
        <v>44228</v>
      </c>
      <c r="H673" s="11">
        <v>7</v>
      </c>
      <c r="I673" s="20" t="s">
        <v>259</v>
      </c>
      <c r="J673" s="11" t="s">
        <v>261</v>
      </c>
      <c r="K673" s="11" t="s">
        <v>4641</v>
      </c>
      <c r="L673" s="11">
        <v>2</v>
      </c>
    </row>
    <row r="674" spans="1:12">
      <c r="A674" s="11" t="s">
        <v>1174</v>
      </c>
      <c r="D674" s="11" t="s">
        <v>260</v>
      </c>
      <c r="E674" s="19" t="s">
        <v>1424</v>
      </c>
      <c r="F674" s="10">
        <v>42036</v>
      </c>
      <c r="G674" s="10">
        <v>44228</v>
      </c>
      <c r="H674" s="11">
        <v>7</v>
      </c>
      <c r="I674" s="20" t="s">
        <v>259</v>
      </c>
      <c r="J674" s="11" t="s">
        <v>261</v>
      </c>
      <c r="K674" s="11" t="s">
        <v>4641</v>
      </c>
      <c r="L674" s="11">
        <v>2</v>
      </c>
    </row>
    <row r="675" spans="1:12">
      <c r="A675" s="11" t="s">
        <v>1175</v>
      </c>
      <c r="D675" s="11" t="s">
        <v>260</v>
      </c>
      <c r="E675" s="19" t="s">
        <v>1425</v>
      </c>
      <c r="F675" s="10">
        <v>42036</v>
      </c>
      <c r="G675" s="10">
        <v>44228</v>
      </c>
      <c r="H675" s="11">
        <v>7</v>
      </c>
      <c r="I675" s="20" t="s">
        <v>259</v>
      </c>
      <c r="J675" s="11" t="s">
        <v>261</v>
      </c>
      <c r="K675" s="11" t="s">
        <v>4641</v>
      </c>
      <c r="L675" s="11">
        <v>2</v>
      </c>
    </row>
    <row r="676" spans="1:12">
      <c r="A676" s="11" t="s">
        <v>1176</v>
      </c>
      <c r="D676" s="11" t="s">
        <v>260</v>
      </c>
      <c r="E676" s="19" t="s">
        <v>1426</v>
      </c>
      <c r="F676" s="10">
        <v>42036</v>
      </c>
      <c r="G676" s="10">
        <v>44228</v>
      </c>
      <c r="H676" s="11">
        <v>7</v>
      </c>
      <c r="I676" s="20" t="s">
        <v>259</v>
      </c>
      <c r="J676" s="11" t="s">
        <v>261</v>
      </c>
      <c r="K676" s="11" t="s">
        <v>4641</v>
      </c>
      <c r="L676" s="11">
        <v>2</v>
      </c>
    </row>
    <row r="677" spans="1:12">
      <c r="A677" s="11" t="s">
        <v>1177</v>
      </c>
      <c r="D677" s="11" t="s">
        <v>260</v>
      </c>
      <c r="E677" s="19" t="s">
        <v>1427</v>
      </c>
      <c r="F677" s="10">
        <v>42036</v>
      </c>
      <c r="G677" s="10">
        <v>44228</v>
      </c>
      <c r="H677" s="11">
        <v>7</v>
      </c>
      <c r="I677" s="20" t="s">
        <v>259</v>
      </c>
      <c r="J677" s="11" t="s">
        <v>261</v>
      </c>
      <c r="K677" s="11" t="s">
        <v>4641</v>
      </c>
      <c r="L677" s="11">
        <v>2</v>
      </c>
    </row>
    <row r="678" spans="1:12">
      <c r="A678" s="11" t="s">
        <v>1178</v>
      </c>
      <c r="D678" s="11" t="s">
        <v>260</v>
      </c>
      <c r="E678" s="19" t="s">
        <v>1428</v>
      </c>
      <c r="F678" s="10">
        <v>42036</v>
      </c>
      <c r="G678" s="10">
        <v>44228</v>
      </c>
      <c r="H678" s="11">
        <v>7</v>
      </c>
      <c r="I678" s="20" t="s">
        <v>259</v>
      </c>
      <c r="J678" s="11" t="s">
        <v>261</v>
      </c>
      <c r="K678" s="11" t="s">
        <v>4641</v>
      </c>
      <c r="L678" s="11">
        <v>2</v>
      </c>
    </row>
    <row r="679" spans="1:12">
      <c r="A679" s="11" t="s">
        <v>1179</v>
      </c>
      <c r="D679" s="11" t="s">
        <v>260</v>
      </c>
      <c r="E679" s="19" t="s">
        <v>1429</v>
      </c>
      <c r="F679" s="10">
        <v>42036</v>
      </c>
      <c r="G679" s="10">
        <v>44228</v>
      </c>
      <c r="H679" s="11">
        <v>7</v>
      </c>
      <c r="I679" s="20" t="s">
        <v>259</v>
      </c>
      <c r="J679" s="11" t="s">
        <v>261</v>
      </c>
      <c r="K679" s="11" t="s">
        <v>4641</v>
      </c>
      <c r="L679" s="11">
        <v>2</v>
      </c>
    </row>
    <row r="680" spans="1:12">
      <c r="A680" s="11" t="s">
        <v>1180</v>
      </c>
      <c r="D680" s="11" t="s">
        <v>260</v>
      </c>
      <c r="E680" s="19" t="s">
        <v>1430</v>
      </c>
      <c r="F680" s="10">
        <v>42036</v>
      </c>
      <c r="G680" s="10">
        <v>44228</v>
      </c>
      <c r="H680" s="11">
        <v>7</v>
      </c>
      <c r="I680" s="20" t="s">
        <v>259</v>
      </c>
      <c r="J680" s="11" t="s">
        <v>261</v>
      </c>
      <c r="K680" s="11" t="s">
        <v>4641</v>
      </c>
      <c r="L680" s="11">
        <v>2</v>
      </c>
    </row>
    <row r="681" spans="1:12">
      <c r="A681" s="11" t="s">
        <v>1181</v>
      </c>
      <c r="D681" s="11" t="s">
        <v>260</v>
      </c>
      <c r="E681" s="19" t="s">
        <v>1431</v>
      </c>
      <c r="F681" s="10">
        <v>42036</v>
      </c>
      <c r="G681" s="10">
        <v>44228</v>
      </c>
      <c r="H681" s="11">
        <v>7</v>
      </c>
      <c r="I681" s="20" t="s">
        <v>259</v>
      </c>
      <c r="J681" s="11" t="s">
        <v>261</v>
      </c>
      <c r="K681" s="11" t="s">
        <v>4641</v>
      </c>
      <c r="L681" s="11">
        <v>2</v>
      </c>
    </row>
    <row r="682" spans="1:12">
      <c r="A682" s="11" t="s">
        <v>1182</v>
      </c>
      <c r="D682" s="11" t="s">
        <v>260</v>
      </c>
      <c r="E682" s="19" t="s">
        <v>1432</v>
      </c>
      <c r="F682" s="10">
        <v>42036</v>
      </c>
      <c r="G682" s="10">
        <v>44228</v>
      </c>
      <c r="H682" s="11">
        <v>7</v>
      </c>
      <c r="I682" s="20" t="s">
        <v>259</v>
      </c>
      <c r="J682" s="11" t="s">
        <v>261</v>
      </c>
      <c r="K682" s="11" t="s">
        <v>4641</v>
      </c>
      <c r="L682" s="11">
        <v>2</v>
      </c>
    </row>
    <row r="683" spans="1:12">
      <c r="A683" s="11" t="s">
        <v>1183</v>
      </c>
      <c r="D683" s="11" t="s">
        <v>260</v>
      </c>
      <c r="E683" s="19" t="s">
        <v>1433</v>
      </c>
      <c r="F683" s="10">
        <v>42036</v>
      </c>
      <c r="G683" s="10">
        <v>44228</v>
      </c>
      <c r="H683" s="11">
        <v>7</v>
      </c>
      <c r="I683" s="20" t="s">
        <v>259</v>
      </c>
      <c r="J683" s="11" t="s">
        <v>261</v>
      </c>
      <c r="K683" s="11" t="s">
        <v>4641</v>
      </c>
      <c r="L683" s="11">
        <v>2</v>
      </c>
    </row>
    <row r="684" spans="1:12">
      <c r="A684" s="11" t="s">
        <v>1184</v>
      </c>
      <c r="D684" s="11" t="s">
        <v>260</v>
      </c>
      <c r="E684" s="19" t="s">
        <v>1434</v>
      </c>
      <c r="F684" s="10">
        <v>42036</v>
      </c>
      <c r="G684" s="10">
        <v>44228</v>
      </c>
      <c r="H684" s="11">
        <v>7</v>
      </c>
      <c r="I684" s="20" t="s">
        <v>259</v>
      </c>
      <c r="J684" s="11" t="s">
        <v>261</v>
      </c>
      <c r="K684" s="11" t="s">
        <v>4641</v>
      </c>
      <c r="L684" s="11">
        <v>2</v>
      </c>
    </row>
    <row r="685" spans="1:12">
      <c r="A685" s="11" t="s">
        <v>1185</v>
      </c>
      <c r="D685" s="11" t="s">
        <v>260</v>
      </c>
      <c r="E685" s="19" t="s">
        <v>1435</v>
      </c>
      <c r="F685" s="10">
        <v>42036</v>
      </c>
      <c r="G685" s="10">
        <v>44228</v>
      </c>
      <c r="H685" s="11">
        <v>7</v>
      </c>
      <c r="I685" s="20" t="s">
        <v>259</v>
      </c>
      <c r="J685" s="11" t="s">
        <v>261</v>
      </c>
      <c r="K685" s="11" t="s">
        <v>4641</v>
      </c>
      <c r="L685" s="11">
        <v>2</v>
      </c>
    </row>
    <row r="686" spans="1:12">
      <c r="A686" s="11" t="s">
        <v>1186</v>
      </c>
      <c r="D686" s="11" t="s">
        <v>260</v>
      </c>
      <c r="E686" s="19" t="s">
        <v>1436</v>
      </c>
      <c r="F686" s="10">
        <v>42036</v>
      </c>
      <c r="G686" s="10">
        <v>44228</v>
      </c>
      <c r="H686" s="11">
        <v>7</v>
      </c>
      <c r="I686" s="20" t="s">
        <v>259</v>
      </c>
      <c r="J686" s="11" t="s">
        <v>261</v>
      </c>
      <c r="K686" s="11" t="s">
        <v>4641</v>
      </c>
      <c r="L686" s="11">
        <v>2</v>
      </c>
    </row>
    <row r="687" spans="1:12">
      <c r="A687" s="11" t="s">
        <v>1187</v>
      </c>
      <c r="D687" s="11" t="s">
        <v>260</v>
      </c>
      <c r="E687" s="19" t="s">
        <v>1437</v>
      </c>
      <c r="F687" s="10">
        <v>42036</v>
      </c>
      <c r="G687" s="10">
        <v>44228</v>
      </c>
      <c r="H687" s="11">
        <v>7</v>
      </c>
      <c r="I687" s="20" t="s">
        <v>259</v>
      </c>
      <c r="J687" s="11" t="s">
        <v>261</v>
      </c>
      <c r="K687" s="11" t="s">
        <v>4641</v>
      </c>
      <c r="L687" s="11">
        <v>2</v>
      </c>
    </row>
    <row r="688" spans="1:12">
      <c r="A688" s="11" t="s">
        <v>1188</v>
      </c>
      <c r="D688" s="11" t="s">
        <v>260</v>
      </c>
      <c r="E688" s="19" t="s">
        <v>1438</v>
      </c>
      <c r="F688" s="10">
        <v>42036</v>
      </c>
      <c r="G688" s="10">
        <v>44228</v>
      </c>
      <c r="H688" s="11">
        <v>7</v>
      </c>
      <c r="I688" s="20" t="s">
        <v>259</v>
      </c>
      <c r="J688" s="11" t="s">
        <v>261</v>
      </c>
      <c r="K688" s="11" t="s">
        <v>4641</v>
      </c>
      <c r="L688" s="11">
        <v>2</v>
      </c>
    </row>
    <row r="689" spans="1:12">
      <c r="A689" s="11" t="s">
        <v>1189</v>
      </c>
      <c r="D689" s="11" t="s">
        <v>260</v>
      </c>
      <c r="E689" s="19" t="s">
        <v>1439</v>
      </c>
      <c r="F689" s="10">
        <v>42036</v>
      </c>
      <c r="G689" s="10">
        <v>44228</v>
      </c>
      <c r="H689" s="11">
        <v>7</v>
      </c>
      <c r="I689" s="20" t="s">
        <v>259</v>
      </c>
      <c r="J689" s="11" t="s">
        <v>261</v>
      </c>
      <c r="K689" s="11" t="s">
        <v>4641</v>
      </c>
      <c r="L689" s="11">
        <v>2</v>
      </c>
    </row>
    <row r="690" spans="1:12">
      <c r="A690" s="11" t="s">
        <v>1190</v>
      </c>
      <c r="D690" s="11" t="s">
        <v>260</v>
      </c>
      <c r="E690" s="19" t="s">
        <v>1440</v>
      </c>
      <c r="F690" s="10">
        <v>42036</v>
      </c>
      <c r="G690" s="10">
        <v>44228</v>
      </c>
      <c r="H690" s="11">
        <v>7</v>
      </c>
      <c r="I690" s="20" t="s">
        <v>259</v>
      </c>
      <c r="J690" s="11" t="s">
        <v>261</v>
      </c>
      <c r="K690" s="11" t="s">
        <v>4641</v>
      </c>
      <c r="L690" s="11">
        <v>2</v>
      </c>
    </row>
    <row r="691" spans="1:12">
      <c r="A691" s="11" t="s">
        <v>1191</v>
      </c>
      <c r="D691" s="11" t="s">
        <v>260</v>
      </c>
      <c r="E691" s="19" t="s">
        <v>1441</v>
      </c>
      <c r="F691" s="10">
        <v>42036</v>
      </c>
      <c r="G691" s="10">
        <v>44228</v>
      </c>
      <c r="H691" s="11">
        <v>7</v>
      </c>
      <c r="I691" s="20" t="s">
        <v>259</v>
      </c>
      <c r="J691" s="11" t="s">
        <v>261</v>
      </c>
      <c r="K691" s="11" t="s">
        <v>4641</v>
      </c>
      <c r="L691" s="11">
        <v>2</v>
      </c>
    </row>
    <row r="692" spans="1:12">
      <c r="A692" s="11" t="s">
        <v>1192</v>
      </c>
      <c r="D692" s="11" t="s">
        <v>260</v>
      </c>
      <c r="E692" s="19" t="s">
        <v>1442</v>
      </c>
      <c r="F692" s="10">
        <v>42036</v>
      </c>
      <c r="G692" s="10">
        <v>44228</v>
      </c>
      <c r="H692" s="11">
        <v>7</v>
      </c>
      <c r="I692" s="20" t="s">
        <v>259</v>
      </c>
      <c r="J692" s="11" t="s">
        <v>261</v>
      </c>
      <c r="K692" s="11" t="s">
        <v>4641</v>
      </c>
      <c r="L692" s="11">
        <v>2</v>
      </c>
    </row>
    <row r="693" spans="1:12">
      <c r="A693" s="11" t="s">
        <v>1193</v>
      </c>
      <c r="D693" s="11" t="s">
        <v>260</v>
      </c>
      <c r="E693" s="19" t="s">
        <v>1443</v>
      </c>
      <c r="F693" s="10">
        <v>42036</v>
      </c>
      <c r="G693" s="10">
        <v>44228</v>
      </c>
      <c r="H693" s="11">
        <v>7</v>
      </c>
      <c r="I693" s="20" t="s">
        <v>259</v>
      </c>
      <c r="J693" s="11" t="s">
        <v>261</v>
      </c>
      <c r="K693" s="11" t="s">
        <v>4641</v>
      </c>
      <c r="L693" s="11">
        <v>2</v>
      </c>
    </row>
    <row r="694" spans="1:12">
      <c r="A694" s="11" t="s">
        <v>1194</v>
      </c>
      <c r="D694" s="11" t="s">
        <v>260</v>
      </c>
      <c r="E694" s="19" t="s">
        <v>1444</v>
      </c>
      <c r="F694" s="10">
        <v>42036</v>
      </c>
      <c r="G694" s="10">
        <v>44228</v>
      </c>
      <c r="H694" s="11">
        <v>7</v>
      </c>
      <c r="I694" s="20" t="s">
        <v>259</v>
      </c>
      <c r="J694" s="11" t="s">
        <v>261</v>
      </c>
      <c r="K694" s="11" t="s">
        <v>4641</v>
      </c>
      <c r="L694" s="11">
        <v>2</v>
      </c>
    </row>
    <row r="695" spans="1:12">
      <c r="A695" s="11" t="s">
        <v>1195</v>
      </c>
      <c r="D695" s="11" t="s">
        <v>260</v>
      </c>
      <c r="E695" s="19" t="s">
        <v>1445</v>
      </c>
      <c r="F695" s="10">
        <v>42036</v>
      </c>
      <c r="G695" s="10">
        <v>44228</v>
      </c>
      <c r="H695" s="11">
        <v>7</v>
      </c>
      <c r="I695" s="20" t="s">
        <v>259</v>
      </c>
      <c r="J695" s="11" t="s">
        <v>261</v>
      </c>
      <c r="K695" s="11" t="s">
        <v>4641</v>
      </c>
      <c r="L695" s="11">
        <v>2</v>
      </c>
    </row>
    <row r="696" spans="1:12">
      <c r="A696" s="11" t="s">
        <v>1196</v>
      </c>
      <c r="D696" s="11" t="s">
        <v>260</v>
      </c>
      <c r="E696" s="19" t="s">
        <v>1446</v>
      </c>
      <c r="F696" s="10">
        <v>42036</v>
      </c>
      <c r="G696" s="10">
        <v>44228</v>
      </c>
      <c r="H696" s="11">
        <v>7</v>
      </c>
      <c r="I696" s="20" t="s">
        <v>259</v>
      </c>
      <c r="J696" s="11" t="s">
        <v>261</v>
      </c>
      <c r="K696" s="11" t="s">
        <v>4641</v>
      </c>
      <c r="L696" s="11">
        <v>2</v>
      </c>
    </row>
    <row r="697" spans="1:12">
      <c r="A697" s="11" t="s">
        <v>1197</v>
      </c>
      <c r="D697" s="11" t="s">
        <v>260</v>
      </c>
      <c r="E697" s="19" t="s">
        <v>1447</v>
      </c>
      <c r="F697" s="10">
        <v>42036</v>
      </c>
      <c r="G697" s="10">
        <v>44228</v>
      </c>
      <c r="H697" s="11">
        <v>7</v>
      </c>
      <c r="I697" s="20" t="s">
        <v>259</v>
      </c>
      <c r="J697" s="11" t="s">
        <v>261</v>
      </c>
      <c r="K697" s="11" t="s">
        <v>4641</v>
      </c>
      <c r="L697" s="11">
        <v>2</v>
      </c>
    </row>
    <row r="698" spans="1:12">
      <c r="A698" s="11" t="s">
        <v>1198</v>
      </c>
      <c r="D698" s="11" t="s">
        <v>260</v>
      </c>
      <c r="E698" s="19" t="s">
        <v>1448</v>
      </c>
      <c r="F698" s="10">
        <v>42036</v>
      </c>
      <c r="G698" s="10">
        <v>44228</v>
      </c>
      <c r="H698" s="11">
        <v>7</v>
      </c>
      <c r="I698" s="20" t="s">
        <v>259</v>
      </c>
      <c r="J698" s="11" t="s">
        <v>261</v>
      </c>
      <c r="K698" s="11" t="s">
        <v>4641</v>
      </c>
      <c r="L698" s="11">
        <v>2</v>
      </c>
    </row>
    <row r="699" spans="1:12">
      <c r="A699" s="11" t="s">
        <v>1199</v>
      </c>
      <c r="D699" s="11" t="s">
        <v>260</v>
      </c>
      <c r="E699" s="19" t="s">
        <v>1449</v>
      </c>
      <c r="F699" s="10">
        <v>42036</v>
      </c>
      <c r="G699" s="10">
        <v>44228</v>
      </c>
      <c r="H699" s="11">
        <v>7</v>
      </c>
      <c r="I699" s="20" t="s">
        <v>259</v>
      </c>
      <c r="J699" s="11" t="s">
        <v>261</v>
      </c>
      <c r="K699" s="11" t="s">
        <v>4641</v>
      </c>
      <c r="L699" s="11">
        <v>2</v>
      </c>
    </row>
    <row r="700" spans="1:12">
      <c r="A700" s="11" t="s">
        <v>1200</v>
      </c>
      <c r="D700" s="11" t="s">
        <v>260</v>
      </c>
      <c r="E700" s="19" t="s">
        <v>1450</v>
      </c>
      <c r="F700" s="10">
        <v>42036</v>
      </c>
      <c r="G700" s="10">
        <v>44228</v>
      </c>
      <c r="H700" s="11">
        <v>7</v>
      </c>
      <c r="I700" s="20" t="s">
        <v>259</v>
      </c>
      <c r="J700" s="11" t="s">
        <v>261</v>
      </c>
      <c r="K700" s="11" t="s">
        <v>4641</v>
      </c>
      <c r="L700" s="11">
        <v>2</v>
      </c>
    </row>
    <row r="701" spans="1:12">
      <c r="A701" s="11" t="s">
        <v>1201</v>
      </c>
      <c r="D701" s="11" t="s">
        <v>260</v>
      </c>
      <c r="E701" s="19" t="s">
        <v>1451</v>
      </c>
      <c r="F701" s="10">
        <v>42036</v>
      </c>
      <c r="G701" s="10">
        <v>44228</v>
      </c>
      <c r="H701" s="11">
        <v>7</v>
      </c>
      <c r="I701" s="20" t="s">
        <v>259</v>
      </c>
      <c r="J701" s="11" t="s">
        <v>261</v>
      </c>
      <c r="K701" s="11" t="s">
        <v>4641</v>
      </c>
      <c r="L701" s="11">
        <v>2</v>
      </c>
    </row>
    <row r="702" spans="1:12">
      <c r="A702" s="11" t="s">
        <v>1202</v>
      </c>
      <c r="D702" s="11" t="s">
        <v>260</v>
      </c>
      <c r="E702" s="19" t="s">
        <v>1452</v>
      </c>
      <c r="F702" s="10">
        <v>42036</v>
      </c>
      <c r="G702" s="10">
        <v>44228</v>
      </c>
      <c r="H702" s="11">
        <v>7</v>
      </c>
      <c r="I702" s="20" t="s">
        <v>259</v>
      </c>
      <c r="J702" s="11" t="s">
        <v>261</v>
      </c>
      <c r="K702" s="11" t="s">
        <v>4641</v>
      </c>
      <c r="L702" s="11">
        <v>2</v>
      </c>
    </row>
    <row r="703" spans="1:12">
      <c r="A703" s="11" t="s">
        <v>1203</v>
      </c>
      <c r="D703" s="11" t="s">
        <v>260</v>
      </c>
      <c r="E703" s="19" t="s">
        <v>1453</v>
      </c>
      <c r="F703" s="10">
        <v>42036</v>
      </c>
      <c r="G703" s="10">
        <v>44228</v>
      </c>
      <c r="H703" s="11">
        <v>7</v>
      </c>
      <c r="I703" s="20" t="s">
        <v>259</v>
      </c>
      <c r="J703" s="11" t="s">
        <v>261</v>
      </c>
      <c r="K703" s="11" t="s">
        <v>4641</v>
      </c>
      <c r="L703" s="11">
        <v>2</v>
      </c>
    </row>
    <row r="704" spans="1:12">
      <c r="A704" s="11" t="s">
        <v>1204</v>
      </c>
      <c r="D704" s="11" t="s">
        <v>260</v>
      </c>
      <c r="E704" s="19" t="s">
        <v>1454</v>
      </c>
      <c r="F704" s="10">
        <v>42036</v>
      </c>
      <c r="G704" s="10">
        <v>44228</v>
      </c>
      <c r="H704" s="11">
        <v>7</v>
      </c>
      <c r="I704" s="20" t="s">
        <v>259</v>
      </c>
      <c r="J704" s="11" t="s">
        <v>261</v>
      </c>
      <c r="K704" s="11" t="s">
        <v>4641</v>
      </c>
      <c r="L704" s="11">
        <v>2</v>
      </c>
    </row>
    <row r="705" spans="1:12">
      <c r="A705" s="11" t="s">
        <v>1205</v>
      </c>
      <c r="D705" s="11" t="s">
        <v>260</v>
      </c>
      <c r="E705" s="19" t="s">
        <v>1455</v>
      </c>
      <c r="F705" s="10">
        <v>42036</v>
      </c>
      <c r="G705" s="10">
        <v>44228</v>
      </c>
      <c r="H705" s="11">
        <v>7</v>
      </c>
      <c r="I705" s="20" t="s">
        <v>259</v>
      </c>
      <c r="J705" s="11" t="s">
        <v>261</v>
      </c>
      <c r="K705" s="11" t="s">
        <v>4641</v>
      </c>
      <c r="L705" s="11">
        <v>2</v>
      </c>
    </row>
    <row r="706" spans="1:12">
      <c r="A706" s="11" t="s">
        <v>1206</v>
      </c>
      <c r="D706" s="11" t="s">
        <v>260</v>
      </c>
      <c r="E706" s="19" t="s">
        <v>1456</v>
      </c>
      <c r="F706" s="10">
        <v>42036</v>
      </c>
      <c r="G706" s="10">
        <v>44228</v>
      </c>
      <c r="H706" s="11">
        <v>7</v>
      </c>
      <c r="I706" s="20" t="s">
        <v>259</v>
      </c>
      <c r="J706" s="11" t="s">
        <v>261</v>
      </c>
      <c r="K706" s="11" t="s">
        <v>4641</v>
      </c>
      <c r="L706" s="11">
        <v>2</v>
      </c>
    </row>
    <row r="707" spans="1:12">
      <c r="A707" s="11" t="s">
        <v>1207</v>
      </c>
      <c r="D707" s="11" t="s">
        <v>260</v>
      </c>
      <c r="E707" s="19" t="s">
        <v>1457</v>
      </c>
      <c r="F707" s="10">
        <v>42036</v>
      </c>
      <c r="G707" s="10">
        <v>44228</v>
      </c>
      <c r="H707" s="11">
        <v>7</v>
      </c>
      <c r="I707" s="20" t="s">
        <v>259</v>
      </c>
      <c r="J707" s="11" t="s">
        <v>261</v>
      </c>
      <c r="K707" s="11" t="s">
        <v>4641</v>
      </c>
      <c r="L707" s="11">
        <v>2</v>
      </c>
    </row>
    <row r="708" spans="1:12">
      <c r="A708" s="11" t="s">
        <v>1208</v>
      </c>
      <c r="D708" s="11" t="s">
        <v>260</v>
      </c>
      <c r="E708" s="19" t="s">
        <v>1458</v>
      </c>
      <c r="F708" s="10">
        <v>42036</v>
      </c>
      <c r="G708" s="10">
        <v>44228</v>
      </c>
      <c r="H708" s="11">
        <v>7</v>
      </c>
      <c r="I708" s="20" t="s">
        <v>259</v>
      </c>
      <c r="J708" s="11" t="s">
        <v>261</v>
      </c>
      <c r="K708" s="11" t="s">
        <v>4641</v>
      </c>
      <c r="L708" s="11">
        <v>2</v>
      </c>
    </row>
    <row r="709" spans="1:12">
      <c r="A709" s="11" t="s">
        <v>1209</v>
      </c>
      <c r="D709" s="11" t="s">
        <v>260</v>
      </c>
      <c r="E709" s="19" t="s">
        <v>1459</v>
      </c>
      <c r="F709" s="10">
        <v>42036</v>
      </c>
      <c r="G709" s="10">
        <v>44228</v>
      </c>
      <c r="H709" s="11">
        <v>7</v>
      </c>
      <c r="I709" s="20" t="s">
        <v>259</v>
      </c>
      <c r="J709" s="11" t="s">
        <v>261</v>
      </c>
      <c r="K709" s="11" t="s">
        <v>4641</v>
      </c>
      <c r="L709" s="11">
        <v>2</v>
      </c>
    </row>
    <row r="710" spans="1:12">
      <c r="A710" s="11" t="s">
        <v>1210</v>
      </c>
      <c r="D710" s="11" t="s">
        <v>260</v>
      </c>
      <c r="E710" s="19" t="s">
        <v>1460</v>
      </c>
      <c r="F710" s="10">
        <v>42036</v>
      </c>
      <c r="G710" s="10">
        <v>44228</v>
      </c>
      <c r="H710" s="11">
        <v>7</v>
      </c>
      <c r="I710" s="20" t="s">
        <v>259</v>
      </c>
      <c r="J710" s="11" t="s">
        <v>261</v>
      </c>
      <c r="K710" s="11" t="s">
        <v>4641</v>
      </c>
      <c r="L710" s="11">
        <v>2</v>
      </c>
    </row>
    <row r="711" spans="1:12">
      <c r="A711" s="11" t="s">
        <v>1211</v>
      </c>
      <c r="D711" s="11" t="s">
        <v>260</v>
      </c>
      <c r="E711" s="19" t="s">
        <v>1461</v>
      </c>
      <c r="F711" s="10">
        <v>42036</v>
      </c>
      <c r="G711" s="10">
        <v>44228</v>
      </c>
      <c r="H711" s="11">
        <v>7</v>
      </c>
      <c r="I711" s="20" t="s">
        <v>259</v>
      </c>
      <c r="J711" s="11" t="s">
        <v>261</v>
      </c>
      <c r="K711" s="11" t="s">
        <v>4641</v>
      </c>
      <c r="L711" s="11">
        <v>2</v>
      </c>
    </row>
    <row r="712" spans="1:12">
      <c r="A712" s="11" t="s">
        <v>1212</v>
      </c>
      <c r="D712" s="11" t="s">
        <v>260</v>
      </c>
      <c r="E712" s="19" t="s">
        <v>1462</v>
      </c>
      <c r="F712" s="10">
        <v>42036</v>
      </c>
      <c r="G712" s="10">
        <v>44228</v>
      </c>
      <c r="H712" s="11">
        <v>7</v>
      </c>
      <c r="I712" s="20" t="s">
        <v>259</v>
      </c>
      <c r="J712" s="11" t="s">
        <v>261</v>
      </c>
      <c r="K712" s="11" t="s">
        <v>4641</v>
      </c>
      <c r="L712" s="11">
        <v>2</v>
      </c>
    </row>
    <row r="713" spans="1:12">
      <c r="A713" s="11" t="s">
        <v>1213</v>
      </c>
      <c r="D713" s="11" t="s">
        <v>260</v>
      </c>
      <c r="E713" s="19" t="s">
        <v>1463</v>
      </c>
      <c r="F713" s="10">
        <v>42036</v>
      </c>
      <c r="G713" s="10">
        <v>44228</v>
      </c>
      <c r="H713" s="11">
        <v>7</v>
      </c>
      <c r="I713" s="20" t="s">
        <v>259</v>
      </c>
      <c r="J713" s="11" t="s">
        <v>261</v>
      </c>
      <c r="K713" s="11" t="s">
        <v>4641</v>
      </c>
      <c r="L713" s="11">
        <v>2</v>
      </c>
    </row>
    <row r="714" spans="1:12">
      <c r="A714" s="11" t="s">
        <v>1214</v>
      </c>
      <c r="D714" s="11" t="s">
        <v>260</v>
      </c>
      <c r="E714" s="19" t="s">
        <v>1464</v>
      </c>
      <c r="F714" s="10">
        <v>42036</v>
      </c>
      <c r="G714" s="10">
        <v>44228</v>
      </c>
      <c r="H714" s="11">
        <v>7</v>
      </c>
      <c r="I714" s="20" t="s">
        <v>259</v>
      </c>
      <c r="J714" s="11" t="s">
        <v>261</v>
      </c>
      <c r="K714" s="11" t="s">
        <v>4641</v>
      </c>
      <c r="L714" s="11">
        <v>2</v>
      </c>
    </row>
    <row r="715" spans="1:12">
      <c r="A715" s="11" t="s">
        <v>1215</v>
      </c>
      <c r="D715" s="11" t="s">
        <v>260</v>
      </c>
      <c r="E715" s="19" t="s">
        <v>1465</v>
      </c>
      <c r="F715" s="10">
        <v>42036</v>
      </c>
      <c r="G715" s="10">
        <v>44228</v>
      </c>
      <c r="H715" s="11">
        <v>7</v>
      </c>
      <c r="I715" s="20" t="s">
        <v>259</v>
      </c>
      <c r="J715" s="11" t="s">
        <v>261</v>
      </c>
      <c r="K715" s="11" t="s">
        <v>4641</v>
      </c>
      <c r="L715" s="11">
        <v>2</v>
      </c>
    </row>
    <row r="716" spans="1:12">
      <c r="A716" s="11" t="s">
        <v>1216</v>
      </c>
      <c r="D716" s="11" t="s">
        <v>260</v>
      </c>
      <c r="E716" s="19" t="s">
        <v>1466</v>
      </c>
      <c r="F716" s="10">
        <v>42036</v>
      </c>
      <c r="G716" s="10">
        <v>44228</v>
      </c>
      <c r="H716" s="11">
        <v>7</v>
      </c>
      <c r="I716" s="20" t="s">
        <v>259</v>
      </c>
      <c r="J716" s="11" t="s">
        <v>261</v>
      </c>
      <c r="K716" s="11" t="s">
        <v>4641</v>
      </c>
      <c r="L716" s="11">
        <v>2</v>
      </c>
    </row>
    <row r="717" spans="1:12">
      <c r="A717" s="11" t="s">
        <v>1217</v>
      </c>
      <c r="D717" s="11" t="s">
        <v>260</v>
      </c>
      <c r="E717" s="19" t="s">
        <v>1467</v>
      </c>
      <c r="F717" s="10">
        <v>42036</v>
      </c>
      <c r="G717" s="10">
        <v>44228</v>
      </c>
      <c r="H717" s="11">
        <v>7</v>
      </c>
      <c r="I717" s="20" t="s">
        <v>259</v>
      </c>
      <c r="J717" s="11" t="s">
        <v>261</v>
      </c>
      <c r="K717" s="11" t="s">
        <v>4641</v>
      </c>
      <c r="L717" s="11">
        <v>2</v>
      </c>
    </row>
    <row r="718" spans="1:12">
      <c r="A718" s="11" t="s">
        <v>1218</v>
      </c>
      <c r="D718" s="11" t="s">
        <v>260</v>
      </c>
      <c r="E718" s="19" t="s">
        <v>1468</v>
      </c>
      <c r="F718" s="10">
        <v>42036</v>
      </c>
      <c r="G718" s="10">
        <v>44228</v>
      </c>
      <c r="H718" s="11">
        <v>7</v>
      </c>
      <c r="I718" s="20" t="s">
        <v>259</v>
      </c>
      <c r="J718" s="11" t="s">
        <v>261</v>
      </c>
      <c r="K718" s="11" t="s">
        <v>4641</v>
      </c>
      <c r="L718" s="11">
        <v>2</v>
      </c>
    </row>
    <row r="719" spans="1:12">
      <c r="A719" s="11" t="s">
        <v>1219</v>
      </c>
      <c r="D719" s="11" t="s">
        <v>260</v>
      </c>
      <c r="E719" s="19" t="s">
        <v>1469</v>
      </c>
      <c r="F719" s="10">
        <v>42036</v>
      </c>
      <c r="G719" s="10">
        <v>44228</v>
      </c>
      <c r="H719" s="11">
        <v>7</v>
      </c>
      <c r="I719" s="20" t="s">
        <v>259</v>
      </c>
      <c r="J719" s="11" t="s">
        <v>261</v>
      </c>
      <c r="K719" s="11" t="s">
        <v>4641</v>
      </c>
      <c r="L719" s="11">
        <v>2</v>
      </c>
    </row>
    <row r="720" spans="1:12">
      <c r="A720" s="11" t="s">
        <v>1220</v>
      </c>
      <c r="D720" s="11" t="s">
        <v>260</v>
      </c>
      <c r="E720" s="19" t="s">
        <v>1470</v>
      </c>
      <c r="F720" s="10">
        <v>42036</v>
      </c>
      <c r="G720" s="10">
        <v>44228</v>
      </c>
      <c r="H720" s="11">
        <v>7</v>
      </c>
      <c r="I720" s="20" t="s">
        <v>259</v>
      </c>
      <c r="J720" s="11" t="s">
        <v>261</v>
      </c>
      <c r="K720" s="11" t="s">
        <v>4641</v>
      </c>
      <c r="L720" s="11">
        <v>2</v>
      </c>
    </row>
    <row r="721" spans="1:12">
      <c r="A721" s="11" t="s">
        <v>1221</v>
      </c>
      <c r="D721" s="11" t="s">
        <v>260</v>
      </c>
      <c r="E721" s="19" t="s">
        <v>1471</v>
      </c>
      <c r="F721" s="10">
        <v>42036</v>
      </c>
      <c r="G721" s="10">
        <v>44228</v>
      </c>
      <c r="H721" s="11">
        <v>7</v>
      </c>
      <c r="I721" s="20" t="s">
        <v>259</v>
      </c>
      <c r="J721" s="11" t="s">
        <v>261</v>
      </c>
      <c r="K721" s="11" t="s">
        <v>4641</v>
      </c>
      <c r="L721" s="11">
        <v>2</v>
      </c>
    </row>
    <row r="722" spans="1:12">
      <c r="A722" s="11" t="s">
        <v>1222</v>
      </c>
      <c r="D722" s="11" t="s">
        <v>260</v>
      </c>
      <c r="E722" s="19" t="s">
        <v>1472</v>
      </c>
      <c r="F722" s="10">
        <v>42036</v>
      </c>
      <c r="G722" s="10">
        <v>44228</v>
      </c>
      <c r="H722" s="11">
        <v>7</v>
      </c>
      <c r="I722" s="20" t="s">
        <v>259</v>
      </c>
      <c r="J722" s="11" t="s">
        <v>261</v>
      </c>
      <c r="K722" s="11" t="s">
        <v>4641</v>
      </c>
      <c r="L722" s="11">
        <v>2</v>
      </c>
    </row>
    <row r="723" spans="1:12">
      <c r="A723" s="11" t="s">
        <v>1223</v>
      </c>
      <c r="D723" s="11" t="s">
        <v>260</v>
      </c>
      <c r="E723" s="19" t="s">
        <v>1473</v>
      </c>
      <c r="F723" s="10">
        <v>42036</v>
      </c>
      <c r="G723" s="10">
        <v>44228</v>
      </c>
      <c r="H723" s="11">
        <v>7</v>
      </c>
      <c r="I723" s="20" t="s">
        <v>259</v>
      </c>
      <c r="J723" s="11" t="s">
        <v>261</v>
      </c>
      <c r="K723" s="11" t="s">
        <v>4641</v>
      </c>
      <c r="L723" s="11">
        <v>2</v>
      </c>
    </row>
    <row r="724" spans="1:12">
      <c r="A724" s="11" t="s">
        <v>1224</v>
      </c>
      <c r="D724" s="11" t="s">
        <v>260</v>
      </c>
      <c r="E724" s="19" t="s">
        <v>1474</v>
      </c>
      <c r="F724" s="10">
        <v>42036</v>
      </c>
      <c r="G724" s="10">
        <v>44228</v>
      </c>
      <c r="H724" s="11">
        <v>7</v>
      </c>
      <c r="I724" s="20" t="s">
        <v>259</v>
      </c>
      <c r="J724" s="11" t="s">
        <v>261</v>
      </c>
      <c r="K724" s="11" t="s">
        <v>4641</v>
      </c>
      <c r="L724" s="11">
        <v>2</v>
      </c>
    </row>
    <row r="725" spans="1:12">
      <c r="A725" s="11" t="s">
        <v>1225</v>
      </c>
      <c r="D725" s="11" t="s">
        <v>260</v>
      </c>
      <c r="E725" s="19" t="s">
        <v>1475</v>
      </c>
      <c r="F725" s="10">
        <v>42036</v>
      </c>
      <c r="G725" s="10">
        <v>44228</v>
      </c>
      <c r="H725" s="11">
        <v>7</v>
      </c>
      <c r="I725" s="20" t="s">
        <v>259</v>
      </c>
      <c r="J725" s="11" t="s">
        <v>261</v>
      </c>
      <c r="K725" s="11" t="s">
        <v>4641</v>
      </c>
      <c r="L725" s="11">
        <v>2</v>
      </c>
    </row>
    <row r="726" spans="1:12">
      <c r="A726" s="11" t="s">
        <v>1226</v>
      </c>
      <c r="D726" s="11" t="s">
        <v>260</v>
      </c>
      <c r="E726" s="19" t="s">
        <v>1476</v>
      </c>
      <c r="F726" s="10">
        <v>42036</v>
      </c>
      <c r="G726" s="10">
        <v>44228</v>
      </c>
      <c r="H726" s="11">
        <v>7</v>
      </c>
      <c r="I726" s="20" t="s">
        <v>259</v>
      </c>
      <c r="J726" s="11" t="s">
        <v>261</v>
      </c>
      <c r="K726" s="11" t="s">
        <v>4641</v>
      </c>
      <c r="L726" s="11">
        <v>2</v>
      </c>
    </row>
    <row r="727" spans="1:12">
      <c r="A727" s="11" t="s">
        <v>1227</v>
      </c>
      <c r="D727" s="11" t="s">
        <v>260</v>
      </c>
      <c r="E727" s="19" t="s">
        <v>1477</v>
      </c>
      <c r="F727" s="10">
        <v>42036</v>
      </c>
      <c r="G727" s="10">
        <v>44228</v>
      </c>
      <c r="H727" s="11">
        <v>7</v>
      </c>
      <c r="I727" s="20" t="s">
        <v>259</v>
      </c>
      <c r="J727" s="11" t="s">
        <v>261</v>
      </c>
      <c r="K727" s="11" t="s">
        <v>4641</v>
      </c>
      <c r="L727" s="11">
        <v>2</v>
      </c>
    </row>
    <row r="728" spans="1:12">
      <c r="A728" s="11" t="s">
        <v>1228</v>
      </c>
      <c r="D728" s="11" t="s">
        <v>260</v>
      </c>
      <c r="E728" s="19" t="s">
        <v>1478</v>
      </c>
      <c r="F728" s="10">
        <v>42036</v>
      </c>
      <c r="G728" s="10">
        <v>44228</v>
      </c>
      <c r="H728" s="11">
        <v>7</v>
      </c>
      <c r="I728" s="20" t="s">
        <v>259</v>
      </c>
      <c r="J728" s="11" t="s">
        <v>261</v>
      </c>
      <c r="K728" s="11" t="s">
        <v>4641</v>
      </c>
      <c r="L728" s="11">
        <v>2</v>
      </c>
    </row>
    <row r="729" spans="1:12">
      <c r="A729" s="11" t="s">
        <v>1229</v>
      </c>
      <c r="D729" s="11" t="s">
        <v>260</v>
      </c>
      <c r="E729" s="19" t="s">
        <v>1479</v>
      </c>
      <c r="F729" s="10">
        <v>42036</v>
      </c>
      <c r="G729" s="10">
        <v>44228</v>
      </c>
      <c r="H729" s="11">
        <v>7</v>
      </c>
      <c r="I729" s="20" t="s">
        <v>259</v>
      </c>
      <c r="J729" s="11" t="s">
        <v>261</v>
      </c>
      <c r="K729" s="11" t="s">
        <v>4641</v>
      </c>
      <c r="L729" s="11">
        <v>2</v>
      </c>
    </row>
    <row r="730" spans="1:12">
      <c r="A730" s="11" t="s">
        <v>1230</v>
      </c>
      <c r="D730" s="11" t="s">
        <v>260</v>
      </c>
      <c r="E730" s="19" t="s">
        <v>1480</v>
      </c>
      <c r="F730" s="10">
        <v>42036</v>
      </c>
      <c r="G730" s="10">
        <v>44228</v>
      </c>
      <c r="H730" s="11">
        <v>7</v>
      </c>
      <c r="I730" s="20" t="s">
        <v>259</v>
      </c>
      <c r="J730" s="11" t="s">
        <v>261</v>
      </c>
      <c r="K730" s="11" t="s">
        <v>4641</v>
      </c>
      <c r="L730" s="11">
        <v>2</v>
      </c>
    </row>
    <row r="731" spans="1:12">
      <c r="A731" s="11" t="s">
        <v>1231</v>
      </c>
      <c r="D731" s="11" t="s">
        <v>260</v>
      </c>
      <c r="E731" s="19" t="s">
        <v>1481</v>
      </c>
      <c r="F731" s="10">
        <v>42036</v>
      </c>
      <c r="G731" s="10">
        <v>44228</v>
      </c>
      <c r="H731" s="11">
        <v>7</v>
      </c>
      <c r="I731" s="20" t="s">
        <v>259</v>
      </c>
      <c r="J731" s="11" t="s">
        <v>261</v>
      </c>
      <c r="K731" s="11" t="s">
        <v>4641</v>
      </c>
      <c r="L731" s="11">
        <v>2</v>
      </c>
    </row>
    <row r="732" spans="1:12">
      <c r="A732" s="11" t="s">
        <v>1232</v>
      </c>
      <c r="D732" s="11" t="s">
        <v>260</v>
      </c>
      <c r="E732" s="19" t="s">
        <v>1482</v>
      </c>
      <c r="F732" s="10">
        <v>42036</v>
      </c>
      <c r="G732" s="10">
        <v>44228</v>
      </c>
      <c r="H732" s="11">
        <v>7</v>
      </c>
      <c r="I732" s="20" t="s">
        <v>259</v>
      </c>
      <c r="J732" s="11" t="s">
        <v>261</v>
      </c>
      <c r="K732" s="11" t="s">
        <v>4641</v>
      </c>
      <c r="L732" s="11">
        <v>2</v>
      </c>
    </row>
    <row r="733" spans="1:12">
      <c r="A733" s="11" t="s">
        <v>1233</v>
      </c>
      <c r="D733" s="11" t="s">
        <v>260</v>
      </c>
      <c r="E733" s="19" t="s">
        <v>1483</v>
      </c>
      <c r="F733" s="10">
        <v>42036</v>
      </c>
      <c r="G733" s="10">
        <v>44228</v>
      </c>
      <c r="H733" s="11">
        <v>7</v>
      </c>
      <c r="I733" s="20" t="s">
        <v>259</v>
      </c>
      <c r="J733" s="11" t="s">
        <v>261</v>
      </c>
      <c r="K733" s="11" t="s">
        <v>4641</v>
      </c>
      <c r="L733" s="11">
        <v>2</v>
      </c>
    </row>
    <row r="734" spans="1:12">
      <c r="A734" s="11" t="s">
        <v>1234</v>
      </c>
      <c r="D734" s="11" t="s">
        <v>260</v>
      </c>
      <c r="E734" s="19" t="s">
        <v>1484</v>
      </c>
      <c r="F734" s="10">
        <v>42036</v>
      </c>
      <c r="G734" s="10">
        <v>44228</v>
      </c>
      <c r="H734" s="11">
        <v>7</v>
      </c>
      <c r="I734" s="20" t="s">
        <v>259</v>
      </c>
      <c r="J734" s="11" t="s">
        <v>261</v>
      </c>
      <c r="K734" s="11" t="s">
        <v>4641</v>
      </c>
      <c r="L734" s="11">
        <v>2</v>
      </c>
    </row>
    <row r="735" spans="1:12">
      <c r="A735" s="11" t="s">
        <v>1235</v>
      </c>
      <c r="D735" s="11" t="s">
        <v>260</v>
      </c>
      <c r="E735" s="19" t="s">
        <v>1485</v>
      </c>
      <c r="F735" s="10">
        <v>42036</v>
      </c>
      <c r="G735" s="10">
        <v>44228</v>
      </c>
      <c r="H735" s="11">
        <v>7</v>
      </c>
      <c r="I735" s="20" t="s">
        <v>259</v>
      </c>
      <c r="J735" s="11" t="s">
        <v>261</v>
      </c>
      <c r="K735" s="11" t="s">
        <v>4641</v>
      </c>
      <c r="L735" s="11">
        <v>2</v>
      </c>
    </row>
    <row r="736" spans="1:12">
      <c r="A736" s="11" t="s">
        <v>1236</v>
      </c>
      <c r="D736" s="11" t="s">
        <v>260</v>
      </c>
      <c r="E736" s="19" t="s">
        <v>1486</v>
      </c>
      <c r="F736" s="10">
        <v>42036</v>
      </c>
      <c r="G736" s="10">
        <v>44228</v>
      </c>
      <c r="H736" s="11">
        <v>7</v>
      </c>
      <c r="I736" s="20" t="s">
        <v>259</v>
      </c>
      <c r="J736" s="11" t="s">
        <v>261</v>
      </c>
      <c r="K736" s="11" t="s">
        <v>4641</v>
      </c>
      <c r="L736" s="11">
        <v>2</v>
      </c>
    </row>
    <row r="737" spans="1:12">
      <c r="A737" s="11" t="s">
        <v>1237</v>
      </c>
      <c r="D737" s="11" t="s">
        <v>260</v>
      </c>
      <c r="E737" s="19" t="s">
        <v>1487</v>
      </c>
      <c r="F737" s="10">
        <v>42036</v>
      </c>
      <c r="G737" s="10">
        <v>44228</v>
      </c>
      <c r="H737" s="11">
        <v>7</v>
      </c>
      <c r="I737" s="20" t="s">
        <v>259</v>
      </c>
      <c r="J737" s="11" t="s">
        <v>261</v>
      </c>
      <c r="K737" s="11" t="s">
        <v>4641</v>
      </c>
      <c r="L737" s="11">
        <v>2</v>
      </c>
    </row>
    <row r="738" spans="1:12">
      <c r="A738" s="11" t="s">
        <v>1238</v>
      </c>
      <c r="D738" s="11" t="s">
        <v>260</v>
      </c>
      <c r="E738" s="19" t="s">
        <v>1488</v>
      </c>
      <c r="F738" s="10">
        <v>42036</v>
      </c>
      <c r="G738" s="10">
        <v>44228</v>
      </c>
      <c r="H738" s="11">
        <v>7</v>
      </c>
      <c r="I738" s="20" t="s">
        <v>259</v>
      </c>
      <c r="J738" s="11" t="s">
        <v>261</v>
      </c>
      <c r="K738" s="11" t="s">
        <v>4641</v>
      </c>
      <c r="L738" s="11">
        <v>2</v>
      </c>
    </row>
    <row r="739" spans="1:12">
      <c r="A739" s="11" t="s">
        <v>1239</v>
      </c>
      <c r="D739" s="11" t="s">
        <v>260</v>
      </c>
      <c r="E739" s="19" t="s">
        <v>1489</v>
      </c>
      <c r="F739" s="10">
        <v>42036</v>
      </c>
      <c r="G739" s="10">
        <v>44228</v>
      </c>
      <c r="H739" s="11">
        <v>7</v>
      </c>
      <c r="I739" s="20" t="s">
        <v>259</v>
      </c>
      <c r="J739" s="11" t="s">
        <v>261</v>
      </c>
      <c r="K739" s="11" t="s">
        <v>4641</v>
      </c>
      <c r="L739" s="11">
        <v>2</v>
      </c>
    </row>
    <row r="740" spans="1:12">
      <c r="A740" s="11" t="s">
        <v>1240</v>
      </c>
      <c r="D740" s="11" t="s">
        <v>260</v>
      </c>
      <c r="E740" s="19" t="s">
        <v>1490</v>
      </c>
      <c r="F740" s="10">
        <v>42036</v>
      </c>
      <c r="G740" s="10">
        <v>44228</v>
      </c>
      <c r="H740" s="11">
        <v>7</v>
      </c>
      <c r="I740" s="20" t="s">
        <v>259</v>
      </c>
      <c r="J740" s="11" t="s">
        <v>261</v>
      </c>
      <c r="K740" s="11" t="s">
        <v>4641</v>
      </c>
      <c r="L740" s="11">
        <v>2</v>
      </c>
    </row>
    <row r="741" spans="1:12">
      <c r="A741" s="11" t="s">
        <v>1241</v>
      </c>
      <c r="D741" s="11" t="s">
        <v>260</v>
      </c>
      <c r="E741" s="19" t="s">
        <v>1491</v>
      </c>
      <c r="F741" s="10">
        <v>42036</v>
      </c>
      <c r="G741" s="10">
        <v>44228</v>
      </c>
      <c r="H741" s="11">
        <v>7</v>
      </c>
      <c r="I741" s="20" t="s">
        <v>259</v>
      </c>
      <c r="J741" s="11" t="s">
        <v>261</v>
      </c>
      <c r="K741" s="11" t="s">
        <v>4641</v>
      </c>
      <c r="L741" s="11">
        <v>2</v>
      </c>
    </row>
    <row r="742" spans="1:12">
      <c r="A742" s="11" t="s">
        <v>1242</v>
      </c>
      <c r="D742" s="11" t="s">
        <v>260</v>
      </c>
      <c r="E742" s="19" t="s">
        <v>1492</v>
      </c>
      <c r="F742" s="10">
        <v>42036</v>
      </c>
      <c r="G742" s="10">
        <v>44228</v>
      </c>
      <c r="H742" s="11">
        <v>7</v>
      </c>
      <c r="I742" s="20" t="s">
        <v>259</v>
      </c>
      <c r="J742" s="11" t="s">
        <v>261</v>
      </c>
      <c r="K742" s="11" t="s">
        <v>4641</v>
      </c>
      <c r="L742" s="11">
        <v>2</v>
      </c>
    </row>
    <row r="743" spans="1:12">
      <c r="A743" s="11" t="s">
        <v>1243</v>
      </c>
      <c r="D743" s="11" t="s">
        <v>260</v>
      </c>
      <c r="E743" s="19" t="s">
        <v>1493</v>
      </c>
      <c r="F743" s="10">
        <v>42036</v>
      </c>
      <c r="G743" s="10">
        <v>44228</v>
      </c>
      <c r="H743" s="11">
        <v>7</v>
      </c>
      <c r="I743" s="20" t="s">
        <v>259</v>
      </c>
      <c r="J743" s="11" t="s">
        <v>261</v>
      </c>
      <c r="K743" s="11" t="s">
        <v>4641</v>
      </c>
      <c r="L743" s="11">
        <v>2</v>
      </c>
    </row>
    <row r="744" spans="1:12">
      <c r="A744" s="11" t="s">
        <v>1244</v>
      </c>
      <c r="D744" s="11" t="s">
        <v>260</v>
      </c>
      <c r="E744" s="19" t="s">
        <v>1494</v>
      </c>
      <c r="F744" s="10">
        <v>42036</v>
      </c>
      <c r="G744" s="10">
        <v>44228</v>
      </c>
      <c r="H744" s="11">
        <v>7</v>
      </c>
      <c r="I744" s="20" t="s">
        <v>259</v>
      </c>
      <c r="J744" s="11" t="s">
        <v>261</v>
      </c>
      <c r="K744" s="11" t="s">
        <v>4641</v>
      </c>
      <c r="L744" s="11">
        <v>2</v>
      </c>
    </row>
    <row r="745" spans="1:12">
      <c r="A745" s="11" t="s">
        <v>1245</v>
      </c>
      <c r="D745" s="11" t="s">
        <v>260</v>
      </c>
      <c r="E745" s="19" t="s">
        <v>1495</v>
      </c>
      <c r="F745" s="10">
        <v>42036</v>
      </c>
      <c r="G745" s="10">
        <v>44228</v>
      </c>
      <c r="H745" s="11">
        <v>7</v>
      </c>
      <c r="I745" s="20" t="s">
        <v>259</v>
      </c>
      <c r="J745" s="11" t="s">
        <v>261</v>
      </c>
      <c r="K745" s="11" t="s">
        <v>4641</v>
      </c>
      <c r="L745" s="11">
        <v>2</v>
      </c>
    </row>
    <row r="746" spans="1:12">
      <c r="A746" s="11" t="s">
        <v>1246</v>
      </c>
      <c r="D746" s="11" t="s">
        <v>260</v>
      </c>
      <c r="E746" s="19" t="s">
        <v>1496</v>
      </c>
      <c r="F746" s="10">
        <v>42036</v>
      </c>
      <c r="G746" s="10">
        <v>44228</v>
      </c>
      <c r="H746" s="11">
        <v>7</v>
      </c>
      <c r="I746" s="20" t="s">
        <v>259</v>
      </c>
      <c r="J746" s="11" t="s">
        <v>261</v>
      </c>
      <c r="K746" s="11" t="s">
        <v>4641</v>
      </c>
      <c r="L746" s="11">
        <v>2</v>
      </c>
    </row>
    <row r="747" spans="1:12">
      <c r="A747" s="11" t="s">
        <v>1247</v>
      </c>
      <c r="D747" s="11" t="s">
        <v>260</v>
      </c>
      <c r="E747" s="19" t="s">
        <v>1497</v>
      </c>
      <c r="F747" s="10">
        <v>42036</v>
      </c>
      <c r="G747" s="10">
        <v>44228</v>
      </c>
      <c r="H747" s="11">
        <v>7</v>
      </c>
      <c r="I747" s="20" t="s">
        <v>259</v>
      </c>
      <c r="J747" s="11" t="s">
        <v>261</v>
      </c>
      <c r="K747" s="11" t="s">
        <v>4641</v>
      </c>
      <c r="L747" s="11">
        <v>2</v>
      </c>
    </row>
    <row r="748" spans="1:12">
      <c r="A748" s="11" t="s">
        <v>1248</v>
      </c>
      <c r="D748" s="11" t="s">
        <v>260</v>
      </c>
      <c r="E748" s="19" t="s">
        <v>1498</v>
      </c>
      <c r="F748" s="10">
        <v>42036</v>
      </c>
      <c r="G748" s="10">
        <v>44228</v>
      </c>
      <c r="H748" s="11">
        <v>7</v>
      </c>
      <c r="I748" s="20" t="s">
        <v>259</v>
      </c>
      <c r="J748" s="11" t="s">
        <v>261</v>
      </c>
      <c r="K748" s="11" t="s">
        <v>4641</v>
      </c>
      <c r="L748" s="11">
        <v>2</v>
      </c>
    </row>
    <row r="749" spans="1:12">
      <c r="A749" s="11" t="s">
        <v>1249</v>
      </c>
      <c r="D749" s="11" t="s">
        <v>260</v>
      </c>
      <c r="E749" s="19" t="s">
        <v>1499</v>
      </c>
      <c r="F749" s="10">
        <v>42036</v>
      </c>
      <c r="G749" s="10">
        <v>44228</v>
      </c>
      <c r="H749" s="11">
        <v>7</v>
      </c>
      <c r="I749" s="20" t="s">
        <v>259</v>
      </c>
      <c r="J749" s="11" t="s">
        <v>261</v>
      </c>
      <c r="K749" s="11" t="s">
        <v>4641</v>
      </c>
      <c r="L749" s="11">
        <v>2</v>
      </c>
    </row>
    <row r="750" spans="1:12">
      <c r="A750" s="11" t="s">
        <v>1250</v>
      </c>
      <c r="D750" s="11" t="s">
        <v>260</v>
      </c>
      <c r="E750" s="19" t="s">
        <v>1500</v>
      </c>
      <c r="F750" s="10">
        <v>42036</v>
      </c>
      <c r="G750" s="10">
        <v>44228</v>
      </c>
      <c r="H750" s="11">
        <v>7</v>
      </c>
      <c r="I750" s="20" t="s">
        <v>259</v>
      </c>
      <c r="J750" s="11" t="s">
        <v>261</v>
      </c>
      <c r="K750" s="11" t="s">
        <v>4641</v>
      </c>
      <c r="L750" s="11">
        <v>2</v>
      </c>
    </row>
    <row r="751" spans="1:12">
      <c r="A751" s="11" t="s">
        <v>1251</v>
      </c>
      <c r="D751" s="11" t="s">
        <v>260</v>
      </c>
      <c r="E751" s="19" t="s">
        <v>1501</v>
      </c>
      <c r="F751" s="10">
        <v>42036</v>
      </c>
      <c r="G751" s="10">
        <v>44228</v>
      </c>
      <c r="H751" s="11">
        <v>7</v>
      </c>
      <c r="I751" s="20" t="s">
        <v>259</v>
      </c>
      <c r="J751" s="11" t="s">
        <v>261</v>
      </c>
      <c r="K751" s="11" t="s">
        <v>4641</v>
      </c>
      <c r="L751" s="11">
        <v>2</v>
      </c>
    </row>
    <row r="752" spans="1:12">
      <c r="A752" s="11" t="s">
        <v>1252</v>
      </c>
      <c r="D752" s="11" t="s">
        <v>260</v>
      </c>
      <c r="E752" s="19" t="s">
        <v>1502</v>
      </c>
      <c r="F752" s="10">
        <v>42036</v>
      </c>
      <c r="G752" s="10">
        <v>44228</v>
      </c>
      <c r="H752" s="11">
        <v>7</v>
      </c>
      <c r="I752" s="20" t="s">
        <v>259</v>
      </c>
      <c r="J752" s="11" t="s">
        <v>261</v>
      </c>
      <c r="K752" s="11" t="s">
        <v>4641</v>
      </c>
      <c r="L752" s="11">
        <v>2</v>
      </c>
    </row>
    <row r="753" spans="1:12">
      <c r="A753" s="11" t="s">
        <v>1253</v>
      </c>
      <c r="D753" s="11" t="s">
        <v>260</v>
      </c>
      <c r="E753" s="19" t="s">
        <v>1503</v>
      </c>
      <c r="F753" s="10">
        <v>42036</v>
      </c>
      <c r="G753" s="10">
        <v>44228</v>
      </c>
      <c r="H753" s="11">
        <v>7</v>
      </c>
      <c r="I753" s="20" t="s">
        <v>259</v>
      </c>
      <c r="J753" s="11" t="s">
        <v>261</v>
      </c>
      <c r="K753" s="11" t="s">
        <v>4641</v>
      </c>
      <c r="L753" s="11">
        <v>2</v>
      </c>
    </row>
    <row r="754" spans="1:12">
      <c r="A754" s="11" t="s">
        <v>1254</v>
      </c>
      <c r="D754" s="11" t="s">
        <v>260</v>
      </c>
      <c r="E754" s="19" t="s">
        <v>1504</v>
      </c>
      <c r="F754" s="10">
        <v>42036</v>
      </c>
      <c r="G754" s="10">
        <v>44228</v>
      </c>
      <c r="H754" s="11">
        <v>7</v>
      </c>
      <c r="I754" s="20" t="s">
        <v>259</v>
      </c>
      <c r="J754" s="11" t="s">
        <v>261</v>
      </c>
      <c r="K754" s="11" t="s">
        <v>4641</v>
      </c>
      <c r="L754" s="11">
        <v>2</v>
      </c>
    </row>
    <row r="755" spans="1:12">
      <c r="A755" s="11" t="s">
        <v>1255</v>
      </c>
      <c r="D755" s="11" t="s">
        <v>260</v>
      </c>
      <c r="E755" s="19" t="s">
        <v>1505</v>
      </c>
      <c r="F755" s="10">
        <v>42036</v>
      </c>
      <c r="G755" s="10">
        <v>44228</v>
      </c>
      <c r="H755" s="11">
        <v>7</v>
      </c>
      <c r="I755" s="20" t="s">
        <v>259</v>
      </c>
      <c r="J755" s="11" t="s">
        <v>261</v>
      </c>
      <c r="K755" s="11" t="s">
        <v>4641</v>
      </c>
      <c r="L755" s="11">
        <v>2</v>
      </c>
    </row>
    <row r="756" spans="1:12">
      <c r="A756" s="11" t="s">
        <v>1256</v>
      </c>
      <c r="D756" s="11" t="s">
        <v>260</v>
      </c>
      <c r="E756" s="19" t="s">
        <v>1506</v>
      </c>
      <c r="F756" s="10">
        <v>42036</v>
      </c>
      <c r="G756" s="10">
        <v>44228</v>
      </c>
      <c r="H756" s="11">
        <v>7</v>
      </c>
      <c r="I756" s="20" t="s">
        <v>259</v>
      </c>
      <c r="J756" s="11" t="s">
        <v>261</v>
      </c>
      <c r="K756" s="11" t="s">
        <v>4641</v>
      </c>
      <c r="L756" s="11">
        <v>2</v>
      </c>
    </row>
    <row r="757" spans="1:12">
      <c r="A757" s="11" t="s">
        <v>1257</v>
      </c>
      <c r="D757" s="11" t="s">
        <v>260</v>
      </c>
      <c r="E757" s="19" t="s">
        <v>1507</v>
      </c>
      <c r="F757" s="10">
        <v>42036</v>
      </c>
      <c r="G757" s="10">
        <v>44228</v>
      </c>
      <c r="H757" s="11">
        <v>7</v>
      </c>
      <c r="I757" s="20" t="s">
        <v>259</v>
      </c>
      <c r="J757" s="11" t="s">
        <v>261</v>
      </c>
      <c r="K757" s="11" t="s">
        <v>4641</v>
      </c>
      <c r="L757" s="11">
        <v>2</v>
      </c>
    </row>
    <row r="758" spans="1:12">
      <c r="A758" s="11" t="s">
        <v>1258</v>
      </c>
      <c r="D758" s="11" t="s">
        <v>260</v>
      </c>
      <c r="E758" s="19" t="s">
        <v>1508</v>
      </c>
      <c r="F758" s="10">
        <v>42036</v>
      </c>
      <c r="G758" s="10">
        <v>44228</v>
      </c>
      <c r="H758" s="11">
        <v>7</v>
      </c>
      <c r="I758" s="20" t="s">
        <v>259</v>
      </c>
      <c r="J758" s="11" t="s">
        <v>261</v>
      </c>
      <c r="K758" s="11" t="s">
        <v>4641</v>
      </c>
      <c r="L758" s="11">
        <v>2</v>
      </c>
    </row>
    <row r="759" spans="1:12">
      <c r="A759" s="11" t="s">
        <v>1259</v>
      </c>
      <c r="D759" s="11" t="s">
        <v>260</v>
      </c>
      <c r="E759" s="19" t="s">
        <v>1509</v>
      </c>
      <c r="F759" s="10">
        <v>42036</v>
      </c>
      <c r="G759" s="10">
        <v>44228</v>
      </c>
      <c r="H759" s="11">
        <v>7</v>
      </c>
      <c r="I759" s="20" t="s">
        <v>259</v>
      </c>
      <c r="J759" s="11" t="s">
        <v>261</v>
      </c>
      <c r="K759" s="11" t="s">
        <v>4641</v>
      </c>
      <c r="L759" s="11">
        <v>2</v>
      </c>
    </row>
    <row r="760" spans="1:12">
      <c r="A760" s="11" t="s">
        <v>1260</v>
      </c>
      <c r="D760" s="11" t="s">
        <v>260</v>
      </c>
      <c r="E760" s="19" t="s">
        <v>1510</v>
      </c>
      <c r="F760" s="10">
        <v>42036</v>
      </c>
      <c r="G760" s="10">
        <v>44228</v>
      </c>
      <c r="H760" s="11">
        <v>7</v>
      </c>
      <c r="I760" s="20" t="s">
        <v>259</v>
      </c>
      <c r="J760" s="11" t="s">
        <v>261</v>
      </c>
      <c r="K760" s="11" t="s">
        <v>4641</v>
      </c>
      <c r="L760" s="11">
        <v>2</v>
      </c>
    </row>
    <row r="761" spans="1:12">
      <c r="A761" s="11" t="s">
        <v>1261</v>
      </c>
      <c r="D761" s="11" t="s">
        <v>260</v>
      </c>
      <c r="E761" s="19" t="s">
        <v>1511</v>
      </c>
      <c r="F761" s="10">
        <v>42036</v>
      </c>
      <c r="G761" s="10">
        <v>44228</v>
      </c>
      <c r="H761" s="11">
        <v>7</v>
      </c>
      <c r="I761" s="20" t="s">
        <v>259</v>
      </c>
      <c r="J761" s="11" t="s">
        <v>261</v>
      </c>
      <c r="K761" s="11" t="s">
        <v>4641</v>
      </c>
      <c r="L761" s="11">
        <v>2</v>
      </c>
    </row>
    <row r="762" spans="1:12">
      <c r="A762" s="11" t="s">
        <v>1512</v>
      </c>
      <c r="D762" s="11" t="s">
        <v>260</v>
      </c>
      <c r="E762" s="19" t="s">
        <v>1762</v>
      </c>
      <c r="F762" s="10">
        <v>42036</v>
      </c>
      <c r="G762" s="10">
        <v>44228</v>
      </c>
      <c r="H762" s="11">
        <v>7</v>
      </c>
      <c r="I762" s="20" t="s">
        <v>259</v>
      </c>
      <c r="J762" s="11" t="s">
        <v>261</v>
      </c>
      <c r="K762" s="11" t="s">
        <v>4641</v>
      </c>
      <c r="L762" s="11">
        <v>2</v>
      </c>
    </row>
    <row r="763" spans="1:12">
      <c r="A763" s="11" t="s">
        <v>1513</v>
      </c>
      <c r="D763" s="11" t="s">
        <v>260</v>
      </c>
      <c r="E763" s="19" t="s">
        <v>1763</v>
      </c>
      <c r="F763" s="10">
        <v>42036</v>
      </c>
      <c r="G763" s="10">
        <v>44228</v>
      </c>
      <c r="H763" s="11">
        <v>7</v>
      </c>
      <c r="I763" s="20" t="s">
        <v>259</v>
      </c>
      <c r="J763" s="11" t="s">
        <v>261</v>
      </c>
      <c r="K763" s="11" t="s">
        <v>4641</v>
      </c>
      <c r="L763" s="11">
        <v>2</v>
      </c>
    </row>
    <row r="764" spans="1:12">
      <c r="A764" s="11" t="s">
        <v>1514</v>
      </c>
      <c r="D764" s="11" t="s">
        <v>260</v>
      </c>
      <c r="E764" s="19" t="s">
        <v>1764</v>
      </c>
      <c r="F764" s="10">
        <v>42036</v>
      </c>
      <c r="G764" s="10">
        <v>44228</v>
      </c>
      <c r="H764" s="11">
        <v>7</v>
      </c>
      <c r="I764" s="20" t="s">
        <v>259</v>
      </c>
      <c r="J764" s="11" t="s">
        <v>261</v>
      </c>
      <c r="K764" s="11" t="s">
        <v>4641</v>
      </c>
      <c r="L764" s="11">
        <v>2</v>
      </c>
    </row>
    <row r="765" spans="1:12">
      <c r="A765" s="11" t="s">
        <v>1515</v>
      </c>
      <c r="D765" s="11" t="s">
        <v>260</v>
      </c>
      <c r="E765" s="19" t="s">
        <v>1765</v>
      </c>
      <c r="F765" s="10">
        <v>42036</v>
      </c>
      <c r="G765" s="10">
        <v>44228</v>
      </c>
      <c r="H765" s="11">
        <v>7</v>
      </c>
      <c r="I765" s="20" t="s">
        <v>259</v>
      </c>
      <c r="J765" s="11" t="s">
        <v>261</v>
      </c>
      <c r="K765" s="11" t="s">
        <v>4641</v>
      </c>
      <c r="L765" s="11">
        <v>2</v>
      </c>
    </row>
    <row r="766" spans="1:12">
      <c r="A766" s="11" t="s">
        <v>1516</v>
      </c>
      <c r="D766" s="11" t="s">
        <v>260</v>
      </c>
      <c r="E766" s="19" t="s">
        <v>1766</v>
      </c>
      <c r="F766" s="10">
        <v>42036</v>
      </c>
      <c r="G766" s="10">
        <v>44228</v>
      </c>
      <c r="H766" s="11">
        <v>7</v>
      </c>
      <c r="I766" s="20" t="s">
        <v>259</v>
      </c>
      <c r="J766" s="11" t="s">
        <v>261</v>
      </c>
      <c r="K766" s="11" t="s">
        <v>4641</v>
      </c>
      <c r="L766" s="11">
        <v>2</v>
      </c>
    </row>
    <row r="767" spans="1:12">
      <c r="A767" s="11" t="s">
        <v>1517</v>
      </c>
      <c r="D767" s="11" t="s">
        <v>260</v>
      </c>
      <c r="E767" s="19" t="s">
        <v>1767</v>
      </c>
      <c r="F767" s="10">
        <v>42036</v>
      </c>
      <c r="G767" s="10">
        <v>44228</v>
      </c>
      <c r="H767" s="11">
        <v>7</v>
      </c>
      <c r="I767" s="20" t="s">
        <v>259</v>
      </c>
      <c r="J767" s="11" t="s">
        <v>261</v>
      </c>
      <c r="K767" s="11" t="s">
        <v>4641</v>
      </c>
      <c r="L767" s="11">
        <v>2</v>
      </c>
    </row>
    <row r="768" spans="1:12">
      <c r="A768" s="11" t="s">
        <v>1518</v>
      </c>
      <c r="D768" s="11" t="s">
        <v>260</v>
      </c>
      <c r="E768" s="19" t="s">
        <v>1768</v>
      </c>
      <c r="F768" s="10">
        <v>42036</v>
      </c>
      <c r="G768" s="10">
        <v>44228</v>
      </c>
      <c r="H768" s="11">
        <v>7</v>
      </c>
      <c r="I768" s="20" t="s">
        <v>259</v>
      </c>
      <c r="J768" s="11" t="s">
        <v>261</v>
      </c>
      <c r="K768" s="11" t="s">
        <v>4641</v>
      </c>
      <c r="L768" s="11">
        <v>2</v>
      </c>
    </row>
    <row r="769" spans="1:12">
      <c r="A769" s="11" t="s">
        <v>1519</v>
      </c>
      <c r="D769" s="11" t="s">
        <v>260</v>
      </c>
      <c r="E769" s="19" t="s">
        <v>1769</v>
      </c>
      <c r="F769" s="10">
        <v>42036</v>
      </c>
      <c r="G769" s="10">
        <v>44228</v>
      </c>
      <c r="H769" s="11">
        <v>7</v>
      </c>
      <c r="I769" s="20" t="s">
        <v>259</v>
      </c>
      <c r="J769" s="11" t="s">
        <v>261</v>
      </c>
      <c r="K769" s="11" t="s">
        <v>4641</v>
      </c>
      <c r="L769" s="11">
        <v>2</v>
      </c>
    </row>
    <row r="770" spans="1:12">
      <c r="A770" s="11" t="s">
        <v>1520</v>
      </c>
      <c r="D770" s="11" t="s">
        <v>260</v>
      </c>
      <c r="E770" s="19" t="s">
        <v>1770</v>
      </c>
      <c r="F770" s="10">
        <v>42036</v>
      </c>
      <c r="G770" s="10">
        <v>44228</v>
      </c>
      <c r="H770" s="11">
        <v>7</v>
      </c>
      <c r="I770" s="20" t="s">
        <v>259</v>
      </c>
      <c r="J770" s="11" t="s">
        <v>261</v>
      </c>
      <c r="K770" s="11" t="s">
        <v>4641</v>
      </c>
      <c r="L770" s="11">
        <v>2</v>
      </c>
    </row>
    <row r="771" spans="1:12">
      <c r="A771" s="11" t="s">
        <v>1521</v>
      </c>
      <c r="D771" s="11" t="s">
        <v>260</v>
      </c>
      <c r="E771" s="19" t="s">
        <v>1771</v>
      </c>
      <c r="F771" s="10">
        <v>42036</v>
      </c>
      <c r="G771" s="10">
        <v>44228</v>
      </c>
      <c r="H771" s="11">
        <v>7</v>
      </c>
      <c r="I771" s="20" t="s">
        <v>259</v>
      </c>
      <c r="J771" s="11" t="s">
        <v>261</v>
      </c>
      <c r="K771" s="11" t="s">
        <v>4641</v>
      </c>
      <c r="L771" s="11">
        <v>2</v>
      </c>
    </row>
    <row r="772" spans="1:12">
      <c r="A772" s="11" t="s">
        <v>1522</v>
      </c>
      <c r="D772" s="11" t="s">
        <v>260</v>
      </c>
      <c r="E772" s="19" t="s">
        <v>1772</v>
      </c>
      <c r="F772" s="10">
        <v>42036</v>
      </c>
      <c r="G772" s="10">
        <v>44228</v>
      </c>
      <c r="H772" s="11">
        <v>7</v>
      </c>
      <c r="I772" s="20" t="s">
        <v>259</v>
      </c>
      <c r="J772" s="11" t="s">
        <v>261</v>
      </c>
      <c r="K772" s="11" t="s">
        <v>4641</v>
      </c>
      <c r="L772" s="11">
        <v>2</v>
      </c>
    </row>
    <row r="773" spans="1:12">
      <c r="A773" s="11" t="s">
        <v>1523</v>
      </c>
      <c r="D773" s="11" t="s">
        <v>260</v>
      </c>
      <c r="E773" s="19" t="s">
        <v>1773</v>
      </c>
      <c r="F773" s="10">
        <v>42036</v>
      </c>
      <c r="G773" s="10">
        <v>44228</v>
      </c>
      <c r="H773" s="11">
        <v>7</v>
      </c>
      <c r="I773" s="20" t="s">
        <v>259</v>
      </c>
      <c r="J773" s="11" t="s">
        <v>261</v>
      </c>
      <c r="K773" s="11" t="s">
        <v>4641</v>
      </c>
      <c r="L773" s="11">
        <v>2</v>
      </c>
    </row>
    <row r="774" spans="1:12">
      <c r="A774" s="11" t="s">
        <v>1524</v>
      </c>
      <c r="D774" s="11" t="s">
        <v>260</v>
      </c>
      <c r="E774" s="19" t="s">
        <v>1774</v>
      </c>
      <c r="F774" s="10">
        <v>42036</v>
      </c>
      <c r="G774" s="10">
        <v>44228</v>
      </c>
      <c r="H774" s="11">
        <v>7</v>
      </c>
      <c r="I774" s="20" t="s">
        <v>259</v>
      </c>
      <c r="J774" s="11" t="s">
        <v>261</v>
      </c>
      <c r="K774" s="11" t="s">
        <v>4641</v>
      </c>
      <c r="L774" s="11">
        <v>2</v>
      </c>
    </row>
    <row r="775" spans="1:12">
      <c r="A775" s="11" t="s">
        <v>1525</v>
      </c>
      <c r="D775" s="11" t="s">
        <v>260</v>
      </c>
      <c r="E775" s="19" t="s">
        <v>1775</v>
      </c>
      <c r="F775" s="10">
        <v>42036</v>
      </c>
      <c r="G775" s="10">
        <v>44228</v>
      </c>
      <c r="H775" s="11">
        <v>7</v>
      </c>
      <c r="I775" s="20" t="s">
        <v>259</v>
      </c>
      <c r="J775" s="11" t="s">
        <v>261</v>
      </c>
      <c r="K775" s="11" t="s">
        <v>4641</v>
      </c>
      <c r="L775" s="11">
        <v>2</v>
      </c>
    </row>
    <row r="776" spans="1:12">
      <c r="A776" s="11" t="s">
        <v>1526</v>
      </c>
      <c r="D776" s="11" t="s">
        <v>260</v>
      </c>
      <c r="E776" s="19" t="s">
        <v>1776</v>
      </c>
      <c r="F776" s="10">
        <v>42036</v>
      </c>
      <c r="G776" s="10">
        <v>44228</v>
      </c>
      <c r="H776" s="11">
        <v>7</v>
      </c>
      <c r="I776" s="20" t="s">
        <v>259</v>
      </c>
      <c r="J776" s="11" t="s">
        <v>261</v>
      </c>
      <c r="K776" s="11" t="s">
        <v>4641</v>
      </c>
      <c r="L776" s="11">
        <v>2</v>
      </c>
    </row>
    <row r="777" spans="1:12">
      <c r="A777" s="11" t="s">
        <v>1527</v>
      </c>
      <c r="D777" s="11" t="s">
        <v>260</v>
      </c>
      <c r="E777" s="19" t="s">
        <v>1777</v>
      </c>
      <c r="F777" s="10">
        <v>42036</v>
      </c>
      <c r="G777" s="10">
        <v>44228</v>
      </c>
      <c r="H777" s="11">
        <v>7</v>
      </c>
      <c r="I777" s="20" t="s">
        <v>259</v>
      </c>
      <c r="J777" s="11" t="s">
        <v>261</v>
      </c>
      <c r="K777" s="11" t="s">
        <v>4641</v>
      </c>
      <c r="L777" s="11">
        <v>2</v>
      </c>
    </row>
    <row r="778" spans="1:12">
      <c r="A778" s="11" t="s">
        <v>1528</v>
      </c>
      <c r="D778" s="11" t="s">
        <v>260</v>
      </c>
      <c r="E778" s="19" t="s">
        <v>1778</v>
      </c>
      <c r="F778" s="10">
        <v>42036</v>
      </c>
      <c r="G778" s="10">
        <v>44228</v>
      </c>
      <c r="H778" s="11">
        <v>7</v>
      </c>
      <c r="I778" s="20" t="s">
        <v>259</v>
      </c>
      <c r="J778" s="11" t="s">
        <v>261</v>
      </c>
      <c r="K778" s="11" t="s">
        <v>4641</v>
      </c>
      <c r="L778" s="11">
        <v>2</v>
      </c>
    </row>
    <row r="779" spans="1:12">
      <c r="A779" s="11" t="s">
        <v>1529</v>
      </c>
      <c r="D779" s="11" t="s">
        <v>260</v>
      </c>
      <c r="E779" s="19" t="s">
        <v>1779</v>
      </c>
      <c r="F779" s="10">
        <v>42036</v>
      </c>
      <c r="G779" s="10">
        <v>44228</v>
      </c>
      <c r="H779" s="11">
        <v>7</v>
      </c>
      <c r="I779" s="20" t="s">
        <v>259</v>
      </c>
      <c r="J779" s="11" t="s">
        <v>261</v>
      </c>
      <c r="K779" s="11" t="s">
        <v>4641</v>
      </c>
      <c r="L779" s="11">
        <v>2</v>
      </c>
    </row>
    <row r="780" spans="1:12">
      <c r="A780" s="11" t="s">
        <v>1530</v>
      </c>
      <c r="D780" s="11" t="s">
        <v>260</v>
      </c>
      <c r="E780" s="19" t="s">
        <v>1780</v>
      </c>
      <c r="F780" s="10">
        <v>42036</v>
      </c>
      <c r="G780" s="10">
        <v>44228</v>
      </c>
      <c r="H780" s="11">
        <v>7</v>
      </c>
      <c r="I780" s="20" t="s">
        <v>259</v>
      </c>
      <c r="J780" s="11" t="s">
        <v>261</v>
      </c>
      <c r="K780" s="11" t="s">
        <v>4641</v>
      </c>
      <c r="L780" s="11">
        <v>2</v>
      </c>
    </row>
    <row r="781" spans="1:12">
      <c r="A781" s="11" t="s">
        <v>1531</v>
      </c>
      <c r="D781" s="11" t="s">
        <v>260</v>
      </c>
      <c r="E781" s="19" t="s">
        <v>1781</v>
      </c>
      <c r="F781" s="10">
        <v>42036</v>
      </c>
      <c r="G781" s="10">
        <v>44228</v>
      </c>
      <c r="H781" s="11">
        <v>7</v>
      </c>
      <c r="I781" s="20" t="s">
        <v>259</v>
      </c>
      <c r="J781" s="11" t="s">
        <v>261</v>
      </c>
      <c r="K781" s="11" t="s">
        <v>4641</v>
      </c>
      <c r="L781" s="11">
        <v>2</v>
      </c>
    </row>
    <row r="782" spans="1:12">
      <c r="A782" s="11" t="s">
        <v>1532</v>
      </c>
      <c r="D782" s="11" t="s">
        <v>260</v>
      </c>
      <c r="E782" s="19" t="s">
        <v>1782</v>
      </c>
      <c r="F782" s="10">
        <v>42036</v>
      </c>
      <c r="G782" s="10">
        <v>44228</v>
      </c>
      <c r="H782" s="11">
        <v>7</v>
      </c>
      <c r="I782" s="20" t="s">
        <v>259</v>
      </c>
      <c r="J782" s="11" t="s">
        <v>261</v>
      </c>
      <c r="K782" s="11" t="s">
        <v>4641</v>
      </c>
      <c r="L782" s="11">
        <v>2</v>
      </c>
    </row>
    <row r="783" spans="1:12">
      <c r="A783" s="11" t="s">
        <v>1533</v>
      </c>
      <c r="D783" s="11" t="s">
        <v>260</v>
      </c>
      <c r="E783" s="19" t="s">
        <v>1783</v>
      </c>
      <c r="F783" s="10">
        <v>42036</v>
      </c>
      <c r="G783" s="10">
        <v>44228</v>
      </c>
      <c r="H783" s="11">
        <v>7</v>
      </c>
      <c r="I783" s="20" t="s">
        <v>259</v>
      </c>
      <c r="J783" s="11" t="s">
        <v>261</v>
      </c>
      <c r="K783" s="11" t="s">
        <v>4641</v>
      </c>
      <c r="L783" s="11">
        <v>2</v>
      </c>
    </row>
    <row r="784" spans="1:12">
      <c r="A784" s="11" t="s">
        <v>1534</v>
      </c>
      <c r="D784" s="11" t="s">
        <v>260</v>
      </c>
      <c r="E784" s="19" t="s">
        <v>1784</v>
      </c>
      <c r="F784" s="10">
        <v>42036</v>
      </c>
      <c r="G784" s="10">
        <v>44228</v>
      </c>
      <c r="H784" s="11">
        <v>7</v>
      </c>
      <c r="I784" s="20" t="s">
        <v>259</v>
      </c>
      <c r="J784" s="11" t="s">
        <v>261</v>
      </c>
      <c r="K784" s="11" t="s">
        <v>4641</v>
      </c>
      <c r="L784" s="11">
        <v>2</v>
      </c>
    </row>
    <row r="785" spans="1:12">
      <c r="A785" s="11" t="s">
        <v>1535</v>
      </c>
      <c r="D785" s="11" t="s">
        <v>260</v>
      </c>
      <c r="E785" s="19" t="s">
        <v>1785</v>
      </c>
      <c r="F785" s="10">
        <v>42036</v>
      </c>
      <c r="G785" s="10">
        <v>44228</v>
      </c>
      <c r="H785" s="11">
        <v>7</v>
      </c>
      <c r="I785" s="20" t="s">
        <v>259</v>
      </c>
      <c r="J785" s="11" t="s">
        <v>261</v>
      </c>
      <c r="K785" s="11" t="s">
        <v>4641</v>
      </c>
      <c r="L785" s="11">
        <v>2</v>
      </c>
    </row>
    <row r="786" spans="1:12">
      <c r="A786" s="11" t="s">
        <v>1536</v>
      </c>
      <c r="D786" s="11" t="s">
        <v>260</v>
      </c>
      <c r="E786" s="19" t="s">
        <v>1786</v>
      </c>
      <c r="F786" s="10">
        <v>42036</v>
      </c>
      <c r="G786" s="10">
        <v>44228</v>
      </c>
      <c r="H786" s="11">
        <v>7</v>
      </c>
      <c r="I786" s="20" t="s">
        <v>259</v>
      </c>
      <c r="J786" s="11" t="s">
        <v>261</v>
      </c>
      <c r="K786" s="11" t="s">
        <v>4641</v>
      </c>
      <c r="L786" s="11">
        <v>2</v>
      </c>
    </row>
    <row r="787" spans="1:12">
      <c r="A787" s="11" t="s">
        <v>1537</v>
      </c>
      <c r="D787" s="11" t="s">
        <v>260</v>
      </c>
      <c r="E787" s="19" t="s">
        <v>1787</v>
      </c>
      <c r="F787" s="10">
        <v>42036</v>
      </c>
      <c r="G787" s="10">
        <v>44228</v>
      </c>
      <c r="H787" s="11">
        <v>7</v>
      </c>
      <c r="I787" s="20" t="s">
        <v>259</v>
      </c>
      <c r="J787" s="11" t="s">
        <v>261</v>
      </c>
      <c r="K787" s="11" t="s">
        <v>4641</v>
      </c>
      <c r="L787" s="11">
        <v>2</v>
      </c>
    </row>
    <row r="788" spans="1:12">
      <c r="A788" s="11" t="s">
        <v>1538</v>
      </c>
      <c r="D788" s="11" t="s">
        <v>260</v>
      </c>
      <c r="E788" s="19" t="s">
        <v>1788</v>
      </c>
      <c r="F788" s="10">
        <v>42036</v>
      </c>
      <c r="G788" s="10">
        <v>44228</v>
      </c>
      <c r="H788" s="11">
        <v>7</v>
      </c>
      <c r="I788" s="20" t="s">
        <v>259</v>
      </c>
      <c r="J788" s="11" t="s">
        <v>261</v>
      </c>
      <c r="K788" s="11" t="s">
        <v>4641</v>
      </c>
      <c r="L788" s="11">
        <v>2</v>
      </c>
    </row>
    <row r="789" spans="1:12">
      <c r="A789" s="11" t="s">
        <v>1539</v>
      </c>
      <c r="D789" s="11" t="s">
        <v>260</v>
      </c>
      <c r="E789" s="19" t="s">
        <v>1789</v>
      </c>
      <c r="F789" s="10">
        <v>42036</v>
      </c>
      <c r="G789" s="10">
        <v>44228</v>
      </c>
      <c r="H789" s="11">
        <v>7</v>
      </c>
      <c r="I789" s="20" t="s">
        <v>259</v>
      </c>
      <c r="J789" s="11" t="s">
        <v>261</v>
      </c>
      <c r="K789" s="11" t="s">
        <v>4641</v>
      </c>
      <c r="L789" s="11">
        <v>2</v>
      </c>
    </row>
    <row r="790" spans="1:12">
      <c r="A790" s="11" t="s">
        <v>1540</v>
      </c>
      <c r="D790" s="11" t="s">
        <v>260</v>
      </c>
      <c r="E790" s="19" t="s">
        <v>1790</v>
      </c>
      <c r="F790" s="10">
        <v>42036</v>
      </c>
      <c r="G790" s="10">
        <v>44228</v>
      </c>
      <c r="H790" s="11">
        <v>7</v>
      </c>
      <c r="I790" s="20" t="s">
        <v>259</v>
      </c>
      <c r="J790" s="11" t="s">
        <v>261</v>
      </c>
      <c r="K790" s="11" t="s">
        <v>4641</v>
      </c>
      <c r="L790" s="11">
        <v>2</v>
      </c>
    </row>
    <row r="791" spans="1:12">
      <c r="A791" s="11" t="s">
        <v>1541</v>
      </c>
      <c r="D791" s="11" t="s">
        <v>260</v>
      </c>
      <c r="E791" s="19" t="s">
        <v>1791</v>
      </c>
      <c r="F791" s="10">
        <v>42036</v>
      </c>
      <c r="G791" s="10">
        <v>44228</v>
      </c>
      <c r="H791" s="11">
        <v>7</v>
      </c>
      <c r="I791" s="20" t="s">
        <v>259</v>
      </c>
      <c r="J791" s="11" t="s">
        <v>261</v>
      </c>
      <c r="K791" s="11" t="s">
        <v>4641</v>
      </c>
      <c r="L791" s="11">
        <v>2</v>
      </c>
    </row>
    <row r="792" spans="1:12">
      <c r="A792" s="11" t="s">
        <v>1542</v>
      </c>
      <c r="D792" s="11" t="s">
        <v>260</v>
      </c>
      <c r="E792" s="19" t="s">
        <v>1792</v>
      </c>
      <c r="F792" s="10">
        <v>42036</v>
      </c>
      <c r="G792" s="10">
        <v>44228</v>
      </c>
      <c r="H792" s="11">
        <v>7</v>
      </c>
      <c r="I792" s="20" t="s">
        <v>259</v>
      </c>
      <c r="J792" s="11" t="s">
        <v>261</v>
      </c>
      <c r="K792" s="11" t="s">
        <v>4641</v>
      </c>
      <c r="L792" s="11">
        <v>2</v>
      </c>
    </row>
    <row r="793" spans="1:12">
      <c r="A793" s="11" t="s">
        <v>1543</v>
      </c>
      <c r="D793" s="11" t="s">
        <v>260</v>
      </c>
      <c r="E793" s="19" t="s">
        <v>1793</v>
      </c>
      <c r="F793" s="10">
        <v>42036</v>
      </c>
      <c r="G793" s="10">
        <v>44228</v>
      </c>
      <c r="H793" s="11">
        <v>7</v>
      </c>
      <c r="I793" s="20" t="s">
        <v>259</v>
      </c>
      <c r="J793" s="11" t="s">
        <v>261</v>
      </c>
      <c r="K793" s="11" t="s">
        <v>4641</v>
      </c>
      <c r="L793" s="11">
        <v>2</v>
      </c>
    </row>
    <row r="794" spans="1:12">
      <c r="A794" s="11" t="s">
        <v>1544</v>
      </c>
      <c r="D794" s="11" t="s">
        <v>260</v>
      </c>
      <c r="E794" s="19" t="s">
        <v>1794</v>
      </c>
      <c r="F794" s="10">
        <v>42036</v>
      </c>
      <c r="G794" s="10">
        <v>44228</v>
      </c>
      <c r="H794" s="11">
        <v>7</v>
      </c>
      <c r="I794" s="20" t="s">
        <v>259</v>
      </c>
      <c r="J794" s="11" t="s">
        <v>261</v>
      </c>
      <c r="K794" s="11" t="s">
        <v>4641</v>
      </c>
      <c r="L794" s="11">
        <v>2</v>
      </c>
    </row>
    <row r="795" spans="1:12">
      <c r="A795" s="11" t="s">
        <v>1545</v>
      </c>
      <c r="D795" s="11" t="s">
        <v>260</v>
      </c>
      <c r="E795" s="19" t="s">
        <v>1795</v>
      </c>
      <c r="F795" s="10">
        <v>42036</v>
      </c>
      <c r="G795" s="10">
        <v>44228</v>
      </c>
      <c r="H795" s="11">
        <v>7</v>
      </c>
      <c r="I795" s="20" t="s">
        <v>259</v>
      </c>
      <c r="J795" s="11" t="s">
        <v>261</v>
      </c>
      <c r="K795" s="11" t="s">
        <v>4641</v>
      </c>
      <c r="L795" s="11">
        <v>2</v>
      </c>
    </row>
    <row r="796" spans="1:12">
      <c r="A796" s="11" t="s">
        <v>1546</v>
      </c>
      <c r="D796" s="11" t="s">
        <v>260</v>
      </c>
      <c r="E796" s="19" t="s">
        <v>1796</v>
      </c>
      <c r="F796" s="10">
        <v>42036</v>
      </c>
      <c r="G796" s="10">
        <v>44228</v>
      </c>
      <c r="H796" s="11">
        <v>7</v>
      </c>
      <c r="I796" s="20" t="s">
        <v>259</v>
      </c>
      <c r="J796" s="11" t="s">
        <v>261</v>
      </c>
      <c r="K796" s="11" t="s">
        <v>4641</v>
      </c>
      <c r="L796" s="11">
        <v>2</v>
      </c>
    </row>
    <row r="797" spans="1:12">
      <c r="A797" s="11" t="s">
        <v>1547</v>
      </c>
      <c r="D797" s="11" t="s">
        <v>260</v>
      </c>
      <c r="E797" s="19" t="s">
        <v>1797</v>
      </c>
      <c r="F797" s="10">
        <v>42036</v>
      </c>
      <c r="G797" s="10">
        <v>44228</v>
      </c>
      <c r="H797" s="11">
        <v>7</v>
      </c>
      <c r="I797" s="20" t="s">
        <v>259</v>
      </c>
      <c r="J797" s="11" t="s">
        <v>261</v>
      </c>
      <c r="K797" s="11" t="s">
        <v>4641</v>
      </c>
      <c r="L797" s="11">
        <v>2</v>
      </c>
    </row>
    <row r="798" spans="1:12">
      <c r="A798" s="11" t="s">
        <v>1548</v>
      </c>
      <c r="D798" s="11" t="s">
        <v>260</v>
      </c>
      <c r="E798" s="19" t="s">
        <v>1798</v>
      </c>
      <c r="F798" s="10">
        <v>42036</v>
      </c>
      <c r="G798" s="10">
        <v>44228</v>
      </c>
      <c r="H798" s="11">
        <v>7</v>
      </c>
      <c r="I798" s="20" t="s">
        <v>259</v>
      </c>
      <c r="J798" s="11" t="s">
        <v>261</v>
      </c>
      <c r="K798" s="11" t="s">
        <v>4641</v>
      </c>
      <c r="L798" s="11">
        <v>2</v>
      </c>
    </row>
    <row r="799" spans="1:12">
      <c r="A799" s="11" t="s">
        <v>1549</v>
      </c>
      <c r="D799" s="11" t="s">
        <v>260</v>
      </c>
      <c r="E799" s="19" t="s">
        <v>1799</v>
      </c>
      <c r="F799" s="10">
        <v>42036</v>
      </c>
      <c r="G799" s="10">
        <v>44228</v>
      </c>
      <c r="H799" s="11">
        <v>7</v>
      </c>
      <c r="I799" s="20" t="s">
        <v>259</v>
      </c>
      <c r="J799" s="11" t="s">
        <v>261</v>
      </c>
      <c r="K799" s="11" t="s">
        <v>4641</v>
      </c>
      <c r="L799" s="11">
        <v>2</v>
      </c>
    </row>
    <row r="800" spans="1:12">
      <c r="A800" s="11" t="s">
        <v>1550</v>
      </c>
      <c r="D800" s="11" t="s">
        <v>260</v>
      </c>
      <c r="E800" s="19" t="s">
        <v>1800</v>
      </c>
      <c r="F800" s="10">
        <v>42036</v>
      </c>
      <c r="G800" s="10">
        <v>44228</v>
      </c>
      <c r="H800" s="11">
        <v>7</v>
      </c>
      <c r="I800" s="20" t="s">
        <v>259</v>
      </c>
      <c r="J800" s="11" t="s">
        <v>261</v>
      </c>
      <c r="K800" s="11" t="s">
        <v>4641</v>
      </c>
      <c r="L800" s="11">
        <v>2</v>
      </c>
    </row>
    <row r="801" spans="1:12">
      <c r="A801" s="11" t="s">
        <v>1551</v>
      </c>
      <c r="D801" s="11" t="s">
        <v>260</v>
      </c>
      <c r="E801" s="19" t="s">
        <v>1801</v>
      </c>
      <c r="F801" s="10">
        <v>42036</v>
      </c>
      <c r="G801" s="10">
        <v>44228</v>
      </c>
      <c r="H801" s="11">
        <v>7</v>
      </c>
      <c r="I801" s="20" t="s">
        <v>259</v>
      </c>
      <c r="J801" s="11" t="s">
        <v>261</v>
      </c>
      <c r="K801" s="11" t="s">
        <v>4641</v>
      </c>
      <c r="L801" s="11">
        <v>2</v>
      </c>
    </row>
    <row r="802" spans="1:12">
      <c r="A802" s="11" t="s">
        <v>1552</v>
      </c>
      <c r="D802" s="11" t="s">
        <v>260</v>
      </c>
      <c r="E802" s="19" t="s">
        <v>1802</v>
      </c>
      <c r="F802" s="10">
        <v>42036</v>
      </c>
      <c r="G802" s="10">
        <v>44228</v>
      </c>
      <c r="H802" s="11">
        <v>7</v>
      </c>
      <c r="I802" s="20" t="s">
        <v>259</v>
      </c>
      <c r="J802" s="11" t="s">
        <v>261</v>
      </c>
      <c r="K802" s="11" t="s">
        <v>4641</v>
      </c>
      <c r="L802" s="11">
        <v>2</v>
      </c>
    </row>
    <row r="803" spans="1:12">
      <c r="A803" s="11" t="s">
        <v>1553</v>
      </c>
      <c r="D803" s="11" t="s">
        <v>260</v>
      </c>
      <c r="E803" s="19" t="s">
        <v>1803</v>
      </c>
      <c r="F803" s="10">
        <v>42036</v>
      </c>
      <c r="G803" s="10">
        <v>44228</v>
      </c>
      <c r="H803" s="11">
        <v>7</v>
      </c>
      <c r="I803" s="20" t="s">
        <v>259</v>
      </c>
      <c r="J803" s="11" t="s">
        <v>261</v>
      </c>
      <c r="K803" s="11" t="s">
        <v>4641</v>
      </c>
      <c r="L803" s="11">
        <v>2</v>
      </c>
    </row>
    <row r="804" spans="1:12">
      <c r="A804" s="11" t="s">
        <v>1554</v>
      </c>
      <c r="D804" s="11" t="s">
        <v>260</v>
      </c>
      <c r="E804" s="19" t="s">
        <v>1804</v>
      </c>
      <c r="F804" s="10">
        <v>42036</v>
      </c>
      <c r="G804" s="10">
        <v>44228</v>
      </c>
      <c r="H804" s="11">
        <v>7</v>
      </c>
      <c r="I804" s="20" t="s">
        <v>259</v>
      </c>
      <c r="J804" s="11" t="s">
        <v>261</v>
      </c>
      <c r="K804" s="11" t="s">
        <v>4641</v>
      </c>
      <c r="L804" s="11">
        <v>2</v>
      </c>
    </row>
    <row r="805" spans="1:12">
      <c r="A805" s="11" t="s">
        <v>1555</v>
      </c>
      <c r="D805" s="11" t="s">
        <v>260</v>
      </c>
      <c r="E805" s="19" t="s">
        <v>1805</v>
      </c>
      <c r="F805" s="10">
        <v>42036</v>
      </c>
      <c r="G805" s="10">
        <v>44228</v>
      </c>
      <c r="H805" s="11">
        <v>7</v>
      </c>
      <c r="I805" s="20" t="s">
        <v>259</v>
      </c>
      <c r="J805" s="11" t="s">
        <v>261</v>
      </c>
      <c r="K805" s="11" t="s">
        <v>4641</v>
      </c>
      <c r="L805" s="11">
        <v>2</v>
      </c>
    </row>
    <row r="806" spans="1:12">
      <c r="A806" s="11" t="s">
        <v>1556</v>
      </c>
      <c r="D806" s="11" t="s">
        <v>260</v>
      </c>
      <c r="E806" s="19" t="s">
        <v>1806</v>
      </c>
      <c r="F806" s="10">
        <v>42036</v>
      </c>
      <c r="G806" s="10">
        <v>44228</v>
      </c>
      <c r="H806" s="11">
        <v>7</v>
      </c>
      <c r="I806" s="20" t="s">
        <v>259</v>
      </c>
      <c r="J806" s="11" t="s">
        <v>261</v>
      </c>
      <c r="K806" s="11" t="s">
        <v>4641</v>
      </c>
      <c r="L806" s="11">
        <v>2</v>
      </c>
    </row>
    <row r="807" spans="1:12">
      <c r="A807" s="11" t="s">
        <v>1557</v>
      </c>
      <c r="D807" s="11" t="s">
        <v>260</v>
      </c>
      <c r="E807" s="19" t="s">
        <v>1807</v>
      </c>
      <c r="F807" s="10">
        <v>42036</v>
      </c>
      <c r="G807" s="10">
        <v>44228</v>
      </c>
      <c r="H807" s="11">
        <v>7</v>
      </c>
      <c r="I807" s="20" t="s">
        <v>259</v>
      </c>
      <c r="J807" s="11" t="s">
        <v>261</v>
      </c>
      <c r="K807" s="11" t="s">
        <v>4641</v>
      </c>
      <c r="L807" s="11">
        <v>2</v>
      </c>
    </row>
    <row r="808" spans="1:12">
      <c r="A808" s="11" t="s">
        <v>1558</v>
      </c>
      <c r="D808" s="11" t="s">
        <v>260</v>
      </c>
      <c r="E808" s="19" t="s">
        <v>1808</v>
      </c>
      <c r="F808" s="10">
        <v>42036</v>
      </c>
      <c r="G808" s="10">
        <v>44228</v>
      </c>
      <c r="H808" s="11">
        <v>7</v>
      </c>
      <c r="I808" s="20" t="s">
        <v>259</v>
      </c>
      <c r="J808" s="11" t="s">
        <v>261</v>
      </c>
      <c r="K808" s="11" t="s">
        <v>4641</v>
      </c>
      <c r="L808" s="11">
        <v>2</v>
      </c>
    </row>
    <row r="809" spans="1:12">
      <c r="A809" s="11" t="s">
        <v>1559</v>
      </c>
      <c r="D809" s="11" t="s">
        <v>260</v>
      </c>
      <c r="E809" s="19" t="s">
        <v>1809</v>
      </c>
      <c r="F809" s="10">
        <v>42036</v>
      </c>
      <c r="G809" s="10">
        <v>44228</v>
      </c>
      <c r="H809" s="11">
        <v>7</v>
      </c>
      <c r="I809" s="20" t="s">
        <v>259</v>
      </c>
      <c r="J809" s="11" t="s">
        <v>261</v>
      </c>
      <c r="K809" s="11" t="s">
        <v>4641</v>
      </c>
      <c r="L809" s="11">
        <v>2</v>
      </c>
    </row>
    <row r="810" spans="1:12">
      <c r="A810" s="11" t="s">
        <v>1560</v>
      </c>
      <c r="D810" s="11" t="s">
        <v>260</v>
      </c>
      <c r="E810" s="19" t="s">
        <v>1810</v>
      </c>
      <c r="F810" s="10">
        <v>42036</v>
      </c>
      <c r="G810" s="10">
        <v>44228</v>
      </c>
      <c r="H810" s="11">
        <v>7</v>
      </c>
      <c r="I810" s="20" t="s">
        <v>259</v>
      </c>
      <c r="J810" s="11" t="s">
        <v>261</v>
      </c>
      <c r="K810" s="11" t="s">
        <v>4641</v>
      </c>
      <c r="L810" s="11">
        <v>2</v>
      </c>
    </row>
    <row r="811" spans="1:12">
      <c r="A811" s="11" t="s">
        <v>1561</v>
      </c>
      <c r="D811" s="11" t="s">
        <v>260</v>
      </c>
      <c r="E811" s="19" t="s">
        <v>1811</v>
      </c>
      <c r="F811" s="10">
        <v>42036</v>
      </c>
      <c r="G811" s="10">
        <v>44228</v>
      </c>
      <c r="H811" s="11">
        <v>7</v>
      </c>
      <c r="I811" s="20" t="s">
        <v>259</v>
      </c>
      <c r="J811" s="11" t="s">
        <v>261</v>
      </c>
      <c r="K811" s="11" t="s">
        <v>4641</v>
      </c>
      <c r="L811" s="11">
        <v>2</v>
      </c>
    </row>
    <row r="812" spans="1:12">
      <c r="A812" s="11" t="s">
        <v>1562</v>
      </c>
      <c r="D812" s="11" t="s">
        <v>260</v>
      </c>
      <c r="E812" s="19" t="s">
        <v>1812</v>
      </c>
      <c r="F812" s="10">
        <v>42036</v>
      </c>
      <c r="G812" s="10">
        <v>44228</v>
      </c>
      <c r="H812" s="11">
        <v>7</v>
      </c>
      <c r="I812" s="20" t="s">
        <v>259</v>
      </c>
      <c r="J812" s="11" t="s">
        <v>261</v>
      </c>
      <c r="K812" s="11" t="s">
        <v>4641</v>
      </c>
      <c r="L812" s="11">
        <v>2</v>
      </c>
    </row>
    <row r="813" spans="1:12">
      <c r="A813" s="11" t="s">
        <v>1563</v>
      </c>
      <c r="D813" s="11" t="s">
        <v>260</v>
      </c>
      <c r="E813" s="19" t="s">
        <v>1813</v>
      </c>
      <c r="F813" s="10">
        <v>42036</v>
      </c>
      <c r="G813" s="10">
        <v>44228</v>
      </c>
      <c r="H813" s="11">
        <v>7</v>
      </c>
      <c r="I813" s="20" t="s">
        <v>259</v>
      </c>
      <c r="J813" s="11" t="s">
        <v>261</v>
      </c>
      <c r="K813" s="11" t="s">
        <v>4641</v>
      </c>
      <c r="L813" s="11">
        <v>2</v>
      </c>
    </row>
    <row r="814" spans="1:12">
      <c r="A814" s="11" t="s">
        <v>1564</v>
      </c>
      <c r="D814" s="11" t="s">
        <v>260</v>
      </c>
      <c r="E814" s="19" t="s">
        <v>1814</v>
      </c>
      <c r="F814" s="10">
        <v>42036</v>
      </c>
      <c r="G814" s="10">
        <v>44228</v>
      </c>
      <c r="H814" s="11">
        <v>7</v>
      </c>
      <c r="I814" s="20" t="s">
        <v>259</v>
      </c>
      <c r="J814" s="11" t="s">
        <v>261</v>
      </c>
      <c r="K814" s="11" t="s">
        <v>4641</v>
      </c>
      <c r="L814" s="11">
        <v>2</v>
      </c>
    </row>
    <row r="815" spans="1:12">
      <c r="A815" s="11" t="s">
        <v>1565</v>
      </c>
      <c r="D815" s="11" t="s">
        <v>260</v>
      </c>
      <c r="E815" s="19" t="s">
        <v>1815</v>
      </c>
      <c r="F815" s="10">
        <v>42036</v>
      </c>
      <c r="G815" s="10">
        <v>44228</v>
      </c>
      <c r="H815" s="11">
        <v>7</v>
      </c>
      <c r="I815" s="20" t="s">
        <v>259</v>
      </c>
      <c r="J815" s="11" t="s">
        <v>261</v>
      </c>
      <c r="K815" s="11" t="s">
        <v>4641</v>
      </c>
      <c r="L815" s="11">
        <v>2</v>
      </c>
    </row>
    <row r="816" spans="1:12">
      <c r="A816" s="11" t="s">
        <v>1566</v>
      </c>
      <c r="D816" s="11" t="s">
        <v>260</v>
      </c>
      <c r="E816" s="19" t="s">
        <v>1816</v>
      </c>
      <c r="F816" s="10">
        <v>42036</v>
      </c>
      <c r="G816" s="10">
        <v>44228</v>
      </c>
      <c r="H816" s="11">
        <v>7</v>
      </c>
      <c r="I816" s="20" t="s">
        <v>259</v>
      </c>
      <c r="J816" s="11" t="s">
        <v>261</v>
      </c>
      <c r="K816" s="11" t="s">
        <v>4641</v>
      </c>
      <c r="L816" s="11">
        <v>2</v>
      </c>
    </row>
    <row r="817" spans="1:12">
      <c r="A817" s="11" t="s">
        <v>1567</v>
      </c>
      <c r="D817" s="11" t="s">
        <v>260</v>
      </c>
      <c r="E817" s="19" t="s">
        <v>1817</v>
      </c>
      <c r="F817" s="10">
        <v>42036</v>
      </c>
      <c r="G817" s="10">
        <v>44228</v>
      </c>
      <c r="H817" s="11">
        <v>7</v>
      </c>
      <c r="I817" s="20" t="s">
        <v>259</v>
      </c>
      <c r="J817" s="11" t="s">
        <v>261</v>
      </c>
      <c r="K817" s="11" t="s">
        <v>4641</v>
      </c>
      <c r="L817" s="11">
        <v>2</v>
      </c>
    </row>
    <row r="818" spans="1:12">
      <c r="A818" s="11" t="s">
        <v>1568</v>
      </c>
      <c r="D818" s="11" t="s">
        <v>260</v>
      </c>
      <c r="E818" s="19" t="s">
        <v>1818</v>
      </c>
      <c r="F818" s="10">
        <v>42036</v>
      </c>
      <c r="G818" s="10">
        <v>44228</v>
      </c>
      <c r="H818" s="11">
        <v>7</v>
      </c>
      <c r="I818" s="20" t="s">
        <v>259</v>
      </c>
      <c r="J818" s="11" t="s">
        <v>261</v>
      </c>
      <c r="K818" s="11" t="s">
        <v>4641</v>
      </c>
      <c r="L818" s="11">
        <v>2</v>
      </c>
    </row>
    <row r="819" spans="1:12">
      <c r="A819" s="11" t="s">
        <v>1569</v>
      </c>
      <c r="D819" s="11" t="s">
        <v>260</v>
      </c>
      <c r="E819" s="19" t="s">
        <v>1819</v>
      </c>
      <c r="F819" s="10">
        <v>42036</v>
      </c>
      <c r="G819" s="10">
        <v>44228</v>
      </c>
      <c r="H819" s="11">
        <v>7</v>
      </c>
      <c r="I819" s="20" t="s">
        <v>259</v>
      </c>
      <c r="J819" s="11" t="s">
        <v>261</v>
      </c>
      <c r="K819" s="11" t="s">
        <v>4641</v>
      </c>
      <c r="L819" s="11">
        <v>2</v>
      </c>
    </row>
    <row r="820" spans="1:12">
      <c r="A820" s="11" t="s">
        <v>1570</v>
      </c>
      <c r="D820" s="11" t="s">
        <v>260</v>
      </c>
      <c r="E820" s="19" t="s">
        <v>1820</v>
      </c>
      <c r="F820" s="10">
        <v>42036</v>
      </c>
      <c r="G820" s="10">
        <v>44228</v>
      </c>
      <c r="H820" s="11">
        <v>7</v>
      </c>
      <c r="I820" s="20" t="s">
        <v>259</v>
      </c>
      <c r="J820" s="11" t="s">
        <v>261</v>
      </c>
      <c r="K820" s="11" t="s">
        <v>4641</v>
      </c>
      <c r="L820" s="11">
        <v>2</v>
      </c>
    </row>
    <row r="821" spans="1:12">
      <c r="A821" s="11" t="s">
        <v>1571</v>
      </c>
      <c r="D821" s="11" t="s">
        <v>260</v>
      </c>
      <c r="E821" s="19" t="s">
        <v>1821</v>
      </c>
      <c r="F821" s="10">
        <v>42036</v>
      </c>
      <c r="G821" s="10">
        <v>44228</v>
      </c>
      <c r="H821" s="11">
        <v>7</v>
      </c>
      <c r="I821" s="20" t="s">
        <v>259</v>
      </c>
      <c r="J821" s="11" t="s">
        <v>261</v>
      </c>
      <c r="K821" s="11" t="s">
        <v>4641</v>
      </c>
      <c r="L821" s="11">
        <v>2</v>
      </c>
    </row>
    <row r="822" spans="1:12">
      <c r="A822" s="11" t="s">
        <v>1572</v>
      </c>
      <c r="D822" s="11" t="s">
        <v>260</v>
      </c>
      <c r="E822" s="19" t="s">
        <v>1822</v>
      </c>
      <c r="F822" s="10">
        <v>42036</v>
      </c>
      <c r="G822" s="10">
        <v>44228</v>
      </c>
      <c r="H822" s="11">
        <v>7</v>
      </c>
      <c r="I822" s="20" t="s">
        <v>259</v>
      </c>
      <c r="J822" s="11" t="s">
        <v>261</v>
      </c>
      <c r="K822" s="11" t="s">
        <v>4641</v>
      </c>
      <c r="L822" s="11">
        <v>2</v>
      </c>
    </row>
    <row r="823" spans="1:12">
      <c r="A823" s="11" t="s">
        <v>1573</v>
      </c>
      <c r="D823" s="11" t="s">
        <v>260</v>
      </c>
      <c r="E823" s="19" t="s">
        <v>1823</v>
      </c>
      <c r="F823" s="10">
        <v>42036</v>
      </c>
      <c r="G823" s="10">
        <v>44228</v>
      </c>
      <c r="H823" s="11">
        <v>7</v>
      </c>
      <c r="I823" s="20" t="s">
        <v>259</v>
      </c>
      <c r="J823" s="11" t="s">
        <v>261</v>
      </c>
      <c r="K823" s="11" t="s">
        <v>4641</v>
      </c>
      <c r="L823" s="11">
        <v>2</v>
      </c>
    </row>
    <row r="824" spans="1:12">
      <c r="A824" s="11" t="s">
        <v>1574</v>
      </c>
      <c r="D824" s="11" t="s">
        <v>260</v>
      </c>
      <c r="E824" s="19" t="s">
        <v>1824</v>
      </c>
      <c r="F824" s="10">
        <v>42036</v>
      </c>
      <c r="G824" s="10">
        <v>44228</v>
      </c>
      <c r="H824" s="11">
        <v>7</v>
      </c>
      <c r="I824" s="20" t="s">
        <v>259</v>
      </c>
      <c r="J824" s="11" t="s">
        <v>261</v>
      </c>
      <c r="K824" s="11" t="s">
        <v>4641</v>
      </c>
      <c r="L824" s="11">
        <v>2</v>
      </c>
    </row>
    <row r="825" spans="1:12">
      <c r="A825" s="11" t="s">
        <v>1575</v>
      </c>
      <c r="D825" s="11" t="s">
        <v>260</v>
      </c>
      <c r="E825" s="19" t="s">
        <v>1825</v>
      </c>
      <c r="F825" s="10">
        <v>42036</v>
      </c>
      <c r="G825" s="10">
        <v>44228</v>
      </c>
      <c r="H825" s="11">
        <v>7</v>
      </c>
      <c r="I825" s="20" t="s">
        <v>259</v>
      </c>
      <c r="J825" s="11" t="s">
        <v>261</v>
      </c>
      <c r="K825" s="11" t="s">
        <v>4641</v>
      </c>
      <c r="L825" s="11">
        <v>2</v>
      </c>
    </row>
    <row r="826" spans="1:12">
      <c r="A826" s="11" t="s">
        <v>1576</v>
      </c>
      <c r="D826" s="11" t="s">
        <v>260</v>
      </c>
      <c r="E826" s="19" t="s">
        <v>1826</v>
      </c>
      <c r="F826" s="10">
        <v>42036</v>
      </c>
      <c r="G826" s="10">
        <v>44228</v>
      </c>
      <c r="H826" s="11">
        <v>7</v>
      </c>
      <c r="I826" s="20" t="s">
        <v>259</v>
      </c>
      <c r="J826" s="11" t="s">
        <v>261</v>
      </c>
      <c r="K826" s="11" t="s">
        <v>4641</v>
      </c>
      <c r="L826" s="11">
        <v>2</v>
      </c>
    </row>
    <row r="827" spans="1:12">
      <c r="A827" s="11" t="s">
        <v>1577</v>
      </c>
      <c r="D827" s="11" t="s">
        <v>260</v>
      </c>
      <c r="E827" s="19" t="s">
        <v>1827</v>
      </c>
      <c r="F827" s="10">
        <v>42036</v>
      </c>
      <c r="G827" s="10">
        <v>44228</v>
      </c>
      <c r="H827" s="11">
        <v>7</v>
      </c>
      <c r="I827" s="20" t="s">
        <v>259</v>
      </c>
      <c r="J827" s="11" t="s">
        <v>261</v>
      </c>
      <c r="K827" s="11" t="s">
        <v>4641</v>
      </c>
      <c r="L827" s="11">
        <v>2</v>
      </c>
    </row>
    <row r="828" spans="1:12">
      <c r="A828" s="11" t="s">
        <v>1578</v>
      </c>
      <c r="D828" s="11" t="s">
        <v>260</v>
      </c>
      <c r="E828" s="19" t="s">
        <v>1828</v>
      </c>
      <c r="F828" s="10">
        <v>42036</v>
      </c>
      <c r="G828" s="10">
        <v>44228</v>
      </c>
      <c r="H828" s="11">
        <v>7</v>
      </c>
      <c r="I828" s="20" t="s">
        <v>259</v>
      </c>
      <c r="J828" s="11" t="s">
        <v>261</v>
      </c>
      <c r="K828" s="11" t="s">
        <v>4641</v>
      </c>
      <c r="L828" s="11">
        <v>2</v>
      </c>
    </row>
    <row r="829" spans="1:12">
      <c r="A829" s="11" t="s">
        <v>1579</v>
      </c>
      <c r="D829" s="11" t="s">
        <v>260</v>
      </c>
      <c r="E829" s="19" t="s">
        <v>1829</v>
      </c>
      <c r="F829" s="10">
        <v>42036</v>
      </c>
      <c r="G829" s="10">
        <v>44228</v>
      </c>
      <c r="H829" s="11">
        <v>7</v>
      </c>
      <c r="I829" s="20" t="s">
        <v>259</v>
      </c>
      <c r="J829" s="11" t="s">
        <v>261</v>
      </c>
      <c r="K829" s="11" t="s">
        <v>4641</v>
      </c>
      <c r="L829" s="11">
        <v>2</v>
      </c>
    </row>
    <row r="830" spans="1:12">
      <c r="A830" s="11" t="s">
        <v>1580</v>
      </c>
      <c r="D830" s="11" t="s">
        <v>260</v>
      </c>
      <c r="E830" s="19" t="s">
        <v>1830</v>
      </c>
      <c r="F830" s="10">
        <v>42036</v>
      </c>
      <c r="G830" s="10">
        <v>44228</v>
      </c>
      <c r="H830" s="11">
        <v>7</v>
      </c>
      <c r="I830" s="20" t="s">
        <v>259</v>
      </c>
      <c r="J830" s="11" t="s">
        <v>261</v>
      </c>
      <c r="K830" s="11" t="s">
        <v>4641</v>
      </c>
      <c r="L830" s="11">
        <v>2</v>
      </c>
    </row>
    <row r="831" spans="1:12">
      <c r="A831" s="11" t="s">
        <v>1581</v>
      </c>
      <c r="D831" s="11" t="s">
        <v>260</v>
      </c>
      <c r="E831" s="19" t="s">
        <v>1831</v>
      </c>
      <c r="F831" s="10">
        <v>42036</v>
      </c>
      <c r="G831" s="10">
        <v>44228</v>
      </c>
      <c r="H831" s="11">
        <v>7</v>
      </c>
      <c r="I831" s="20" t="s">
        <v>259</v>
      </c>
      <c r="J831" s="11" t="s">
        <v>261</v>
      </c>
      <c r="K831" s="11" t="s">
        <v>4641</v>
      </c>
      <c r="L831" s="11">
        <v>2</v>
      </c>
    </row>
    <row r="832" spans="1:12">
      <c r="A832" s="11" t="s">
        <v>1582</v>
      </c>
      <c r="D832" s="11" t="s">
        <v>260</v>
      </c>
      <c r="E832" s="19" t="s">
        <v>1832</v>
      </c>
      <c r="F832" s="10">
        <v>42036</v>
      </c>
      <c r="G832" s="10">
        <v>44228</v>
      </c>
      <c r="H832" s="11">
        <v>7</v>
      </c>
      <c r="I832" s="20" t="s">
        <v>259</v>
      </c>
      <c r="J832" s="11" t="s">
        <v>261</v>
      </c>
      <c r="K832" s="11" t="s">
        <v>4641</v>
      </c>
      <c r="L832" s="11">
        <v>2</v>
      </c>
    </row>
    <row r="833" spans="1:12">
      <c r="A833" s="11" t="s">
        <v>1583</v>
      </c>
      <c r="D833" s="11" t="s">
        <v>260</v>
      </c>
      <c r="E833" s="19" t="s">
        <v>1833</v>
      </c>
      <c r="F833" s="10">
        <v>42036</v>
      </c>
      <c r="G833" s="10">
        <v>44228</v>
      </c>
      <c r="H833" s="11">
        <v>7</v>
      </c>
      <c r="I833" s="20" t="s">
        <v>259</v>
      </c>
      <c r="J833" s="11" t="s">
        <v>261</v>
      </c>
      <c r="K833" s="11" t="s">
        <v>4641</v>
      </c>
      <c r="L833" s="11">
        <v>2</v>
      </c>
    </row>
    <row r="834" spans="1:12">
      <c r="A834" s="11" t="s">
        <v>1584</v>
      </c>
      <c r="D834" s="11" t="s">
        <v>260</v>
      </c>
      <c r="E834" s="19" t="s">
        <v>1834</v>
      </c>
      <c r="F834" s="10">
        <v>42036</v>
      </c>
      <c r="G834" s="10">
        <v>44228</v>
      </c>
      <c r="H834" s="11">
        <v>7</v>
      </c>
      <c r="I834" s="20" t="s">
        <v>259</v>
      </c>
      <c r="J834" s="11" t="s">
        <v>261</v>
      </c>
      <c r="K834" s="11" t="s">
        <v>4641</v>
      </c>
      <c r="L834" s="11">
        <v>2</v>
      </c>
    </row>
    <row r="835" spans="1:12">
      <c r="A835" s="11" t="s">
        <v>1585</v>
      </c>
      <c r="D835" s="11" t="s">
        <v>260</v>
      </c>
      <c r="E835" s="19" t="s">
        <v>1835</v>
      </c>
      <c r="F835" s="10">
        <v>42036</v>
      </c>
      <c r="G835" s="10">
        <v>44228</v>
      </c>
      <c r="H835" s="11">
        <v>7</v>
      </c>
      <c r="I835" s="20" t="s">
        <v>259</v>
      </c>
      <c r="J835" s="11" t="s">
        <v>261</v>
      </c>
      <c r="K835" s="11" t="s">
        <v>4641</v>
      </c>
      <c r="L835" s="11">
        <v>2</v>
      </c>
    </row>
    <row r="836" spans="1:12">
      <c r="A836" s="11" t="s">
        <v>1586</v>
      </c>
      <c r="D836" s="11" t="s">
        <v>260</v>
      </c>
      <c r="E836" s="19" t="s">
        <v>1836</v>
      </c>
      <c r="F836" s="10">
        <v>42036</v>
      </c>
      <c r="G836" s="10">
        <v>44228</v>
      </c>
      <c r="H836" s="11">
        <v>7</v>
      </c>
      <c r="I836" s="20" t="s">
        <v>259</v>
      </c>
      <c r="J836" s="11" t="s">
        <v>261</v>
      </c>
      <c r="K836" s="11" t="s">
        <v>4641</v>
      </c>
      <c r="L836" s="11">
        <v>2</v>
      </c>
    </row>
    <row r="837" spans="1:12">
      <c r="A837" s="11" t="s">
        <v>1587</v>
      </c>
      <c r="D837" s="11" t="s">
        <v>260</v>
      </c>
      <c r="E837" s="19" t="s">
        <v>1837</v>
      </c>
      <c r="F837" s="10">
        <v>42036</v>
      </c>
      <c r="G837" s="10">
        <v>44228</v>
      </c>
      <c r="H837" s="11">
        <v>7</v>
      </c>
      <c r="I837" s="20" t="s">
        <v>259</v>
      </c>
      <c r="J837" s="11" t="s">
        <v>261</v>
      </c>
      <c r="K837" s="11" t="s">
        <v>4641</v>
      </c>
      <c r="L837" s="11">
        <v>2</v>
      </c>
    </row>
    <row r="838" spans="1:12">
      <c r="A838" s="11" t="s">
        <v>1588</v>
      </c>
      <c r="D838" s="11" t="s">
        <v>260</v>
      </c>
      <c r="E838" s="19" t="s">
        <v>1838</v>
      </c>
      <c r="F838" s="10">
        <v>42036</v>
      </c>
      <c r="G838" s="10">
        <v>44228</v>
      </c>
      <c r="H838" s="11">
        <v>7</v>
      </c>
      <c r="I838" s="20" t="s">
        <v>259</v>
      </c>
      <c r="J838" s="11" t="s">
        <v>261</v>
      </c>
      <c r="K838" s="11" t="s">
        <v>4641</v>
      </c>
      <c r="L838" s="11">
        <v>2</v>
      </c>
    </row>
    <row r="839" spans="1:12">
      <c r="A839" s="11" t="s">
        <v>1589</v>
      </c>
      <c r="D839" s="11" t="s">
        <v>260</v>
      </c>
      <c r="E839" s="19" t="s">
        <v>1839</v>
      </c>
      <c r="F839" s="10">
        <v>42036</v>
      </c>
      <c r="G839" s="10">
        <v>44228</v>
      </c>
      <c r="H839" s="11">
        <v>7</v>
      </c>
      <c r="I839" s="20" t="s">
        <v>259</v>
      </c>
      <c r="J839" s="11" t="s">
        <v>261</v>
      </c>
      <c r="K839" s="11" t="s">
        <v>4641</v>
      </c>
      <c r="L839" s="11">
        <v>2</v>
      </c>
    </row>
    <row r="840" spans="1:12">
      <c r="A840" s="11" t="s">
        <v>1590</v>
      </c>
      <c r="D840" s="11" t="s">
        <v>260</v>
      </c>
      <c r="E840" s="19" t="s">
        <v>1840</v>
      </c>
      <c r="F840" s="10">
        <v>42036</v>
      </c>
      <c r="G840" s="10">
        <v>44228</v>
      </c>
      <c r="H840" s="11">
        <v>7</v>
      </c>
      <c r="I840" s="20" t="s">
        <v>259</v>
      </c>
      <c r="J840" s="11" t="s">
        <v>261</v>
      </c>
      <c r="K840" s="11" t="s">
        <v>4641</v>
      </c>
      <c r="L840" s="11">
        <v>2</v>
      </c>
    </row>
    <row r="841" spans="1:12">
      <c r="A841" s="11" t="s">
        <v>1591</v>
      </c>
      <c r="D841" s="11" t="s">
        <v>260</v>
      </c>
      <c r="E841" s="19" t="s">
        <v>1841</v>
      </c>
      <c r="F841" s="10">
        <v>42036</v>
      </c>
      <c r="G841" s="10">
        <v>44228</v>
      </c>
      <c r="H841" s="11">
        <v>7</v>
      </c>
      <c r="I841" s="20" t="s">
        <v>259</v>
      </c>
      <c r="J841" s="11" t="s">
        <v>261</v>
      </c>
      <c r="K841" s="11" t="s">
        <v>4641</v>
      </c>
      <c r="L841" s="11">
        <v>2</v>
      </c>
    </row>
    <row r="842" spans="1:12">
      <c r="A842" s="11" t="s">
        <v>1592</v>
      </c>
      <c r="D842" s="11" t="s">
        <v>260</v>
      </c>
      <c r="E842" s="19" t="s">
        <v>1842</v>
      </c>
      <c r="F842" s="10">
        <v>42036</v>
      </c>
      <c r="G842" s="10">
        <v>44228</v>
      </c>
      <c r="H842" s="11">
        <v>7</v>
      </c>
      <c r="I842" s="20" t="s">
        <v>259</v>
      </c>
      <c r="J842" s="11" t="s">
        <v>261</v>
      </c>
      <c r="K842" s="11" t="s">
        <v>4641</v>
      </c>
      <c r="L842" s="11">
        <v>2</v>
      </c>
    </row>
    <row r="843" spans="1:12">
      <c r="A843" s="11" t="s">
        <v>1593</v>
      </c>
      <c r="D843" s="11" t="s">
        <v>260</v>
      </c>
      <c r="E843" s="19" t="s">
        <v>1843</v>
      </c>
      <c r="F843" s="10">
        <v>42036</v>
      </c>
      <c r="G843" s="10">
        <v>44228</v>
      </c>
      <c r="H843" s="11">
        <v>7</v>
      </c>
      <c r="I843" s="20" t="s">
        <v>259</v>
      </c>
      <c r="J843" s="11" t="s">
        <v>261</v>
      </c>
      <c r="K843" s="11" t="s">
        <v>4641</v>
      </c>
      <c r="L843" s="11">
        <v>2</v>
      </c>
    </row>
    <row r="844" spans="1:12">
      <c r="A844" s="11" t="s">
        <v>1594</v>
      </c>
      <c r="D844" s="11" t="s">
        <v>260</v>
      </c>
      <c r="E844" s="19" t="s">
        <v>1844</v>
      </c>
      <c r="F844" s="10">
        <v>42036</v>
      </c>
      <c r="G844" s="10">
        <v>44228</v>
      </c>
      <c r="H844" s="11">
        <v>7</v>
      </c>
      <c r="I844" s="20" t="s">
        <v>259</v>
      </c>
      <c r="J844" s="11" t="s">
        <v>261</v>
      </c>
      <c r="K844" s="11" t="s">
        <v>4641</v>
      </c>
      <c r="L844" s="11">
        <v>2</v>
      </c>
    </row>
    <row r="845" spans="1:12">
      <c r="A845" s="11" t="s">
        <v>1595</v>
      </c>
      <c r="D845" s="11" t="s">
        <v>260</v>
      </c>
      <c r="E845" s="19" t="s">
        <v>1845</v>
      </c>
      <c r="F845" s="10">
        <v>42036</v>
      </c>
      <c r="G845" s="10">
        <v>44228</v>
      </c>
      <c r="H845" s="11">
        <v>7</v>
      </c>
      <c r="I845" s="20" t="s">
        <v>259</v>
      </c>
      <c r="J845" s="11" t="s">
        <v>261</v>
      </c>
      <c r="K845" s="11" t="s">
        <v>4641</v>
      </c>
      <c r="L845" s="11">
        <v>2</v>
      </c>
    </row>
    <row r="846" spans="1:12">
      <c r="A846" s="11" t="s">
        <v>1596</v>
      </c>
      <c r="D846" s="11" t="s">
        <v>260</v>
      </c>
      <c r="E846" s="19" t="s">
        <v>1846</v>
      </c>
      <c r="F846" s="10">
        <v>42036</v>
      </c>
      <c r="G846" s="10">
        <v>44228</v>
      </c>
      <c r="H846" s="11">
        <v>7</v>
      </c>
      <c r="I846" s="20" t="s">
        <v>259</v>
      </c>
      <c r="J846" s="11" t="s">
        <v>261</v>
      </c>
      <c r="K846" s="11" t="s">
        <v>4641</v>
      </c>
      <c r="L846" s="11">
        <v>2</v>
      </c>
    </row>
    <row r="847" spans="1:12">
      <c r="A847" s="11" t="s">
        <v>1597</v>
      </c>
      <c r="D847" s="11" t="s">
        <v>260</v>
      </c>
      <c r="E847" s="19" t="s">
        <v>1847</v>
      </c>
      <c r="F847" s="10">
        <v>42036</v>
      </c>
      <c r="G847" s="10">
        <v>44228</v>
      </c>
      <c r="H847" s="11">
        <v>7</v>
      </c>
      <c r="I847" s="20" t="s">
        <v>259</v>
      </c>
      <c r="J847" s="11" t="s">
        <v>261</v>
      </c>
      <c r="K847" s="11" t="s">
        <v>4641</v>
      </c>
      <c r="L847" s="11">
        <v>2</v>
      </c>
    </row>
    <row r="848" spans="1:12">
      <c r="A848" s="11" t="s">
        <v>1598</v>
      </c>
      <c r="D848" s="11" t="s">
        <v>260</v>
      </c>
      <c r="E848" s="19" t="s">
        <v>1848</v>
      </c>
      <c r="F848" s="10">
        <v>42036</v>
      </c>
      <c r="G848" s="10">
        <v>44228</v>
      </c>
      <c r="H848" s="11">
        <v>7</v>
      </c>
      <c r="I848" s="20" t="s">
        <v>259</v>
      </c>
      <c r="J848" s="11" t="s">
        <v>261</v>
      </c>
      <c r="K848" s="11" t="s">
        <v>4641</v>
      </c>
      <c r="L848" s="11">
        <v>2</v>
      </c>
    </row>
    <row r="849" spans="1:12">
      <c r="A849" s="11" t="s">
        <v>1599</v>
      </c>
      <c r="D849" s="11" t="s">
        <v>260</v>
      </c>
      <c r="E849" s="19" t="s">
        <v>1849</v>
      </c>
      <c r="F849" s="10">
        <v>42036</v>
      </c>
      <c r="G849" s="10">
        <v>44228</v>
      </c>
      <c r="H849" s="11">
        <v>7</v>
      </c>
      <c r="I849" s="20" t="s">
        <v>259</v>
      </c>
      <c r="J849" s="11" t="s">
        <v>261</v>
      </c>
      <c r="K849" s="11" t="s">
        <v>4641</v>
      </c>
      <c r="L849" s="11">
        <v>2</v>
      </c>
    </row>
    <row r="850" spans="1:12">
      <c r="A850" s="11" t="s">
        <v>1600</v>
      </c>
      <c r="D850" s="11" t="s">
        <v>260</v>
      </c>
      <c r="E850" s="19" t="s">
        <v>1850</v>
      </c>
      <c r="F850" s="10">
        <v>42036</v>
      </c>
      <c r="G850" s="10">
        <v>44228</v>
      </c>
      <c r="H850" s="11">
        <v>7</v>
      </c>
      <c r="I850" s="20" t="s">
        <v>259</v>
      </c>
      <c r="J850" s="11" t="s">
        <v>261</v>
      </c>
      <c r="K850" s="11" t="s">
        <v>4641</v>
      </c>
      <c r="L850" s="11">
        <v>2</v>
      </c>
    </row>
    <row r="851" spans="1:12">
      <c r="A851" s="11" t="s">
        <v>1601</v>
      </c>
      <c r="D851" s="11" t="s">
        <v>260</v>
      </c>
      <c r="E851" s="19" t="s">
        <v>1851</v>
      </c>
      <c r="F851" s="10">
        <v>42036</v>
      </c>
      <c r="G851" s="10">
        <v>44228</v>
      </c>
      <c r="H851" s="11">
        <v>7</v>
      </c>
      <c r="I851" s="20" t="s">
        <v>259</v>
      </c>
      <c r="J851" s="11" t="s">
        <v>261</v>
      </c>
      <c r="K851" s="11" t="s">
        <v>4641</v>
      </c>
      <c r="L851" s="11">
        <v>2</v>
      </c>
    </row>
    <row r="852" spans="1:12">
      <c r="A852" s="11" t="s">
        <v>1602</v>
      </c>
      <c r="D852" s="11" t="s">
        <v>260</v>
      </c>
      <c r="E852" s="19" t="s">
        <v>1852</v>
      </c>
      <c r="F852" s="10">
        <v>42036</v>
      </c>
      <c r="G852" s="10">
        <v>44228</v>
      </c>
      <c r="H852" s="11">
        <v>7</v>
      </c>
      <c r="I852" s="20" t="s">
        <v>259</v>
      </c>
      <c r="J852" s="11" t="s">
        <v>261</v>
      </c>
      <c r="K852" s="11" t="s">
        <v>4641</v>
      </c>
      <c r="L852" s="11">
        <v>2</v>
      </c>
    </row>
    <row r="853" spans="1:12">
      <c r="A853" s="11" t="s">
        <v>1603</v>
      </c>
      <c r="D853" s="11" t="s">
        <v>260</v>
      </c>
      <c r="E853" s="19" t="s">
        <v>1853</v>
      </c>
      <c r="F853" s="10">
        <v>42036</v>
      </c>
      <c r="G853" s="10">
        <v>44228</v>
      </c>
      <c r="H853" s="11">
        <v>7</v>
      </c>
      <c r="I853" s="20" t="s">
        <v>259</v>
      </c>
      <c r="J853" s="11" t="s">
        <v>261</v>
      </c>
      <c r="K853" s="11" t="s">
        <v>4641</v>
      </c>
      <c r="L853" s="11">
        <v>2</v>
      </c>
    </row>
    <row r="854" spans="1:12">
      <c r="A854" s="11" t="s">
        <v>1604</v>
      </c>
      <c r="D854" s="11" t="s">
        <v>260</v>
      </c>
      <c r="E854" s="19" t="s">
        <v>1854</v>
      </c>
      <c r="F854" s="10">
        <v>42036</v>
      </c>
      <c r="G854" s="10">
        <v>44228</v>
      </c>
      <c r="H854" s="11">
        <v>7</v>
      </c>
      <c r="I854" s="20" t="s">
        <v>259</v>
      </c>
      <c r="J854" s="11" t="s">
        <v>261</v>
      </c>
      <c r="K854" s="11" t="s">
        <v>4641</v>
      </c>
      <c r="L854" s="11">
        <v>2</v>
      </c>
    </row>
    <row r="855" spans="1:12">
      <c r="A855" s="11" t="s">
        <v>1605</v>
      </c>
      <c r="D855" s="11" t="s">
        <v>260</v>
      </c>
      <c r="E855" s="19" t="s">
        <v>1855</v>
      </c>
      <c r="F855" s="10">
        <v>42036</v>
      </c>
      <c r="G855" s="10">
        <v>44228</v>
      </c>
      <c r="H855" s="11">
        <v>7</v>
      </c>
      <c r="I855" s="20" t="s">
        <v>259</v>
      </c>
      <c r="J855" s="11" t="s">
        <v>261</v>
      </c>
      <c r="K855" s="11" t="s">
        <v>4641</v>
      </c>
      <c r="L855" s="11">
        <v>2</v>
      </c>
    </row>
    <row r="856" spans="1:12">
      <c r="A856" s="11" t="s">
        <v>1606</v>
      </c>
      <c r="D856" s="11" t="s">
        <v>260</v>
      </c>
      <c r="E856" s="19" t="s">
        <v>1856</v>
      </c>
      <c r="F856" s="10">
        <v>42036</v>
      </c>
      <c r="G856" s="10">
        <v>44228</v>
      </c>
      <c r="H856" s="11">
        <v>7</v>
      </c>
      <c r="I856" s="20" t="s">
        <v>259</v>
      </c>
      <c r="J856" s="11" t="s">
        <v>261</v>
      </c>
      <c r="K856" s="11" t="s">
        <v>4641</v>
      </c>
      <c r="L856" s="11">
        <v>2</v>
      </c>
    </row>
    <row r="857" spans="1:12">
      <c r="A857" s="11" t="s">
        <v>1607</v>
      </c>
      <c r="D857" s="11" t="s">
        <v>260</v>
      </c>
      <c r="E857" s="19" t="s">
        <v>1857</v>
      </c>
      <c r="F857" s="10">
        <v>42036</v>
      </c>
      <c r="G857" s="10">
        <v>44228</v>
      </c>
      <c r="H857" s="11">
        <v>7</v>
      </c>
      <c r="I857" s="20" t="s">
        <v>259</v>
      </c>
      <c r="J857" s="11" t="s">
        <v>261</v>
      </c>
      <c r="K857" s="11" t="s">
        <v>4641</v>
      </c>
      <c r="L857" s="11">
        <v>2</v>
      </c>
    </row>
    <row r="858" spans="1:12">
      <c r="A858" s="11" t="s">
        <v>1608</v>
      </c>
      <c r="D858" s="11" t="s">
        <v>260</v>
      </c>
      <c r="E858" s="19" t="s">
        <v>1858</v>
      </c>
      <c r="F858" s="10">
        <v>42036</v>
      </c>
      <c r="G858" s="10">
        <v>44228</v>
      </c>
      <c r="H858" s="11">
        <v>7</v>
      </c>
      <c r="I858" s="20" t="s">
        <v>259</v>
      </c>
      <c r="J858" s="11" t="s">
        <v>261</v>
      </c>
      <c r="K858" s="11" t="s">
        <v>4641</v>
      </c>
      <c r="L858" s="11">
        <v>2</v>
      </c>
    </row>
    <row r="859" spans="1:12">
      <c r="A859" s="11" t="s">
        <v>1609</v>
      </c>
      <c r="D859" s="11" t="s">
        <v>260</v>
      </c>
      <c r="E859" s="19" t="s">
        <v>1859</v>
      </c>
      <c r="F859" s="10">
        <v>42036</v>
      </c>
      <c r="G859" s="10">
        <v>44228</v>
      </c>
      <c r="H859" s="11">
        <v>7</v>
      </c>
      <c r="I859" s="20" t="s">
        <v>259</v>
      </c>
      <c r="J859" s="11" t="s">
        <v>261</v>
      </c>
      <c r="K859" s="11" t="s">
        <v>4641</v>
      </c>
      <c r="L859" s="11">
        <v>2</v>
      </c>
    </row>
    <row r="860" spans="1:12">
      <c r="A860" s="11" t="s">
        <v>1610</v>
      </c>
      <c r="D860" s="11" t="s">
        <v>260</v>
      </c>
      <c r="E860" s="19" t="s">
        <v>1860</v>
      </c>
      <c r="F860" s="10">
        <v>42036</v>
      </c>
      <c r="G860" s="10">
        <v>44228</v>
      </c>
      <c r="H860" s="11">
        <v>7</v>
      </c>
      <c r="I860" s="20" t="s">
        <v>259</v>
      </c>
      <c r="J860" s="11" t="s">
        <v>261</v>
      </c>
      <c r="K860" s="11" t="s">
        <v>4641</v>
      </c>
      <c r="L860" s="11">
        <v>2</v>
      </c>
    </row>
    <row r="861" spans="1:12">
      <c r="A861" s="11" t="s">
        <v>1611</v>
      </c>
      <c r="D861" s="11" t="s">
        <v>260</v>
      </c>
      <c r="E861" s="19" t="s">
        <v>1861</v>
      </c>
      <c r="F861" s="10">
        <v>42036</v>
      </c>
      <c r="G861" s="10">
        <v>44228</v>
      </c>
      <c r="H861" s="11">
        <v>7</v>
      </c>
      <c r="I861" s="20" t="s">
        <v>259</v>
      </c>
      <c r="J861" s="11" t="s">
        <v>261</v>
      </c>
      <c r="K861" s="11" t="s">
        <v>4641</v>
      </c>
      <c r="L861" s="11">
        <v>2</v>
      </c>
    </row>
    <row r="862" spans="1:12">
      <c r="A862" s="11" t="s">
        <v>1612</v>
      </c>
      <c r="D862" s="11" t="s">
        <v>260</v>
      </c>
      <c r="E862" s="19" t="s">
        <v>1862</v>
      </c>
      <c r="F862" s="10">
        <v>42036</v>
      </c>
      <c r="G862" s="10">
        <v>44228</v>
      </c>
      <c r="H862" s="11">
        <v>7</v>
      </c>
      <c r="I862" s="20" t="s">
        <v>259</v>
      </c>
      <c r="J862" s="11" t="s">
        <v>261</v>
      </c>
      <c r="K862" s="11" t="s">
        <v>4641</v>
      </c>
      <c r="L862" s="11">
        <v>2</v>
      </c>
    </row>
    <row r="863" spans="1:12">
      <c r="A863" s="11" t="s">
        <v>1613</v>
      </c>
      <c r="D863" s="11" t="s">
        <v>260</v>
      </c>
      <c r="E863" s="19" t="s">
        <v>1863</v>
      </c>
      <c r="F863" s="10">
        <v>42036</v>
      </c>
      <c r="G863" s="10">
        <v>44228</v>
      </c>
      <c r="H863" s="11">
        <v>7</v>
      </c>
      <c r="I863" s="20" t="s">
        <v>259</v>
      </c>
      <c r="J863" s="11" t="s">
        <v>261</v>
      </c>
      <c r="K863" s="11" t="s">
        <v>4641</v>
      </c>
      <c r="L863" s="11">
        <v>2</v>
      </c>
    </row>
    <row r="864" spans="1:12">
      <c r="A864" s="11" t="s">
        <v>1614</v>
      </c>
      <c r="D864" s="11" t="s">
        <v>260</v>
      </c>
      <c r="E864" s="19" t="s">
        <v>1864</v>
      </c>
      <c r="F864" s="10">
        <v>42036</v>
      </c>
      <c r="G864" s="10">
        <v>44228</v>
      </c>
      <c r="H864" s="11">
        <v>7</v>
      </c>
      <c r="I864" s="20" t="s">
        <v>259</v>
      </c>
      <c r="J864" s="11" t="s">
        <v>261</v>
      </c>
      <c r="K864" s="11" t="s">
        <v>4641</v>
      </c>
      <c r="L864" s="11">
        <v>2</v>
      </c>
    </row>
    <row r="865" spans="1:12">
      <c r="A865" s="11" t="s">
        <v>1615</v>
      </c>
      <c r="D865" s="11" t="s">
        <v>260</v>
      </c>
      <c r="E865" s="19" t="s">
        <v>1865</v>
      </c>
      <c r="F865" s="10">
        <v>42036</v>
      </c>
      <c r="G865" s="10">
        <v>44228</v>
      </c>
      <c r="H865" s="11">
        <v>7</v>
      </c>
      <c r="I865" s="20" t="s">
        <v>259</v>
      </c>
      <c r="J865" s="11" t="s">
        <v>261</v>
      </c>
      <c r="K865" s="11" t="s">
        <v>4641</v>
      </c>
      <c r="L865" s="11">
        <v>2</v>
      </c>
    </row>
    <row r="866" spans="1:12">
      <c r="A866" s="11" t="s">
        <v>1616</v>
      </c>
      <c r="D866" s="11" t="s">
        <v>260</v>
      </c>
      <c r="E866" s="19" t="s">
        <v>1866</v>
      </c>
      <c r="F866" s="10">
        <v>42036</v>
      </c>
      <c r="G866" s="10">
        <v>44228</v>
      </c>
      <c r="H866" s="11">
        <v>7</v>
      </c>
      <c r="I866" s="20" t="s">
        <v>259</v>
      </c>
      <c r="J866" s="11" t="s">
        <v>261</v>
      </c>
      <c r="K866" s="11" t="s">
        <v>4641</v>
      </c>
      <c r="L866" s="11">
        <v>2</v>
      </c>
    </row>
    <row r="867" spans="1:12">
      <c r="A867" s="11" t="s">
        <v>1617</v>
      </c>
      <c r="D867" s="11" t="s">
        <v>260</v>
      </c>
      <c r="E867" s="19" t="s">
        <v>1867</v>
      </c>
      <c r="F867" s="10">
        <v>42036</v>
      </c>
      <c r="G867" s="10">
        <v>44228</v>
      </c>
      <c r="H867" s="11">
        <v>7</v>
      </c>
      <c r="I867" s="20" t="s">
        <v>259</v>
      </c>
      <c r="J867" s="11" t="s">
        <v>261</v>
      </c>
      <c r="K867" s="11" t="s">
        <v>4641</v>
      </c>
      <c r="L867" s="11">
        <v>2</v>
      </c>
    </row>
    <row r="868" spans="1:12">
      <c r="A868" s="11" t="s">
        <v>1618</v>
      </c>
      <c r="D868" s="11" t="s">
        <v>260</v>
      </c>
      <c r="E868" s="19" t="s">
        <v>1868</v>
      </c>
      <c r="F868" s="10">
        <v>42036</v>
      </c>
      <c r="G868" s="10">
        <v>44228</v>
      </c>
      <c r="H868" s="11">
        <v>7</v>
      </c>
      <c r="I868" s="20" t="s">
        <v>259</v>
      </c>
      <c r="J868" s="11" t="s">
        <v>261</v>
      </c>
      <c r="K868" s="11" t="s">
        <v>4641</v>
      </c>
      <c r="L868" s="11">
        <v>2</v>
      </c>
    </row>
    <row r="869" spans="1:12">
      <c r="A869" s="11" t="s">
        <v>1619</v>
      </c>
      <c r="D869" s="11" t="s">
        <v>260</v>
      </c>
      <c r="E869" s="19" t="s">
        <v>1869</v>
      </c>
      <c r="F869" s="10">
        <v>42036</v>
      </c>
      <c r="G869" s="10">
        <v>44228</v>
      </c>
      <c r="H869" s="11">
        <v>7</v>
      </c>
      <c r="I869" s="20" t="s">
        <v>259</v>
      </c>
      <c r="J869" s="11" t="s">
        <v>261</v>
      </c>
      <c r="K869" s="11" t="s">
        <v>4641</v>
      </c>
      <c r="L869" s="11">
        <v>2</v>
      </c>
    </row>
    <row r="870" spans="1:12">
      <c r="A870" s="11" t="s">
        <v>1620</v>
      </c>
      <c r="D870" s="11" t="s">
        <v>260</v>
      </c>
      <c r="E870" s="19" t="s">
        <v>1870</v>
      </c>
      <c r="F870" s="10">
        <v>42036</v>
      </c>
      <c r="G870" s="10">
        <v>44228</v>
      </c>
      <c r="H870" s="11">
        <v>7</v>
      </c>
      <c r="I870" s="20" t="s">
        <v>259</v>
      </c>
      <c r="J870" s="11" t="s">
        <v>261</v>
      </c>
      <c r="K870" s="11" t="s">
        <v>4641</v>
      </c>
      <c r="L870" s="11">
        <v>2</v>
      </c>
    </row>
    <row r="871" spans="1:12">
      <c r="A871" s="11" t="s">
        <v>1621</v>
      </c>
      <c r="D871" s="11" t="s">
        <v>260</v>
      </c>
      <c r="E871" s="19" t="s">
        <v>1871</v>
      </c>
      <c r="F871" s="10">
        <v>42036</v>
      </c>
      <c r="G871" s="10">
        <v>44228</v>
      </c>
      <c r="H871" s="11">
        <v>7</v>
      </c>
      <c r="I871" s="20" t="s">
        <v>259</v>
      </c>
      <c r="J871" s="11" t="s">
        <v>261</v>
      </c>
      <c r="K871" s="11" t="s">
        <v>4641</v>
      </c>
      <c r="L871" s="11">
        <v>2</v>
      </c>
    </row>
    <row r="872" spans="1:12">
      <c r="A872" s="11" t="s">
        <v>1622</v>
      </c>
      <c r="D872" s="11" t="s">
        <v>260</v>
      </c>
      <c r="E872" s="19" t="s">
        <v>1872</v>
      </c>
      <c r="F872" s="10">
        <v>42036</v>
      </c>
      <c r="G872" s="10">
        <v>44228</v>
      </c>
      <c r="H872" s="11">
        <v>7</v>
      </c>
      <c r="I872" s="20" t="s">
        <v>259</v>
      </c>
      <c r="J872" s="11" t="s">
        <v>261</v>
      </c>
      <c r="K872" s="11" t="s">
        <v>4641</v>
      </c>
      <c r="L872" s="11">
        <v>2</v>
      </c>
    </row>
    <row r="873" spans="1:12">
      <c r="A873" s="11" t="s">
        <v>1623</v>
      </c>
      <c r="D873" s="11" t="s">
        <v>260</v>
      </c>
      <c r="E873" s="19" t="s">
        <v>1873</v>
      </c>
      <c r="F873" s="10">
        <v>42036</v>
      </c>
      <c r="G873" s="10">
        <v>44228</v>
      </c>
      <c r="H873" s="11">
        <v>7</v>
      </c>
      <c r="I873" s="20" t="s">
        <v>259</v>
      </c>
      <c r="J873" s="11" t="s">
        <v>261</v>
      </c>
      <c r="K873" s="11" t="s">
        <v>4641</v>
      </c>
      <c r="L873" s="11">
        <v>2</v>
      </c>
    </row>
    <row r="874" spans="1:12">
      <c r="A874" s="11" t="s">
        <v>1624</v>
      </c>
      <c r="D874" s="11" t="s">
        <v>260</v>
      </c>
      <c r="E874" s="19" t="s">
        <v>1874</v>
      </c>
      <c r="F874" s="10">
        <v>42036</v>
      </c>
      <c r="G874" s="10">
        <v>44228</v>
      </c>
      <c r="H874" s="11">
        <v>7</v>
      </c>
      <c r="I874" s="20" t="s">
        <v>259</v>
      </c>
      <c r="J874" s="11" t="s">
        <v>261</v>
      </c>
      <c r="K874" s="11" t="s">
        <v>4641</v>
      </c>
      <c r="L874" s="11">
        <v>2</v>
      </c>
    </row>
    <row r="875" spans="1:12">
      <c r="A875" s="11" t="s">
        <v>1625</v>
      </c>
      <c r="D875" s="11" t="s">
        <v>260</v>
      </c>
      <c r="E875" s="19" t="s">
        <v>1875</v>
      </c>
      <c r="F875" s="10">
        <v>42036</v>
      </c>
      <c r="G875" s="10">
        <v>44228</v>
      </c>
      <c r="H875" s="11">
        <v>7</v>
      </c>
      <c r="I875" s="20" t="s">
        <v>259</v>
      </c>
      <c r="J875" s="11" t="s">
        <v>261</v>
      </c>
      <c r="K875" s="11" t="s">
        <v>4641</v>
      </c>
      <c r="L875" s="11">
        <v>2</v>
      </c>
    </row>
    <row r="876" spans="1:12">
      <c r="A876" s="11" t="s">
        <v>1626</v>
      </c>
      <c r="D876" s="11" t="s">
        <v>260</v>
      </c>
      <c r="E876" s="19" t="s">
        <v>1876</v>
      </c>
      <c r="F876" s="10">
        <v>42036</v>
      </c>
      <c r="G876" s="10">
        <v>44228</v>
      </c>
      <c r="H876" s="11">
        <v>7</v>
      </c>
      <c r="I876" s="20" t="s">
        <v>259</v>
      </c>
      <c r="J876" s="11" t="s">
        <v>261</v>
      </c>
      <c r="K876" s="11" t="s">
        <v>4641</v>
      </c>
      <c r="L876" s="11">
        <v>2</v>
      </c>
    </row>
    <row r="877" spans="1:12">
      <c r="A877" s="11" t="s">
        <v>1627</v>
      </c>
      <c r="D877" s="11" t="s">
        <v>260</v>
      </c>
      <c r="E877" s="19" t="s">
        <v>1877</v>
      </c>
      <c r="F877" s="10">
        <v>42036</v>
      </c>
      <c r="G877" s="10">
        <v>44228</v>
      </c>
      <c r="H877" s="11">
        <v>7</v>
      </c>
      <c r="I877" s="20" t="s">
        <v>259</v>
      </c>
      <c r="J877" s="11" t="s">
        <v>261</v>
      </c>
      <c r="K877" s="11" t="s">
        <v>4641</v>
      </c>
      <c r="L877" s="11">
        <v>2</v>
      </c>
    </row>
    <row r="878" spans="1:12">
      <c r="A878" s="11" t="s">
        <v>1628</v>
      </c>
      <c r="D878" s="11" t="s">
        <v>260</v>
      </c>
      <c r="E878" s="19" t="s">
        <v>1878</v>
      </c>
      <c r="F878" s="10">
        <v>42036</v>
      </c>
      <c r="G878" s="10">
        <v>44228</v>
      </c>
      <c r="H878" s="11">
        <v>7</v>
      </c>
      <c r="I878" s="20" t="s">
        <v>259</v>
      </c>
      <c r="J878" s="11" t="s">
        <v>261</v>
      </c>
      <c r="K878" s="11" t="s">
        <v>4641</v>
      </c>
      <c r="L878" s="11">
        <v>2</v>
      </c>
    </row>
    <row r="879" spans="1:12">
      <c r="A879" s="11" t="s">
        <v>1629</v>
      </c>
      <c r="D879" s="11" t="s">
        <v>260</v>
      </c>
      <c r="E879" s="19" t="s">
        <v>1879</v>
      </c>
      <c r="F879" s="10">
        <v>42036</v>
      </c>
      <c r="G879" s="10">
        <v>44228</v>
      </c>
      <c r="H879" s="11">
        <v>7</v>
      </c>
      <c r="I879" s="20" t="s">
        <v>259</v>
      </c>
      <c r="J879" s="11" t="s">
        <v>261</v>
      </c>
      <c r="K879" s="11" t="s">
        <v>4641</v>
      </c>
      <c r="L879" s="11">
        <v>2</v>
      </c>
    </row>
    <row r="880" spans="1:12">
      <c r="A880" s="11" t="s">
        <v>1630</v>
      </c>
      <c r="D880" s="11" t="s">
        <v>260</v>
      </c>
      <c r="E880" s="19" t="s">
        <v>1880</v>
      </c>
      <c r="F880" s="10">
        <v>42036</v>
      </c>
      <c r="G880" s="10">
        <v>44228</v>
      </c>
      <c r="H880" s="11">
        <v>7</v>
      </c>
      <c r="I880" s="20" t="s">
        <v>259</v>
      </c>
      <c r="J880" s="11" t="s">
        <v>261</v>
      </c>
      <c r="K880" s="11" t="s">
        <v>4641</v>
      </c>
      <c r="L880" s="11">
        <v>2</v>
      </c>
    </row>
    <row r="881" spans="1:12">
      <c r="A881" s="11" t="s">
        <v>1631</v>
      </c>
      <c r="D881" s="11" t="s">
        <v>260</v>
      </c>
      <c r="E881" s="19" t="s">
        <v>1881</v>
      </c>
      <c r="F881" s="10">
        <v>42036</v>
      </c>
      <c r="G881" s="10">
        <v>44228</v>
      </c>
      <c r="H881" s="11">
        <v>7</v>
      </c>
      <c r="I881" s="20" t="s">
        <v>259</v>
      </c>
      <c r="J881" s="11" t="s">
        <v>261</v>
      </c>
      <c r="K881" s="11" t="s">
        <v>4641</v>
      </c>
      <c r="L881" s="11">
        <v>2</v>
      </c>
    </row>
    <row r="882" spans="1:12">
      <c r="A882" s="11" t="s">
        <v>1632</v>
      </c>
      <c r="D882" s="11" t="s">
        <v>260</v>
      </c>
      <c r="E882" s="19" t="s">
        <v>1882</v>
      </c>
      <c r="F882" s="10">
        <v>42036</v>
      </c>
      <c r="G882" s="10">
        <v>44228</v>
      </c>
      <c r="H882" s="11">
        <v>7</v>
      </c>
      <c r="I882" s="20" t="s">
        <v>259</v>
      </c>
      <c r="J882" s="11" t="s">
        <v>261</v>
      </c>
      <c r="K882" s="11" t="s">
        <v>4641</v>
      </c>
      <c r="L882" s="11">
        <v>2</v>
      </c>
    </row>
    <row r="883" spans="1:12">
      <c r="A883" s="11" t="s">
        <v>1633</v>
      </c>
      <c r="D883" s="11" t="s">
        <v>260</v>
      </c>
      <c r="E883" s="19" t="s">
        <v>1883</v>
      </c>
      <c r="F883" s="10">
        <v>42036</v>
      </c>
      <c r="G883" s="10">
        <v>44228</v>
      </c>
      <c r="H883" s="11">
        <v>7</v>
      </c>
      <c r="I883" s="20" t="s">
        <v>259</v>
      </c>
      <c r="J883" s="11" t="s">
        <v>261</v>
      </c>
      <c r="K883" s="11" t="s">
        <v>4641</v>
      </c>
      <c r="L883" s="11">
        <v>2</v>
      </c>
    </row>
    <row r="884" spans="1:12">
      <c r="A884" s="11" t="s">
        <v>1634</v>
      </c>
      <c r="D884" s="11" t="s">
        <v>260</v>
      </c>
      <c r="E884" s="19" t="s">
        <v>1884</v>
      </c>
      <c r="F884" s="10">
        <v>42036</v>
      </c>
      <c r="G884" s="10">
        <v>44228</v>
      </c>
      <c r="H884" s="11">
        <v>7</v>
      </c>
      <c r="I884" s="20" t="s">
        <v>259</v>
      </c>
      <c r="J884" s="11" t="s">
        <v>261</v>
      </c>
      <c r="K884" s="11" t="s">
        <v>4641</v>
      </c>
      <c r="L884" s="11">
        <v>2</v>
      </c>
    </row>
    <row r="885" spans="1:12">
      <c r="A885" s="11" t="s">
        <v>1635</v>
      </c>
      <c r="D885" s="11" t="s">
        <v>260</v>
      </c>
      <c r="E885" s="19" t="s">
        <v>1885</v>
      </c>
      <c r="F885" s="10">
        <v>42036</v>
      </c>
      <c r="G885" s="10">
        <v>44228</v>
      </c>
      <c r="H885" s="11">
        <v>7</v>
      </c>
      <c r="I885" s="20" t="s">
        <v>259</v>
      </c>
      <c r="J885" s="11" t="s">
        <v>261</v>
      </c>
      <c r="K885" s="11" t="s">
        <v>4641</v>
      </c>
      <c r="L885" s="11">
        <v>2</v>
      </c>
    </row>
    <row r="886" spans="1:12">
      <c r="A886" s="11" t="s">
        <v>1636</v>
      </c>
      <c r="D886" s="11" t="s">
        <v>260</v>
      </c>
      <c r="E886" s="19" t="s">
        <v>1886</v>
      </c>
      <c r="F886" s="10">
        <v>42036</v>
      </c>
      <c r="G886" s="10">
        <v>44228</v>
      </c>
      <c r="H886" s="11">
        <v>7</v>
      </c>
      <c r="I886" s="20" t="s">
        <v>259</v>
      </c>
      <c r="J886" s="11" t="s">
        <v>261</v>
      </c>
      <c r="K886" s="11" t="s">
        <v>4641</v>
      </c>
      <c r="L886" s="11">
        <v>2</v>
      </c>
    </row>
    <row r="887" spans="1:12">
      <c r="A887" s="11" t="s">
        <v>1637</v>
      </c>
      <c r="D887" s="11" t="s">
        <v>260</v>
      </c>
      <c r="E887" s="19" t="s">
        <v>1887</v>
      </c>
      <c r="F887" s="10">
        <v>42036</v>
      </c>
      <c r="G887" s="10">
        <v>44228</v>
      </c>
      <c r="H887" s="11">
        <v>7</v>
      </c>
      <c r="I887" s="20" t="s">
        <v>259</v>
      </c>
      <c r="J887" s="11" t="s">
        <v>261</v>
      </c>
      <c r="K887" s="11" t="s">
        <v>4641</v>
      </c>
      <c r="L887" s="11">
        <v>2</v>
      </c>
    </row>
    <row r="888" spans="1:12">
      <c r="A888" s="11" t="s">
        <v>1638</v>
      </c>
      <c r="D888" s="11" t="s">
        <v>260</v>
      </c>
      <c r="E888" s="19" t="s">
        <v>1888</v>
      </c>
      <c r="F888" s="10">
        <v>42036</v>
      </c>
      <c r="G888" s="10">
        <v>44228</v>
      </c>
      <c r="H888" s="11">
        <v>7</v>
      </c>
      <c r="I888" s="20" t="s">
        <v>259</v>
      </c>
      <c r="J888" s="11" t="s">
        <v>261</v>
      </c>
      <c r="K888" s="11" t="s">
        <v>4641</v>
      </c>
      <c r="L888" s="11">
        <v>2</v>
      </c>
    </row>
    <row r="889" spans="1:12">
      <c r="A889" s="11" t="s">
        <v>1639</v>
      </c>
      <c r="D889" s="11" t="s">
        <v>260</v>
      </c>
      <c r="E889" s="19" t="s">
        <v>1889</v>
      </c>
      <c r="F889" s="10">
        <v>42036</v>
      </c>
      <c r="G889" s="10">
        <v>44228</v>
      </c>
      <c r="H889" s="11">
        <v>7</v>
      </c>
      <c r="I889" s="20" t="s">
        <v>259</v>
      </c>
      <c r="J889" s="11" t="s">
        <v>261</v>
      </c>
      <c r="K889" s="11" t="s">
        <v>4641</v>
      </c>
      <c r="L889" s="11">
        <v>2</v>
      </c>
    </row>
    <row r="890" spans="1:12">
      <c r="A890" s="11" t="s">
        <v>1640</v>
      </c>
      <c r="D890" s="11" t="s">
        <v>260</v>
      </c>
      <c r="E890" s="19" t="s">
        <v>1890</v>
      </c>
      <c r="F890" s="10">
        <v>42036</v>
      </c>
      <c r="G890" s="10">
        <v>44228</v>
      </c>
      <c r="H890" s="11">
        <v>7</v>
      </c>
      <c r="I890" s="20" t="s">
        <v>259</v>
      </c>
      <c r="J890" s="11" t="s">
        <v>261</v>
      </c>
      <c r="K890" s="11" t="s">
        <v>4641</v>
      </c>
      <c r="L890" s="11">
        <v>2</v>
      </c>
    </row>
    <row r="891" spans="1:12">
      <c r="A891" s="11" t="s">
        <v>1641</v>
      </c>
      <c r="D891" s="11" t="s">
        <v>260</v>
      </c>
      <c r="E891" s="19" t="s">
        <v>1891</v>
      </c>
      <c r="F891" s="10">
        <v>42036</v>
      </c>
      <c r="G891" s="10">
        <v>44228</v>
      </c>
      <c r="H891" s="11">
        <v>7</v>
      </c>
      <c r="I891" s="20" t="s">
        <v>259</v>
      </c>
      <c r="J891" s="11" t="s">
        <v>261</v>
      </c>
      <c r="K891" s="11" t="s">
        <v>4641</v>
      </c>
      <c r="L891" s="11">
        <v>2</v>
      </c>
    </row>
    <row r="892" spans="1:12">
      <c r="A892" s="11" t="s">
        <v>1642</v>
      </c>
      <c r="D892" s="11" t="s">
        <v>260</v>
      </c>
      <c r="E892" s="19" t="s">
        <v>1892</v>
      </c>
      <c r="F892" s="10">
        <v>42036</v>
      </c>
      <c r="G892" s="10">
        <v>44228</v>
      </c>
      <c r="H892" s="11">
        <v>7</v>
      </c>
      <c r="I892" s="20" t="s">
        <v>259</v>
      </c>
      <c r="J892" s="11" t="s">
        <v>261</v>
      </c>
      <c r="K892" s="11" t="s">
        <v>4641</v>
      </c>
      <c r="L892" s="11">
        <v>2</v>
      </c>
    </row>
    <row r="893" spans="1:12">
      <c r="A893" s="11" t="s">
        <v>1643</v>
      </c>
      <c r="D893" s="11" t="s">
        <v>260</v>
      </c>
      <c r="E893" s="19" t="s">
        <v>1893</v>
      </c>
      <c r="F893" s="10">
        <v>42036</v>
      </c>
      <c r="G893" s="10">
        <v>44228</v>
      </c>
      <c r="H893" s="11">
        <v>7</v>
      </c>
      <c r="I893" s="20" t="s">
        <v>259</v>
      </c>
      <c r="J893" s="11" t="s">
        <v>261</v>
      </c>
      <c r="K893" s="11" t="s">
        <v>4641</v>
      </c>
      <c r="L893" s="11">
        <v>2</v>
      </c>
    </row>
    <row r="894" spans="1:12">
      <c r="A894" s="11" t="s">
        <v>1644</v>
      </c>
      <c r="D894" s="11" t="s">
        <v>260</v>
      </c>
      <c r="E894" s="19" t="s">
        <v>1894</v>
      </c>
      <c r="F894" s="10">
        <v>42036</v>
      </c>
      <c r="G894" s="10">
        <v>44228</v>
      </c>
      <c r="H894" s="11">
        <v>7</v>
      </c>
      <c r="I894" s="20" t="s">
        <v>259</v>
      </c>
      <c r="J894" s="11" t="s">
        <v>261</v>
      </c>
      <c r="K894" s="11" t="s">
        <v>4641</v>
      </c>
      <c r="L894" s="11">
        <v>2</v>
      </c>
    </row>
    <row r="895" spans="1:12">
      <c r="A895" s="11" t="s">
        <v>1645</v>
      </c>
      <c r="D895" s="11" t="s">
        <v>260</v>
      </c>
      <c r="E895" s="19" t="s">
        <v>1895</v>
      </c>
      <c r="F895" s="10">
        <v>42036</v>
      </c>
      <c r="G895" s="10">
        <v>44228</v>
      </c>
      <c r="H895" s="11">
        <v>7</v>
      </c>
      <c r="I895" s="20" t="s">
        <v>259</v>
      </c>
      <c r="J895" s="11" t="s">
        <v>261</v>
      </c>
      <c r="K895" s="11" t="s">
        <v>4641</v>
      </c>
      <c r="L895" s="11">
        <v>2</v>
      </c>
    </row>
    <row r="896" spans="1:12">
      <c r="A896" s="11" t="s">
        <v>1646</v>
      </c>
      <c r="D896" s="11" t="s">
        <v>260</v>
      </c>
      <c r="E896" s="19" t="s">
        <v>1896</v>
      </c>
      <c r="F896" s="10">
        <v>42036</v>
      </c>
      <c r="G896" s="10">
        <v>44228</v>
      </c>
      <c r="H896" s="11">
        <v>7</v>
      </c>
      <c r="I896" s="20" t="s">
        <v>259</v>
      </c>
      <c r="J896" s="11" t="s">
        <v>261</v>
      </c>
      <c r="K896" s="11" t="s">
        <v>4641</v>
      </c>
      <c r="L896" s="11">
        <v>2</v>
      </c>
    </row>
    <row r="897" spans="1:12">
      <c r="A897" s="11" t="s">
        <v>1647</v>
      </c>
      <c r="D897" s="11" t="s">
        <v>260</v>
      </c>
      <c r="E897" s="19" t="s">
        <v>1897</v>
      </c>
      <c r="F897" s="10">
        <v>42036</v>
      </c>
      <c r="G897" s="10">
        <v>44228</v>
      </c>
      <c r="H897" s="11">
        <v>7</v>
      </c>
      <c r="I897" s="20" t="s">
        <v>259</v>
      </c>
      <c r="J897" s="11" t="s">
        <v>261</v>
      </c>
      <c r="K897" s="11" t="s">
        <v>4641</v>
      </c>
      <c r="L897" s="11">
        <v>2</v>
      </c>
    </row>
    <row r="898" spans="1:12">
      <c r="A898" s="11" t="s">
        <v>1648</v>
      </c>
      <c r="D898" s="11" t="s">
        <v>260</v>
      </c>
      <c r="E898" s="19" t="s">
        <v>1898</v>
      </c>
      <c r="F898" s="10">
        <v>42036</v>
      </c>
      <c r="G898" s="10">
        <v>44228</v>
      </c>
      <c r="H898" s="11">
        <v>7</v>
      </c>
      <c r="I898" s="20" t="s">
        <v>259</v>
      </c>
      <c r="J898" s="11" t="s">
        <v>261</v>
      </c>
      <c r="K898" s="11" t="s">
        <v>4641</v>
      </c>
      <c r="L898" s="11">
        <v>2</v>
      </c>
    </row>
    <row r="899" spans="1:12">
      <c r="A899" s="11" t="s">
        <v>1649</v>
      </c>
      <c r="D899" s="11" t="s">
        <v>260</v>
      </c>
      <c r="E899" s="19" t="s">
        <v>1899</v>
      </c>
      <c r="F899" s="10">
        <v>42036</v>
      </c>
      <c r="G899" s="10">
        <v>44228</v>
      </c>
      <c r="H899" s="11">
        <v>7</v>
      </c>
      <c r="I899" s="20" t="s">
        <v>259</v>
      </c>
      <c r="J899" s="11" t="s">
        <v>261</v>
      </c>
      <c r="K899" s="11" t="s">
        <v>4641</v>
      </c>
      <c r="L899" s="11">
        <v>2</v>
      </c>
    </row>
    <row r="900" spans="1:12">
      <c r="A900" s="11" t="s">
        <v>1650</v>
      </c>
      <c r="D900" s="11" t="s">
        <v>260</v>
      </c>
      <c r="E900" s="19" t="s">
        <v>1900</v>
      </c>
      <c r="F900" s="10">
        <v>42036</v>
      </c>
      <c r="G900" s="10">
        <v>44228</v>
      </c>
      <c r="H900" s="11">
        <v>7</v>
      </c>
      <c r="I900" s="20" t="s">
        <v>259</v>
      </c>
      <c r="J900" s="11" t="s">
        <v>261</v>
      </c>
      <c r="K900" s="11" t="s">
        <v>4641</v>
      </c>
      <c r="L900" s="11">
        <v>2</v>
      </c>
    </row>
    <row r="901" spans="1:12">
      <c r="A901" s="11" t="s">
        <v>1651</v>
      </c>
      <c r="D901" s="11" t="s">
        <v>260</v>
      </c>
      <c r="E901" s="19" t="s">
        <v>1901</v>
      </c>
      <c r="F901" s="10">
        <v>42036</v>
      </c>
      <c r="G901" s="10">
        <v>44228</v>
      </c>
      <c r="H901" s="11">
        <v>7</v>
      </c>
      <c r="I901" s="20" t="s">
        <v>259</v>
      </c>
      <c r="J901" s="11" t="s">
        <v>261</v>
      </c>
      <c r="K901" s="11" t="s">
        <v>4641</v>
      </c>
      <c r="L901" s="11">
        <v>2</v>
      </c>
    </row>
    <row r="902" spans="1:12">
      <c r="A902" s="11" t="s">
        <v>1652</v>
      </c>
      <c r="D902" s="11" t="s">
        <v>260</v>
      </c>
      <c r="E902" s="19" t="s">
        <v>1902</v>
      </c>
      <c r="F902" s="10">
        <v>42036</v>
      </c>
      <c r="G902" s="10">
        <v>44228</v>
      </c>
      <c r="H902" s="11">
        <v>7</v>
      </c>
      <c r="I902" s="20" t="s">
        <v>259</v>
      </c>
      <c r="J902" s="11" t="s">
        <v>261</v>
      </c>
      <c r="K902" s="11" t="s">
        <v>4641</v>
      </c>
      <c r="L902" s="11">
        <v>2</v>
      </c>
    </row>
    <row r="903" spans="1:12">
      <c r="A903" s="11" t="s">
        <v>1653</v>
      </c>
      <c r="D903" s="11" t="s">
        <v>260</v>
      </c>
      <c r="E903" s="19" t="s">
        <v>1903</v>
      </c>
      <c r="F903" s="10">
        <v>42036</v>
      </c>
      <c r="G903" s="10">
        <v>44228</v>
      </c>
      <c r="H903" s="11">
        <v>7</v>
      </c>
      <c r="I903" s="20" t="s">
        <v>259</v>
      </c>
      <c r="J903" s="11" t="s">
        <v>261</v>
      </c>
      <c r="K903" s="11" t="s">
        <v>4641</v>
      </c>
      <c r="L903" s="11">
        <v>2</v>
      </c>
    </row>
    <row r="904" spans="1:12">
      <c r="A904" s="11" t="s">
        <v>1654</v>
      </c>
      <c r="D904" s="11" t="s">
        <v>260</v>
      </c>
      <c r="E904" s="19" t="s">
        <v>1904</v>
      </c>
      <c r="F904" s="10">
        <v>42036</v>
      </c>
      <c r="G904" s="10">
        <v>44228</v>
      </c>
      <c r="H904" s="11">
        <v>7</v>
      </c>
      <c r="I904" s="20" t="s">
        <v>259</v>
      </c>
      <c r="J904" s="11" t="s">
        <v>261</v>
      </c>
      <c r="K904" s="11" t="s">
        <v>4641</v>
      </c>
      <c r="L904" s="11">
        <v>2</v>
      </c>
    </row>
    <row r="905" spans="1:12">
      <c r="A905" s="11" t="s">
        <v>1655</v>
      </c>
      <c r="D905" s="11" t="s">
        <v>260</v>
      </c>
      <c r="E905" s="19" t="s">
        <v>1905</v>
      </c>
      <c r="F905" s="10">
        <v>42036</v>
      </c>
      <c r="G905" s="10">
        <v>44228</v>
      </c>
      <c r="H905" s="11">
        <v>7</v>
      </c>
      <c r="I905" s="20" t="s">
        <v>259</v>
      </c>
      <c r="J905" s="11" t="s">
        <v>261</v>
      </c>
      <c r="K905" s="11" t="s">
        <v>4641</v>
      </c>
      <c r="L905" s="11">
        <v>2</v>
      </c>
    </row>
    <row r="906" spans="1:12">
      <c r="A906" s="11" t="s">
        <v>1656</v>
      </c>
      <c r="D906" s="11" t="s">
        <v>260</v>
      </c>
      <c r="E906" s="19" t="s">
        <v>1906</v>
      </c>
      <c r="F906" s="10">
        <v>42036</v>
      </c>
      <c r="G906" s="10">
        <v>44228</v>
      </c>
      <c r="H906" s="11">
        <v>7</v>
      </c>
      <c r="I906" s="20" t="s">
        <v>259</v>
      </c>
      <c r="J906" s="11" t="s">
        <v>261</v>
      </c>
      <c r="K906" s="11" t="s">
        <v>4641</v>
      </c>
      <c r="L906" s="11">
        <v>2</v>
      </c>
    </row>
    <row r="907" spans="1:12">
      <c r="A907" s="11" t="s">
        <v>1657</v>
      </c>
      <c r="D907" s="11" t="s">
        <v>260</v>
      </c>
      <c r="E907" s="19" t="s">
        <v>1907</v>
      </c>
      <c r="F907" s="10">
        <v>42036</v>
      </c>
      <c r="G907" s="10">
        <v>44228</v>
      </c>
      <c r="H907" s="11">
        <v>7</v>
      </c>
      <c r="I907" s="20" t="s">
        <v>259</v>
      </c>
      <c r="J907" s="11" t="s">
        <v>261</v>
      </c>
      <c r="K907" s="11" t="s">
        <v>4641</v>
      </c>
      <c r="L907" s="11">
        <v>2</v>
      </c>
    </row>
    <row r="908" spans="1:12">
      <c r="A908" s="11" t="s">
        <v>1658</v>
      </c>
      <c r="D908" s="11" t="s">
        <v>260</v>
      </c>
      <c r="E908" s="19" t="s">
        <v>1908</v>
      </c>
      <c r="F908" s="10">
        <v>42036</v>
      </c>
      <c r="G908" s="10">
        <v>44228</v>
      </c>
      <c r="H908" s="11">
        <v>7</v>
      </c>
      <c r="I908" s="20" t="s">
        <v>259</v>
      </c>
      <c r="J908" s="11" t="s">
        <v>261</v>
      </c>
      <c r="K908" s="11" t="s">
        <v>4641</v>
      </c>
      <c r="L908" s="11">
        <v>2</v>
      </c>
    </row>
    <row r="909" spans="1:12">
      <c r="A909" s="11" t="s">
        <v>1659</v>
      </c>
      <c r="D909" s="11" t="s">
        <v>260</v>
      </c>
      <c r="E909" s="19" t="s">
        <v>1909</v>
      </c>
      <c r="F909" s="10">
        <v>42036</v>
      </c>
      <c r="G909" s="10">
        <v>44228</v>
      </c>
      <c r="H909" s="11">
        <v>7</v>
      </c>
      <c r="I909" s="20" t="s">
        <v>259</v>
      </c>
      <c r="J909" s="11" t="s">
        <v>261</v>
      </c>
      <c r="K909" s="11" t="s">
        <v>4641</v>
      </c>
      <c r="L909" s="11">
        <v>2</v>
      </c>
    </row>
    <row r="910" spans="1:12">
      <c r="A910" s="11" t="s">
        <v>1660</v>
      </c>
      <c r="D910" s="11" t="s">
        <v>260</v>
      </c>
      <c r="E910" s="19" t="s">
        <v>1910</v>
      </c>
      <c r="F910" s="10">
        <v>42036</v>
      </c>
      <c r="G910" s="10">
        <v>44228</v>
      </c>
      <c r="H910" s="11">
        <v>7</v>
      </c>
      <c r="I910" s="20" t="s">
        <v>259</v>
      </c>
      <c r="J910" s="11" t="s">
        <v>261</v>
      </c>
      <c r="K910" s="11" t="s">
        <v>4641</v>
      </c>
      <c r="L910" s="11">
        <v>2</v>
      </c>
    </row>
    <row r="911" spans="1:12">
      <c r="A911" s="11" t="s">
        <v>1661</v>
      </c>
      <c r="D911" s="11" t="s">
        <v>260</v>
      </c>
      <c r="E911" s="19" t="s">
        <v>1911</v>
      </c>
      <c r="F911" s="10">
        <v>42036</v>
      </c>
      <c r="G911" s="10">
        <v>44228</v>
      </c>
      <c r="H911" s="11">
        <v>7</v>
      </c>
      <c r="I911" s="20" t="s">
        <v>259</v>
      </c>
      <c r="J911" s="11" t="s">
        <v>261</v>
      </c>
      <c r="K911" s="11" t="s">
        <v>4641</v>
      </c>
      <c r="L911" s="11">
        <v>2</v>
      </c>
    </row>
    <row r="912" spans="1:12">
      <c r="A912" s="11" t="s">
        <v>1662</v>
      </c>
      <c r="D912" s="11" t="s">
        <v>260</v>
      </c>
      <c r="E912" s="19" t="s">
        <v>1912</v>
      </c>
      <c r="F912" s="10">
        <v>42036</v>
      </c>
      <c r="G912" s="10">
        <v>44228</v>
      </c>
      <c r="H912" s="11">
        <v>7</v>
      </c>
      <c r="I912" s="20" t="s">
        <v>259</v>
      </c>
      <c r="J912" s="11" t="s">
        <v>261</v>
      </c>
      <c r="K912" s="11" t="s">
        <v>4641</v>
      </c>
      <c r="L912" s="11">
        <v>2</v>
      </c>
    </row>
    <row r="913" spans="1:12">
      <c r="A913" s="11" t="s">
        <v>1663</v>
      </c>
      <c r="D913" s="11" t="s">
        <v>260</v>
      </c>
      <c r="E913" s="19" t="s">
        <v>1913</v>
      </c>
      <c r="F913" s="10">
        <v>42036</v>
      </c>
      <c r="G913" s="10">
        <v>44228</v>
      </c>
      <c r="H913" s="11">
        <v>7</v>
      </c>
      <c r="I913" s="20" t="s">
        <v>259</v>
      </c>
      <c r="J913" s="11" t="s">
        <v>261</v>
      </c>
      <c r="K913" s="11" t="s">
        <v>4641</v>
      </c>
      <c r="L913" s="11">
        <v>2</v>
      </c>
    </row>
    <row r="914" spans="1:12">
      <c r="A914" s="11" t="s">
        <v>1664</v>
      </c>
      <c r="D914" s="11" t="s">
        <v>260</v>
      </c>
      <c r="E914" s="19" t="s">
        <v>1914</v>
      </c>
      <c r="F914" s="10">
        <v>42036</v>
      </c>
      <c r="G914" s="10">
        <v>44228</v>
      </c>
      <c r="H914" s="11">
        <v>7</v>
      </c>
      <c r="I914" s="20" t="s">
        <v>259</v>
      </c>
      <c r="J914" s="11" t="s">
        <v>261</v>
      </c>
      <c r="K914" s="11" t="s">
        <v>4641</v>
      </c>
      <c r="L914" s="11">
        <v>2</v>
      </c>
    </row>
    <row r="915" spans="1:12">
      <c r="A915" s="11" t="s">
        <v>1665</v>
      </c>
      <c r="D915" s="11" t="s">
        <v>260</v>
      </c>
      <c r="E915" s="19" t="s">
        <v>1915</v>
      </c>
      <c r="F915" s="10">
        <v>42036</v>
      </c>
      <c r="G915" s="10">
        <v>44228</v>
      </c>
      <c r="H915" s="11">
        <v>7</v>
      </c>
      <c r="I915" s="20" t="s">
        <v>259</v>
      </c>
      <c r="J915" s="11" t="s">
        <v>261</v>
      </c>
      <c r="K915" s="11" t="s">
        <v>4641</v>
      </c>
      <c r="L915" s="11">
        <v>2</v>
      </c>
    </row>
    <row r="916" spans="1:12">
      <c r="A916" s="11" t="s">
        <v>1666</v>
      </c>
      <c r="D916" s="11" t="s">
        <v>260</v>
      </c>
      <c r="E916" s="19" t="s">
        <v>1916</v>
      </c>
      <c r="F916" s="10">
        <v>42036</v>
      </c>
      <c r="G916" s="10">
        <v>44228</v>
      </c>
      <c r="H916" s="11">
        <v>7</v>
      </c>
      <c r="I916" s="20" t="s">
        <v>259</v>
      </c>
      <c r="J916" s="11" t="s">
        <v>261</v>
      </c>
      <c r="K916" s="11" t="s">
        <v>4641</v>
      </c>
      <c r="L916" s="11">
        <v>2</v>
      </c>
    </row>
    <row r="917" spans="1:12">
      <c r="A917" s="11" t="s">
        <v>1667</v>
      </c>
      <c r="D917" s="11" t="s">
        <v>260</v>
      </c>
      <c r="E917" s="19" t="s">
        <v>1917</v>
      </c>
      <c r="F917" s="10">
        <v>42036</v>
      </c>
      <c r="G917" s="10">
        <v>44228</v>
      </c>
      <c r="H917" s="11">
        <v>7</v>
      </c>
      <c r="I917" s="20" t="s">
        <v>259</v>
      </c>
      <c r="J917" s="11" t="s">
        <v>261</v>
      </c>
      <c r="K917" s="11" t="s">
        <v>4641</v>
      </c>
      <c r="L917" s="11">
        <v>2</v>
      </c>
    </row>
    <row r="918" spans="1:12">
      <c r="A918" s="11" t="s">
        <v>1668</v>
      </c>
      <c r="D918" s="11" t="s">
        <v>260</v>
      </c>
      <c r="E918" s="19" t="s">
        <v>1918</v>
      </c>
      <c r="F918" s="10">
        <v>42036</v>
      </c>
      <c r="G918" s="10">
        <v>44228</v>
      </c>
      <c r="H918" s="11">
        <v>7</v>
      </c>
      <c r="I918" s="20" t="s">
        <v>259</v>
      </c>
      <c r="J918" s="11" t="s">
        <v>261</v>
      </c>
      <c r="K918" s="11" t="s">
        <v>4641</v>
      </c>
      <c r="L918" s="11">
        <v>2</v>
      </c>
    </row>
    <row r="919" spans="1:12">
      <c r="A919" s="11" t="s">
        <v>1669</v>
      </c>
      <c r="D919" s="11" t="s">
        <v>260</v>
      </c>
      <c r="E919" s="19" t="s">
        <v>1919</v>
      </c>
      <c r="F919" s="10">
        <v>42036</v>
      </c>
      <c r="G919" s="10">
        <v>44228</v>
      </c>
      <c r="H919" s="11">
        <v>7</v>
      </c>
      <c r="I919" s="20" t="s">
        <v>259</v>
      </c>
      <c r="J919" s="11" t="s">
        <v>261</v>
      </c>
      <c r="K919" s="11" t="s">
        <v>4641</v>
      </c>
      <c r="L919" s="11">
        <v>2</v>
      </c>
    </row>
    <row r="920" spans="1:12">
      <c r="A920" s="11" t="s">
        <v>1670</v>
      </c>
      <c r="D920" s="11" t="s">
        <v>260</v>
      </c>
      <c r="E920" s="19" t="s">
        <v>1920</v>
      </c>
      <c r="F920" s="10">
        <v>42036</v>
      </c>
      <c r="G920" s="10">
        <v>44228</v>
      </c>
      <c r="H920" s="11">
        <v>7</v>
      </c>
      <c r="I920" s="20" t="s">
        <v>259</v>
      </c>
      <c r="J920" s="11" t="s">
        <v>261</v>
      </c>
      <c r="K920" s="11" t="s">
        <v>4641</v>
      </c>
      <c r="L920" s="11">
        <v>2</v>
      </c>
    </row>
    <row r="921" spans="1:12">
      <c r="A921" s="11" t="s">
        <v>1671</v>
      </c>
      <c r="D921" s="11" t="s">
        <v>260</v>
      </c>
      <c r="E921" s="19" t="s">
        <v>1921</v>
      </c>
      <c r="F921" s="10">
        <v>42036</v>
      </c>
      <c r="G921" s="10">
        <v>44228</v>
      </c>
      <c r="H921" s="11">
        <v>7</v>
      </c>
      <c r="I921" s="20" t="s">
        <v>259</v>
      </c>
      <c r="J921" s="11" t="s">
        <v>261</v>
      </c>
      <c r="K921" s="11" t="s">
        <v>4641</v>
      </c>
      <c r="L921" s="11">
        <v>2</v>
      </c>
    </row>
    <row r="922" spans="1:12">
      <c r="A922" s="11" t="s">
        <v>1672</v>
      </c>
      <c r="D922" s="11" t="s">
        <v>260</v>
      </c>
      <c r="E922" s="19" t="s">
        <v>1922</v>
      </c>
      <c r="F922" s="10">
        <v>42036</v>
      </c>
      <c r="G922" s="10">
        <v>44228</v>
      </c>
      <c r="H922" s="11">
        <v>7</v>
      </c>
      <c r="I922" s="20" t="s">
        <v>259</v>
      </c>
      <c r="J922" s="11" t="s">
        <v>261</v>
      </c>
      <c r="K922" s="11" t="s">
        <v>4641</v>
      </c>
      <c r="L922" s="11">
        <v>2</v>
      </c>
    </row>
    <row r="923" spans="1:12">
      <c r="A923" s="11" t="s">
        <v>1673</v>
      </c>
      <c r="D923" s="11" t="s">
        <v>260</v>
      </c>
      <c r="E923" s="19" t="s">
        <v>1923</v>
      </c>
      <c r="F923" s="10">
        <v>42036</v>
      </c>
      <c r="G923" s="10">
        <v>44228</v>
      </c>
      <c r="H923" s="11">
        <v>7</v>
      </c>
      <c r="I923" s="20" t="s">
        <v>259</v>
      </c>
      <c r="J923" s="11" t="s">
        <v>261</v>
      </c>
      <c r="K923" s="11" t="s">
        <v>4641</v>
      </c>
      <c r="L923" s="11">
        <v>2</v>
      </c>
    </row>
    <row r="924" spans="1:12">
      <c r="A924" s="11" t="s">
        <v>1674</v>
      </c>
      <c r="D924" s="11" t="s">
        <v>260</v>
      </c>
      <c r="E924" s="19" t="s">
        <v>1924</v>
      </c>
      <c r="F924" s="10">
        <v>42036</v>
      </c>
      <c r="G924" s="10">
        <v>44228</v>
      </c>
      <c r="H924" s="11">
        <v>7</v>
      </c>
      <c r="I924" s="20" t="s">
        <v>259</v>
      </c>
      <c r="J924" s="11" t="s">
        <v>261</v>
      </c>
      <c r="K924" s="11" t="s">
        <v>4641</v>
      </c>
      <c r="L924" s="11">
        <v>2</v>
      </c>
    </row>
    <row r="925" spans="1:12">
      <c r="A925" s="11" t="s">
        <v>1675</v>
      </c>
      <c r="D925" s="11" t="s">
        <v>260</v>
      </c>
      <c r="E925" s="19" t="s">
        <v>1925</v>
      </c>
      <c r="F925" s="10">
        <v>42036</v>
      </c>
      <c r="G925" s="10">
        <v>44228</v>
      </c>
      <c r="H925" s="11">
        <v>7</v>
      </c>
      <c r="I925" s="20" t="s">
        <v>259</v>
      </c>
      <c r="J925" s="11" t="s">
        <v>261</v>
      </c>
      <c r="K925" s="11" t="s">
        <v>4641</v>
      </c>
      <c r="L925" s="11">
        <v>2</v>
      </c>
    </row>
    <row r="926" spans="1:12">
      <c r="A926" s="11" t="s">
        <v>1676</v>
      </c>
      <c r="D926" s="11" t="s">
        <v>260</v>
      </c>
      <c r="E926" s="19" t="s">
        <v>1926</v>
      </c>
      <c r="F926" s="10">
        <v>42036</v>
      </c>
      <c r="G926" s="10">
        <v>44228</v>
      </c>
      <c r="H926" s="11">
        <v>7</v>
      </c>
      <c r="I926" s="20" t="s">
        <v>259</v>
      </c>
      <c r="J926" s="11" t="s">
        <v>261</v>
      </c>
      <c r="K926" s="11" t="s">
        <v>4641</v>
      </c>
      <c r="L926" s="11">
        <v>2</v>
      </c>
    </row>
    <row r="927" spans="1:12">
      <c r="A927" s="11" t="s">
        <v>1677</v>
      </c>
      <c r="D927" s="11" t="s">
        <v>260</v>
      </c>
      <c r="E927" s="19" t="s">
        <v>1927</v>
      </c>
      <c r="F927" s="10">
        <v>42036</v>
      </c>
      <c r="G927" s="10">
        <v>44228</v>
      </c>
      <c r="H927" s="11">
        <v>7</v>
      </c>
      <c r="I927" s="20" t="s">
        <v>259</v>
      </c>
      <c r="J927" s="11" t="s">
        <v>261</v>
      </c>
      <c r="K927" s="11" t="s">
        <v>4641</v>
      </c>
      <c r="L927" s="11">
        <v>2</v>
      </c>
    </row>
    <row r="928" spans="1:12">
      <c r="A928" s="11" t="s">
        <v>1678</v>
      </c>
      <c r="D928" s="11" t="s">
        <v>260</v>
      </c>
      <c r="E928" s="19" t="s">
        <v>1928</v>
      </c>
      <c r="F928" s="10">
        <v>42036</v>
      </c>
      <c r="G928" s="10">
        <v>44228</v>
      </c>
      <c r="H928" s="11">
        <v>7</v>
      </c>
      <c r="I928" s="20" t="s">
        <v>259</v>
      </c>
      <c r="J928" s="11" t="s">
        <v>261</v>
      </c>
      <c r="K928" s="11" t="s">
        <v>4641</v>
      </c>
      <c r="L928" s="11">
        <v>2</v>
      </c>
    </row>
    <row r="929" spans="1:12">
      <c r="A929" s="11" t="s">
        <v>1679</v>
      </c>
      <c r="D929" s="11" t="s">
        <v>260</v>
      </c>
      <c r="E929" s="19" t="s">
        <v>1929</v>
      </c>
      <c r="F929" s="10">
        <v>42036</v>
      </c>
      <c r="G929" s="10">
        <v>44228</v>
      </c>
      <c r="H929" s="11">
        <v>7</v>
      </c>
      <c r="I929" s="20" t="s">
        <v>259</v>
      </c>
      <c r="J929" s="11" t="s">
        <v>261</v>
      </c>
      <c r="K929" s="11" t="s">
        <v>4641</v>
      </c>
      <c r="L929" s="11">
        <v>2</v>
      </c>
    </row>
    <row r="930" spans="1:12">
      <c r="A930" s="11" t="s">
        <v>1680</v>
      </c>
      <c r="D930" s="11" t="s">
        <v>260</v>
      </c>
      <c r="E930" s="19" t="s">
        <v>1930</v>
      </c>
      <c r="F930" s="10">
        <v>42036</v>
      </c>
      <c r="G930" s="10">
        <v>44228</v>
      </c>
      <c r="H930" s="11">
        <v>7</v>
      </c>
      <c r="I930" s="20" t="s">
        <v>259</v>
      </c>
      <c r="J930" s="11" t="s">
        <v>261</v>
      </c>
      <c r="K930" s="11" t="s">
        <v>4641</v>
      </c>
      <c r="L930" s="11">
        <v>2</v>
      </c>
    </row>
    <row r="931" spans="1:12">
      <c r="A931" s="11" t="s">
        <v>1681</v>
      </c>
      <c r="D931" s="11" t="s">
        <v>260</v>
      </c>
      <c r="E931" s="19" t="s">
        <v>1931</v>
      </c>
      <c r="F931" s="10">
        <v>42036</v>
      </c>
      <c r="G931" s="10">
        <v>44228</v>
      </c>
      <c r="H931" s="11">
        <v>7</v>
      </c>
      <c r="I931" s="20" t="s">
        <v>259</v>
      </c>
      <c r="J931" s="11" t="s">
        <v>261</v>
      </c>
      <c r="K931" s="11" t="s">
        <v>4641</v>
      </c>
      <c r="L931" s="11">
        <v>2</v>
      </c>
    </row>
    <row r="932" spans="1:12">
      <c r="A932" s="11" t="s">
        <v>1682</v>
      </c>
      <c r="D932" s="11" t="s">
        <v>260</v>
      </c>
      <c r="E932" s="19" t="s">
        <v>1932</v>
      </c>
      <c r="F932" s="10">
        <v>42036</v>
      </c>
      <c r="G932" s="10">
        <v>44228</v>
      </c>
      <c r="H932" s="11">
        <v>7</v>
      </c>
      <c r="I932" s="20" t="s">
        <v>259</v>
      </c>
      <c r="J932" s="11" t="s">
        <v>261</v>
      </c>
      <c r="K932" s="11" t="s">
        <v>4641</v>
      </c>
      <c r="L932" s="11">
        <v>2</v>
      </c>
    </row>
    <row r="933" spans="1:12">
      <c r="A933" s="11" t="s">
        <v>1683</v>
      </c>
      <c r="D933" s="11" t="s">
        <v>260</v>
      </c>
      <c r="E933" s="19" t="s">
        <v>1933</v>
      </c>
      <c r="F933" s="10">
        <v>42036</v>
      </c>
      <c r="G933" s="10">
        <v>44228</v>
      </c>
      <c r="H933" s="11">
        <v>7</v>
      </c>
      <c r="I933" s="20" t="s">
        <v>259</v>
      </c>
      <c r="J933" s="11" t="s">
        <v>261</v>
      </c>
      <c r="K933" s="11" t="s">
        <v>4641</v>
      </c>
      <c r="L933" s="11">
        <v>2</v>
      </c>
    </row>
    <row r="934" spans="1:12">
      <c r="A934" s="11" t="s">
        <v>1684</v>
      </c>
      <c r="D934" s="11" t="s">
        <v>260</v>
      </c>
      <c r="E934" s="19" t="s">
        <v>1934</v>
      </c>
      <c r="F934" s="10">
        <v>42036</v>
      </c>
      <c r="G934" s="10">
        <v>44228</v>
      </c>
      <c r="H934" s="11">
        <v>7</v>
      </c>
      <c r="I934" s="20" t="s">
        <v>259</v>
      </c>
      <c r="J934" s="11" t="s">
        <v>261</v>
      </c>
      <c r="K934" s="11" t="s">
        <v>4641</v>
      </c>
      <c r="L934" s="11">
        <v>2</v>
      </c>
    </row>
    <row r="935" spans="1:12">
      <c r="A935" s="11" t="s">
        <v>1685</v>
      </c>
      <c r="D935" s="11" t="s">
        <v>260</v>
      </c>
      <c r="E935" s="19" t="s">
        <v>1935</v>
      </c>
      <c r="F935" s="10">
        <v>42036</v>
      </c>
      <c r="G935" s="10">
        <v>44228</v>
      </c>
      <c r="H935" s="11">
        <v>7</v>
      </c>
      <c r="I935" s="20" t="s">
        <v>259</v>
      </c>
      <c r="J935" s="11" t="s">
        <v>261</v>
      </c>
      <c r="K935" s="11" t="s">
        <v>4641</v>
      </c>
      <c r="L935" s="11">
        <v>2</v>
      </c>
    </row>
    <row r="936" spans="1:12">
      <c r="A936" s="11" t="s">
        <v>1686</v>
      </c>
      <c r="D936" s="11" t="s">
        <v>260</v>
      </c>
      <c r="E936" s="19" t="s">
        <v>1936</v>
      </c>
      <c r="F936" s="10">
        <v>42036</v>
      </c>
      <c r="G936" s="10">
        <v>44228</v>
      </c>
      <c r="H936" s="11">
        <v>7</v>
      </c>
      <c r="I936" s="20" t="s">
        <v>259</v>
      </c>
      <c r="J936" s="11" t="s">
        <v>261</v>
      </c>
      <c r="K936" s="11" t="s">
        <v>4641</v>
      </c>
      <c r="L936" s="11">
        <v>2</v>
      </c>
    </row>
    <row r="937" spans="1:12">
      <c r="A937" s="11" t="s">
        <v>1687</v>
      </c>
      <c r="D937" s="11" t="s">
        <v>260</v>
      </c>
      <c r="E937" s="19" t="s">
        <v>1937</v>
      </c>
      <c r="F937" s="10">
        <v>42036</v>
      </c>
      <c r="G937" s="10">
        <v>44228</v>
      </c>
      <c r="H937" s="11">
        <v>7</v>
      </c>
      <c r="I937" s="20" t="s">
        <v>259</v>
      </c>
      <c r="J937" s="11" t="s">
        <v>261</v>
      </c>
      <c r="K937" s="11" t="s">
        <v>4641</v>
      </c>
      <c r="L937" s="11">
        <v>2</v>
      </c>
    </row>
    <row r="938" spans="1:12">
      <c r="A938" s="11" t="s">
        <v>1688</v>
      </c>
      <c r="D938" s="11" t="s">
        <v>260</v>
      </c>
      <c r="E938" s="19" t="s">
        <v>1938</v>
      </c>
      <c r="F938" s="10">
        <v>42036</v>
      </c>
      <c r="G938" s="10">
        <v>44228</v>
      </c>
      <c r="H938" s="11">
        <v>7</v>
      </c>
      <c r="I938" s="20" t="s">
        <v>259</v>
      </c>
      <c r="J938" s="11" t="s">
        <v>261</v>
      </c>
      <c r="K938" s="11" t="s">
        <v>4641</v>
      </c>
      <c r="L938" s="11">
        <v>2</v>
      </c>
    </row>
    <row r="939" spans="1:12">
      <c r="A939" s="11" t="s">
        <v>1689</v>
      </c>
      <c r="D939" s="11" t="s">
        <v>260</v>
      </c>
      <c r="E939" s="19" t="s">
        <v>1939</v>
      </c>
      <c r="F939" s="10">
        <v>42036</v>
      </c>
      <c r="G939" s="10">
        <v>44228</v>
      </c>
      <c r="H939" s="11">
        <v>7</v>
      </c>
      <c r="I939" s="20" t="s">
        <v>259</v>
      </c>
      <c r="J939" s="11" t="s">
        <v>261</v>
      </c>
      <c r="K939" s="11" t="s">
        <v>4641</v>
      </c>
      <c r="L939" s="11">
        <v>2</v>
      </c>
    </row>
    <row r="940" spans="1:12">
      <c r="A940" s="11" t="s">
        <v>1690</v>
      </c>
      <c r="D940" s="11" t="s">
        <v>260</v>
      </c>
      <c r="E940" s="19" t="s">
        <v>1940</v>
      </c>
      <c r="F940" s="10">
        <v>42036</v>
      </c>
      <c r="G940" s="10">
        <v>44228</v>
      </c>
      <c r="H940" s="11">
        <v>7</v>
      </c>
      <c r="I940" s="20" t="s">
        <v>259</v>
      </c>
      <c r="J940" s="11" t="s">
        <v>261</v>
      </c>
      <c r="K940" s="11" t="s">
        <v>4641</v>
      </c>
      <c r="L940" s="11">
        <v>2</v>
      </c>
    </row>
    <row r="941" spans="1:12">
      <c r="A941" s="11" t="s">
        <v>1691</v>
      </c>
      <c r="D941" s="11" t="s">
        <v>260</v>
      </c>
      <c r="E941" s="19" t="s">
        <v>1941</v>
      </c>
      <c r="F941" s="10">
        <v>42036</v>
      </c>
      <c r="G941" s="10">
        <v>44228</v>
      </c>
      <c r="H941" s="11">
        <v>7</v>
      </c>
      <c r="I941" s="20" t="s">
        <v>259</v>
      </c>
      <c r="J941" s="11" t="s">
        <v>261</v>
      </c>
      <c r="K941" s="11" t="s">
        <v>4641</v>
      </c>
      <c r="L941" s="11">
        <v>2</v>
      </c>
    </row>
    <row r="942" spans="1:12">
      <c r="A942" s="11" t="s">
        <v>1692</v>
      </c>
      <c r="D942" s="11" t="s">
        <v>260</v>
      </c>
      <c r="E942" s="19" t="s">
        <v>1942</v>
      </c>
      <c r="F942" s="10">
        <v>42036</v>
      </c>
      <c r="G942" s="10">
        <v>44228</v>
      </c>
      <c r="H942" s="11">
        <v>7</v>
      </c>
      <c r="I942" s="20" t="s">
        <v>259</v>
      </c>
      <c r="J942" s="11" t="s">
        <v>261</v>
      </c>
      <c r="K942" s="11" t="s">
        <v>4641</v>
      </c>
      <c r="L942" s="11">
        <v>2</v>
      </c>
    </row>
    <row r="943" spans="1:12">
      <c r="A943" s="11" t="s">
        <v>1693</v>
      </c>
      <c r="D943" s="11" t="s">
        <v>260</v>
      </c>
      <c r="E943" s="19" t="s">
        <v>1943</v>
      </c>
      <c r="F943" s="10">
        <v>42036</v>
      </c>
      <c r="G943" s="10">
        <v>44228</v>
      </c>
      <c r="H943" s="11">
        <v>7</v>
      </c>
      <c r="I943" s="20" t="s">
        <v>259</v>
      </c>
      <c r="J943" s="11" t="s">
        <v>261</v>
      </c>
      <c r="K943" s="11" t="s">
        <v>4641</v>
      </c>
      <c r="L943" s="11">
        <v>2</v>
      </c>
    </row>
    <row r="944" spans="1:12">
      <c r="A944" s="11" t="s">
        <v>1694</v>
      </c>
      <c r="D944" s="11" t="s">
        <v>260</v>
      </c>
      <c r="E944" s="19" t="s">
        <v>1944</v>
      </c>
      <c r="F944" s="10">
        <v>42036</v>
      </c>
      <c r="G944" s="10">
        <v>44228</v>
      </c>
      <c r="H944" s="11">
        <v>7</v>
      </c>
      <c r="I944" s="20" t="s">
        <v>259</v>
      </c>
      <c r="J944" s="11" t="s">
        <v>261</v>
      </c>
      <c r="K944" s="11" t="s">
        <v>4641</v>
      </c>
      <c r="L944" s="11">
        <v>2</v>
      </c>
    </row>
    <row r="945" spans="1:12">
      <c r="A945" s="11" t="s">
        <v>1695</v>
      </c>
      <c r="D945" s="11" t="s">
        <v>260</v>
      </c>
      <c r="E945" s="19" t="s">
        <v>1945</v>
      </c>
      <c r="F945" s="10">
        <v>42036</v>
      </c>
      <c r="G945" s="10">
        <v>44228</v>
      </c>
      <c r="H945" s="11">
        <v>7</v>
      </c>
      <c r="I945" s="20" t="s">
        <v>259</v>
      </c>
      <c r="J945" s="11" t="s">
        <v>261</v>
      </c>
      <c r="K945" s="11" t="s">
        <v>4641</v>
      </c>
      <c r="L945" s="11">
        <v>2</v>
      </c>
    </row>
    <row r="946" spans="1:12">
      <c r="A946" s="11" t="s">
        <v>1696</v>
      </c>
      <c r="D946" s="11" t="s">
        <v>260</v>
      </c>
      <c r="E946" s="19" t="s">
        <v>1946</v>
      </c>
      <c r="F946" s="10">
        <v>42036</v>
      </c>
      <c r="G946" s="10">
        <v>44228</v>
      </c>
      <c r="H946" s="11">
        <v>7</v>
      </c>
      <c r="I946" s="20" t="s">
        <v>259</v>
      </c>
      <c r="J946" s="11" t="s">
        <v>261</v>
      </c>
      <c r="K946" s="11" t="s">
        <v>4641</v>
      </c>
      <c r="L946" s="11">
        <v>2</v>
      </c>
    </row>
    <row r="947" spans="1:12">
      <c r="A947" s="11" t="s">
        <v>1697</v>
      </c>
      <c r="D947" s="11" t="s">
        <v>260</v>
      </c>
      <c r="E947" s="19" t="s">
        <v>1947</v>
      </c>
      <c r="F947" s="10">
        <v>42036</v>
      </c>
      <c r="G947" s="10">
        <v>44228</v>
      </c>
      <c r="H947" s="11">
        <v>7</v>
      </c>
      <c r="I947" s="20" t="s">
        <v>259</v>
      </c>
      <c r="J947" s="11" t="s">
        <v>261</v>
      </c>
      <c r="K947" s="11" t="s">
        <v>4641</v>
      </c>
      <c r="L947" s="11">
        <v>2</v>
      </c>
    </row>
    <row r="948" spans="1:12">
      <c r="A948" s="11" t="s">
        <v>1698</v>
      </c>
      <c r="D948" s="11" t="s">
        <v>260</v>
      </c>
      <c r="E948" s="19" t="s">
        <v>1948</v>
      </c>
      <c r="F948" s="10">
        <v>42036</v>
      </c>
      <c r="G948" s="10">
        <v>44228</v>
      </c>
      <c r="H948" s="11">
        <v>7</v>
      </c>
      <c r="I948" s="20" t="s">
        <v>259</v>
      </c>
      <c r="J948" s="11" t="s">
        <v>261</v>
      </c>
      <c r="K948" s="11" t="s">
        <v>4641</v>
      </c>
      <c r="L948" s="11">
        <v>2</v>
      </c>
    </row>
    <row r="949" spans="1:12">
      <c r="A949" s="11" t="s">
        <v>1699</v>
      </c>
      <c r="D949" s="11" t="s">
        <v>260</v>
      </c>
      <c r="E949" s="19" t="s">
        <v>1949</v>
      </c>
      <c r="F949" s="10">
        <v>42036</v>
      </c>
      <c r="G949" s="10">
        <v>44228</v>
      </c>
      <c r="H949" s="11">
        <v>7</v>
      </c>
      <c r="I949" s="20" t="s">
        <v>259</v>
      </c>
      <c r="J949" s="11" t="s">
        <v>261</v>
      </c>
      <c r="K949" s="11" t="s">
        <v>4641</v>
      </c>
      <c r="L949" s="11">
        <v>2</v>
      </c>
    </row>
    <row r="950" spans="1:12">
      <c r="A950" s="11" t="s">
        <v>1700</v>
      </c>
      <c r="D950" s="11" t="s">
        <v>260</v>
      </c>
      <c r="E950" s="19" t="s">
        <v>1950</v>
      </c>
      <c r="F950" s="10">
        <v>42036</v>
      </c>
      <c r="G950" s="10">
        <v>44228</v>
      </c>
      <c r="H950" s="11">
        <v>7</v>
      </c>
      <c r="I950" s="20" t="s">
        <v>259</v>
      </c>
      <c r="J950" s="11" t="s">
        <v>261</v>
      </c>
      <c r="K950" s="11" t="s">
        <v>4641</v>
      </c>
      <c r="L950" s="11">
        <v>2</v>
      </c>
    </row>
    <row r="951" spans="1:12">
      <c r="A951" s="11" t="s">
        <v>1701</v>
      </c>
      <c r="D951" s="11" t="s">
        <v>260</v>
      </c>
      <c r="E951" s="19" t="s">
        <v>1951</v>
      </c>
      <c r="F951" s="10">
        <v>42036</v>
      </c>
      <c r="G951" s="10">
        <v>44228</v>
      </c>
      <c r="H951" s="11">
        <v>7</v>
      </c>
      <c r="I951" s="20" t="s">
        <v>259</v>
      </c>
      <c r="J951" s="11" t="s">
        <v>261</v>
      </c>
      <c r="K951" s="11" t="s">
        <v>4641</v>
      </c>
      <c r="L951" s="11">
        <v>2</v>
      </c>
    </row>
    <row r="952" spans="1:12">
      <c r="A952" s="11" t="s">
        <v>1702</v>
      </c>
      <c r="D952" s="11" t="s">
        <v>260</v>
      </c>
      <c r="E952" s="19" t="s">
        <v>1952</v>
      </c>
      <c r="F952" s="10">
        <v>42036</v>
      </c>
      <c r="G952" s="10">
        <v>44228</v>
      </c>
      <c r="H952" s="11">
        <v>7</v>
      </c>
      <c r="I952" s="20" t="s">
        <v>259</v>
      </c>
      <c r="J952" s="11" t="s">
        <v>261</v>
      </c>
      <c r="K952" s="11" t="s">
        <v>4641</v>
      </c>
      <c r="L952" s="11">
        <v>2</v>
      </c>
    </row>
    <row r="953" spans="1:12">
      <c r="A953" s="11" t="s">
        <v>1703</v>
      </c>
      <c r="D953" s="11" t="s">
        <v>260</v>
      </c>
      <c r="E953" s="19" t="s">
        <v>1953</v>
      </c>
      <c r="F953" s="10">
        <v>42036</v>
      </c>
      <c r="G953" s="10">
        <v>44228</v>
      </c>
      <c r="H953" s="11">
        <v>7</v>
      </c>
      <c r="I953" s="20" t="s">
        <v>259</v>
      </c>
      <c r="J953" s="11" t="s">
        <v>261</v>
      </c>
      <c r="K953" s="11" t="s">
        <v>4641</v>
      </c>
      <c r="L953" s="11">
        <v>2</v>
      </c>
    </row>
    <row r="954" spans="1:12">
      <c r="A954" s="11" t="s">
        <v>1704</v>
      </c>
      <c r="D954" s="11" t="s">
        <v>260</v>
      </c>
      <c r="E954" s="19" t="s">
        <v>1954</v>
      </c>
      <c r="F954" s="10">
        <v>42036</v>
      </c>
      <c r="G954" s="10">
        <v>44228</v>
      </c>
      <c r="H954" s="11">
        <v>7</v>
      </c>
      <c r="I954" s="20" t="s">
        <v>259</v>
      </c>
      <c r="J954" s="11" t="s">
        <v>261</v>
      </c>
      <c r="K954" s="11" t="s">
        <v>4641</v>
      </c>
      <c r="L954" s="11">
        <v>2</v>
      </c>
    </row>
    <row r="955" spans="1:12">
      <c r="A955" s="11" t="s">
        <v>1705</v>
      </c>
      <c r="D955" s="11" t="s">
        <v>260</v>
      </c>
      <c r="E955" s="19" t="s">
        <v>1955</v>
      </c>
      <c r="F955" s="10">
        <v>42036</v>
      </c>
      <c r="G955" s="10">
        <v>44228</v>
      </c>
      <c r="H955" s="11">
        <v>7</v>
      </c>
      <c r="I955" s="20" t="s">
        <v>259</v>
      </c>
      <c r="J955" s="11" t="s">
        <v>261</v>
      </c>
      <c r="K955" s="11" t="s">
        <v>4641</v>
      </c>
      <c r="L955" s="11">
        <v>2</v>
      </c>
    </row>
    <row r="956" spans="1:12">
      <c r="A956" s="11" t="s">
        <v>1706</v>
      </c>
      <c r="D956" s="11" t="s">
        <v>260</v>
      </c>
      <c r="E956" s="19" t="s">
        <v>1956</v>
      </c>
      <c r="F956" s="10">
        <v>42036</v>
      </c>
      <c r="G956" s="10">
        <v>44228</v>
      </c>
      <c r="H956" s="11">
        <v>7</v>
      </c>
      <c r="I956" s="20" t="s">
        <v>259</v>
      </c>
      <c r="J956" s="11" t="s">
        <v>261</v>
      </c>
      <c r="K956" s="11" t="s">
        <v>4641</v>
      </c>
      <c r="L956" s="11">
        <v>2</v>
      </c>
    </row>
    <row r="957" spans="1:12">
      <c r="A957" s="11" t="s">
        <v>1707</v>
      </c>
      <c r="D957" s="11" t="s">
        <v>260</v>
      </c>
      <c r="E957" s="19" t="s">
        <v>1957</v>
      </c>
      <c r="F957" s="10">
        <v>42036</v>
      </c>
      <c r="G957" s="10">
        <v>44228</v>
      </c>
      <c r="H957" s="11">
        <v>7</v>
      </c>
      <c r="I957" s="20" t="s">
        <v>259</v>
      </c>
      <c r="J957" s="11" t="s">
        <v>261</v>
      </c>
      <c r="K957" s="11" t="s">
        <v>4641</v>
      </c>
      <c r="L957" s="11">
        <v>2</v>
      </c>
    </row>
    <row r="958" spans="1:12">
      <c r="A958" s="11" t="s">
        <v>1708</v>
      </c>
      <c r="D958" s="11" t="s">
        <v>260</v>
      </c>
      <c r="E958" s="19" t="s">
        <v>1958</v>
      </c>
      <c r="F958" s="10">
        <v>42036</v>
      </c>
      <c r="G958" s="10">
        <v>44228</v>
      </c>
      <c r="H958" s="11">
        <v>7</v>
      </c>
      <c r="I958" s="20" t="s">
        <v>259</v>
      </c>
      <c r="J958" s="11" t="s">
        <v>261</v>
      </c>
      <c r="K958" s="11" t="s">
        <v>4641</v>
      </c>
      <c r="L958" s="11">
        <v>2</v>
      </c>
    </row>
    <row r="959" spans="1:12">
      <c r="A959" s="11" t="s">
        <v>1709</v>
      </c>
      <c r="D959" s="11" t="s">
        <v>260</v>
      </c>
      <c r="E959" s="19" t="s">
        <v>1959</v>
      </c>
      <c r="F959" s="10">
        <v>42036</v>
      </c>
      <c r="G959" s="10">
        <v>44228</v>
      </c>
      <c r="H959" s="11">
        <v>7</v>
      </c>
      <c r="I959" s="20" t="s">
        <v>259</v>
      </c>
      <c r="J959" s="11" t="s">
        <v>261</v>
      </c>
      <c r="K959" s="11" t="s">
        <v>4641</v>
      </c>
      <c r="L959" s="11">
        <v>2</v>
      </c>
    </row>
    <row r="960" spans="1:12">
      <c r="A960" s="11" t="s">
        <v>1710</v>
      </c>
      <c r="D960" s="11" t="s">
        <v>260</v>
      </c>
      <c r="E960" s="19" t="s">
        <v>1960</v>
      </c>
      <c r="F960" s="10">
        <v>42036</v>
      </c>
      <c r="G960" s="10">
        <v>44228</v>
      </c>
      <c r="H960" s="11">
        <v>7</v>
      </c>
      <c r="I960" s="20" t="s">
        <v>259</v>
      </c>
      <c r="J960" s="11" t="s">
        <v>261</v>
      </c>
      <c r="K960" s="11" t="s">
        <v>4641</v>
      </c>
      <c r="L960" s="11">
        <v>2</v>
      </c>
    </row>
    <row r="961" spans="1:12">
      <c r="A961" s="11" t="s">
        <v>1711</v>
      </c>
      <c r="D961" s="11" t="s">
        <v>260</v>
      </c>
      <c r="E961" s="19" t="s">
        <v>1961</v>
      </c>
      <c r="F961" s="10">
        <v>42036</v>
      </c>
      <c r="G961" s="10">
        <v>44228</v>
      </c>
      <c r="H961" s="11">
        <v>7</v>
      </c>
      <c r="I961" s="20" t="s">
        <v>259</v>
      </c>
      <c r="J961" s="11" t="s">
        <v>261</v>
      </c>
      <c r="K961" s="11" t="s">
        <v>4641</v>
      </c>
      <c r="L961" s="11">
        <v>2</v>
      </c>
    </row>
    <row r="962" spans="1:12">
      <c r="A962" s="11" t="s">
        <v>1712</v>
      </c>
      <c r="D962" s="11" t="s">
        <v>260</v>
      </c>
      <c r="E962" s="19" t="s">
        <v>1962</v>
      </c>
      <c r="F962" s="10">
        <v>42036</v>
      </c>
      <c r="G962" s="10">
        <v>44228</v>
      </c>
      <c r="H962" s="11">
        <v>7</v>
      </c>
      <c r="I962" s="20" t="s">
        <v>259</v>
      </c>
      <c r="J962" s="11" t="s">
        <v>261</v>
      </c>
      <c r="K962" s="11" t="s">
        <v>4641</v>
      </c>
      <c r="L962" s="11">
        <v>2</v>
      </c>
    </row>
    <row r="963" spans="1:12">
      <c r="A963" s="11" t="s">
        <v>1713</v>
      </c>
      <c r="D963" s="11" t="s">
        <v>260</v>
      </c>
      <c r="E963" s="19" t="s">
        <v>1963</v>
      </c>
      <c r="F963" s="10">
        <v>42036</v>
      </c>
      <c r="G963" s="10">
        <v>44228</v>
      </c>
      <c r="H963" s="11">
        <v>7</v>
      </c>
      <c r="I963" s="20" t="s">
        <v>259</v>
      </c>
      <c r="J963" s="11" t="s">
        <v>261</v>
      </c>
      <c r="K963" s="11" t="s">
        <v>4641</v>
      </c>
      <c r="L963" s="11">
        <v>2</v>
      </c>
    </row>
    <row r="964" spans="1:12">
      <c r="A964" s="11" t="s">
        <v>1714</v>
      </c>
      <c r="D964" s="11" t="s">
        <v>260</v>
      </c>
      <c r="E964" s="19" t="s">
        <v>1964</v>
      </c>
      <c r="F964" s="10">
        <v>42036</v>
      </c>
      <c r="G964" s="10">
        <v>44228</v>
      </c>
      <c r="H964" s="11">
        <v>7</v>
      </c>
      <c r="I964" s="20" t="s">
        <v>259</v>
      </c>
      <c r="J964" s="11" t="s">
        <v>261</v>
      </c>
      <c r="K964" s="11" t="s">
        <v>4641</v>
      </c>
      <c r="L964" s="11">
        <v>2</v>
      </c>
    </row>
    <row r="965" spans="1:12">
      <c r="A965" s="11" t="s">
        <v>1715</v>
      </c>
      <c r="D965" s="11" t="s">
        <v>260</v>
      </c>
      <c r="E965" s="19" t="s">
        <v>1965</v>
      </c>
      <c r="F965" s="10">
        <v>42036</v>
      </c>
      <c r="G965" s="10">
        <v>44228</v>
      </c>
      <c r="H965" s="11">
        <v>7</v>
      </c>
      <c r="I965" s="20" t="s">
        <v>259</v>
      </c>
      <c r="J965" s="11" t="s">
        <v>261</v>
      </c>
      <c r="K965" s="11" t="s">
        <v>4641</v>
      </c>
      <c r="L965" s="11">
        <v>2</v>
      </c>
    </row>
    <row r="966" spans="1:12">
      <c r="A966" s="11" t="s">
        <v>1716</v>
      </c>
      <c r="D966" s="11" t="s">
        <v>260</v>
      </c>
      <c r="E966" s="19" t="s">
        <v>1966</v>
      </c>
      <c r="F966" s="10">
        <v>42036</v>
      </c>
      <c r="G966" s="10">
        <v>44228</v>
      </c>
      <c r="H966" s="11">
        <v>7</v>
      </c>
      <c r="I966" s="20" t="s">
        <v>259</v>
      </c>
      <c r="J966" s="11" t="s">
        <v>261</v>
      </c>
      <c r="K966" s="11" t="s">
        <v>4641</v>
      </c>
      <c r="L966" s="11">
        <v>2</v>
      </c>
    </row>
    <row r="967" spans="1:12">
      <c r="A967" s="11" t="s">
        <v>1717</v>
      </c>
      <c r="D967" s="11" t="s">
        <v>260</v>
      </c>
      <c r="E967" s="19" t="s">
        <v>1967</v>
      </c>
      <c r="F967" s="10">
        <v>42036</v>
      </c>
      <c r="G967" s="10">
        <v>44228</v>
      </c>
      <c r="H967" s="11">
        <v>7</v>
      </c>
      <c r="I967" s="20" t="s">
        <v>259</v>
      </c>
      <c r="J967" s="11" t="s">
        <v>261</v>
      </c>
      <c r="K967" s="11" t="s">
        <v>4641</v>
      </c>
      <c r="L967" s="11">
        <v>2</v>
      </c>
    </row>
    <row r="968" spans="1:12">
      <c r="A968" s="11" t="s">
        <v>1718</v>
      </c>
      <c r="D968" s="11" t="s">
        <v>260</v>
      </c>
      <c r="E968" s="19" t="s">
        <v>1968</v>
      </c>
      <c r="F968" s="10">
        <v>42036</v>
      </c>
      <c r="G968" s="10">
        <v>44228</v>
      </c>
      <c r="H968" s="11">
        <v>7</v>
      </c>
      <c r="I968" s="20" t="s">
        <v>259</v>
      </c>
      <c r="J968" s="11" t="s">
        <v>261</v>
      </c>
      <c r="K968" s="11" t="s">
        <v>4641</v>
      </c>
      <c r="L968" s="11">
        <v>2</v>
      </c>
    </row>
    <row r="969" spans="1:12">
      <c r="A969" s="11" t="s">
        <v>1719</v>
      </c>
      <c r="D969" s="11" t="s">
        <v>260</v>
      </c>
      <c r="E969" s="19" t="s">
        <v>1969</v>
      </c>
      <c r="F969" s="10">
        <v>42036</v>
      </c>
      <c r="G969" s="10">
        <v>44228</v>
      </c>
      <c r="H969" s="11">
        <v>7</v>
      </c>
      <c r="I969" s="20" t="s">
        <v>259</v>
      </c>
      <c r="J969" s="11" t="s">
        <v>261</v>
      </c>
      <c r="K969" s="11" t="s">
        <v>4641</v>
      </c>
      <c r="L969" s="11">
        <v>2</v>
      </c>
    </row>
    <row r="970" spans="1:12">
      <c r="A970" s="11" t="s">
        <v>1720</v>
      </c>
      <c r="D970" s="11" t="s">
        <v>260</v>
      </c>
      <c r="E970" s="19" t="s">
        <v>1970</v>
      </c>
      <c r="F970" s="10">
        <v>42036</v>
      </c>
      <c r="G970" s="10">
        <v>44228</v>
      </c>
      <c r="H970" s="11">
        <v>7</v>
      </c>
      <c r="I970" s="20" t="s">
        <v>259</v>
      </c>
      <c r="J970" s="11" t="s">
        <v>261</v>
      </c>
      <c r="K970" s="11" t="s">
        <v>4641</v>
      </c>
      <c r="L970" s="11">
        <v>2</v>
      </c>
    </row>
    <row r="971" spans="1:12">
      <c r="A971" s="11" t="s">
        <v>1721</v>
      </c>
      <c r="D971" s="11" t="s">
        <v>260</v>
      </c>
      <c r="E971" s="19" t="s">
        <v>1971</v>
      </c>
      <c r="F971" s="10">
        <v>42036</v>
      </c>
      <c r="G971" s="10">
        <v>44228</v>
      </c>
      <c r="H971" s="11">
        <v>7</v>
      </c>
      <c r="I971" s="20" t="s">
        <v>259</v>
      </c>
      <c r="J971" s="11" t="s">
        <v>261</v>
      </c>
      <c r="K971" s="11" t="s">
        <v>4641</v>
      </c>
      <c r="L971" s="11">
        <v>2</v>
      </c>
    </row>
    <row r="972" spans="1:12">
      <c r="A972" s="11" t="s">
        <v>1722</v>
      </c>
      <c r="D972" s="11" t="s">
        <v>260</v>
      </c>
      <c r="E972" s="19" t="s">
        <v>1972</v>
      </c>
      <c r="F972" s="10">
        <v>42036</v>
      </c>
      <c r="G972" s="10">
        <v>44228</v>
      </c>
      <c r="H972" s="11">
        <v>7</v>
      </c>
      <c r="I972" s="20" t="s">
        <v>259</v>
      </c>
      <c r="J972" s="11" t="s">
        <v>261</v>
      </c>
      <c r="K972" s="11" t="s">
        <v>4641</v>
      </c>
      <c r="L972" s="11">
        <v>2</v>
      </c>
    </row>
    <row r="973" spans="1:12">
      <c r="A973" s="11" t="s">
        <v>1723</v>
      </c>
      <c r="D973" s="11" t="s">
        <v>260</v>
      </c>
      <c r="E973" s="19" t="s">
        <v>1973</v>
      </c>
      <c r="F973" s="10">
        <v>42036</v>
      </c>
      <c r="G973" s="10">
        <v>44228</v>
      </c>
      <c r="H973" s="11">
        <v>7</v>
      </c>
      <c r="I973" s="20" t="s">
        <v>259</v>
      </c>
      <c r="J973" s="11" t="s">
        <v>261</v>
      </c>
      <c r="K973" s="11" t="s">
        <v>4641</v>
      </c>
      <c r="L973" s="11">
        <v>2</v>
      </c>
    </row>
    <row r="974" spans="1:12">
      <c r="A974" s="11" t="s">
        <v>1724</v>
      </c>
      <c r="D974" s="11" t="s">
        <v>260</v>
      </c>
      <c r="E974" s="19" t="s">
        <v>1974</v>
      </c>
      <c r="F974" s="10">
        <v>42036</v>
      </c>
      <c r="G974" s="10">
        <v>44228</v>
      </c>
      <c r="H974" s="11">
        <v>7</v>
      </c>
      <c r="I974" s="20" t="s">
        <v>259</v>
      </c>
      <c r="J974" s="11" t="s">
        <v>261</v>
      </c>
      <c r="K974" s="11" t="s">
        <v>4641</v>
      </c>
      <c r="L974" s="11">
        <v>2</v>
      </c>
    </row>
    <row r="975" spans="1:12">
      <c r="A975" s="11" t="s">
        <v>1725</v>
      </c>
      <c r="D975" s="11" t="s">
        <v>260</v>
      </c>
      <c r="E975" s="19" t="s">
        <v>1975</v>
      </c>
      <c r="F975" s="10">
        <v>42036</v>
      </c>
      <c r="G975" s="10">
        <v>44228</v>
      </c>
      <c r="H975" s="11">
        <v>7</v>
      </c>
      <c r="I975" s="20" t="s">
        <v>259</v>
      </c>
      <c r="J975" s="11" t="s">
        <v>261</v>
      </c>
      <c r="K975" s="11" t="s">
        <v>4641</v>
      </c>
      <c r="L975" s="11">
        <v>2</v>
      </c>
    </row>
    <row r="976" spans="1:12">
      <c r="A976" s="11" t="s">
        <v>1726</v>
      </c>
      <c r="D976" s="11" t="s">
        <v>260</v>
      </c>
      <c r="E976" s="19" t="s">
        <v>1976</v>
      </c>
      <c r="F976" s="10">
        <v>42036</v>
      </c>
      <c r="G976" s="10">
        <v>44228</v>
      </c>
      <c r="H976" s="11">
        <v>7</v>
      </c>
      <c r="I976" s="20" t="s">
        <v>259</v>
      </c>
      <c r="J976" s="11" t="s">
        <v>261</v>
      </c>
      <c r="K976" s="11" t="s">
        <v>4641</v>
      </c>
      <c r="L976" s="11">
        <v>2</v>
      </c>
    </row>
    <row r="977" spans="1:12">
      <c r="A977" s="11" t="s">
        <v>1727</v>
      </c>
      <c r="D977" s="11" t="s">
        <v>260</v>
      </c>
      <c r="E977" s="19" t="s">
        <v>1977</v>
      </c>
      <c r="F977" s="10">
        <v>42036</v>
      </c>
      <c r="G977" s="10">
        <v>44228</v>
      </c>
      <c r="H977" s="11">
        <v>7</v>
      </c>
      <c r="I977" s="20" t="s">
        <v>259</v>
      </c>
      <c r="J977" s="11" t="s">
        <v>261</v>
      </c>
      <c r="K977" s="11" t="s">
        <v>4641</v>
      </c>
      <c r="L977" s="11">
        <v>2</v>
      </c>
    </row>
    <row r="978" spans="1:12">
      <c r="A978" s="11" t="s">
        <v>1728</v>
      </c>
      <c r="D978" s="11" t="s">
        <v>260</v>
      </c>
      <c r="E978" s="19" t="s">
        <v>1978</v>
      </c>
      <c r="F978" s="10">
        <v>42036</v>
      </c>
      <c r="G978" s="10">
        <v>44228</v>
      </c>
      <c r="H978" s="11">
        <v>7</v>
      </c>
      <c r="I978" s="20" t="s">
        <v>259</v>
      </c>
      <c r="J978" s="11" t="s">
        <v>261</v>
      </c>
      <c r="K978" s="11" t="s">
        <v>4641</v>
      </c>
      <c r="L978" s="11">
        <v>2</v>
      </c>
    </row>
    <row r="979" spans="1:12">
      <c r="A979" s="11" t="s">
        <v>1729</v>
      </c>
      <c r="D979" s="11" t="s">
        <v>260</v>
      </c>
      <c r="E979" s="19" t="s">
        <v>1979</v>
      </c>
      <c r="F979" s="10">
        <v>42036</v>
      </c>
      <c r="G979" s="10">
        <v>44228</v>
      </c>
      <c r="H979" s="11">
        <v>7</v>
      </c>
      <c r="I979" s="20" t="s">
        <v>259</v>
      </c>
      <c r="J979" s="11" t="s">
        <v>261</v>
      </c>
      <c r="K979" s="11" t="s">
        <v>4641</v>
      </c>
      <c r="L979" s="11">
        <v>2</v>
      </c>
    </row>
    <row r="980" spans="1:12">
      <c r="A980" s="11" t="s">
        <v>1730</v>
      </c>
      <c r="D980" s="11" t="s">
        <v>260</v>
      </c>
      <c r="E980" s="19" t="s">
        <v>1980</v>
      </c>
      <c r="F980" s="10">
        <v>42036</v>
      </c>
      <c r="G980" s="10">
        <v>44228</v>
      </c>
      <c r="H980" s="11">
        <v>7</v>
      </c>
      <c r="I980" s="20" t="s">
        <v>259</v>
      </c>
      <c r="J980" s="11" t="s">
        <v>261</v>
      </c>
      <c r="K980" s="11" t="s">
        <v>4641</v>
      </c>
      <c r="L980" s="11">
        <v>2</v>
      </c>
    </row>
    <row r="981" spans="1:12">
      <c r="A981" s="11" t="s">
        <v>1731</v>
      </c>
      <c r="D981" s="11" t="s">
        <v>260</v>
      </c>
      <c r="E981" s="19" t="s">
        <v>1981</v>
      </c>
      <c r="F981" s="10">
        <v>42036</v>
      </c>
      <c r="G981" s="10">
        <v>44228</v>
      </c>
      <c r="H981" s="11">
        <v>7</v>
      </c>
      <c r="I981" s="20" t="s">
        <v>259</v>
      </c>
      <c r="J981" s="11" t="s">
        <v>261</v>
      </c>
      <c r="K981" s="11" t="s">
        <v>4641</v>
      </c>
      <c r="L981" s="11">
        <v>2</v>
      </c>
    </row>
    <row r="982" spans="1:12">
      <c r="A982" s="11" t="s">
        <v>1732</v>
      </c>
      <c r="D982" s="11" t="s">
        <v>260</v>
      </c>
      <c r="E982" s="19" t="s">
        <v>1982</v>
      </c>
      <c r="F982" s="10">
        <v>42036</v>
      </c>
      <c r="G982" s="10">
        <v>44228</v>
      </c>
      <c r="H982" s="11">
        <v>7</v>
      </c>
      <c r="I982" s="20" t="s">
        <v>259</v>
      </c>
      <c r="J982" s="11" t="s">
        <v>261</v>
      </c>
      <c r="K982" s="11" t="s">
        <v>4641</v>
      </c>
      <c r="L982" s="11">
        <v>2</v>
      </c>
    </row>
    <row r="983" spans="1:12">
      <c r="A983" s="11" t="s">
        <v>1733</v>
      </c>
      <c r="D983" s="11" t="s">
        <v>260</v>
      </c>
      <c r="E983" s="19" t="s">
        <v>1983</v>
      </c>
      <c r="F983" s="10">
        <v>42036</v>
      </c>
      <c r="G983" s="10">
        <v>44228</v>
      </c>
      <c r="H983" s="11">
        <v>7</v>
      </c>
      <c r="I983" s="20" t="s">
        <v>259</v>
      </c>
      <c r="J983" s="11" t="s">
        <v>261</v>
      </c>
      <c r="K983" s="11" t="s">
        <v>4641</v>
      </c>
      <c r="L983" s="11">
        <v>2</v>
      </c>
    </row>
    <row r="984" spans="1:12">
      <c r="A984" s="11" t="s">
        <v>1734</v>
      </c>
      <c r="D984" s="11" t="s">
        <v>260</v>
      </c>
      <c r="E984" s="19" t="s">
        <v>1984</v>
      </c>
      <c r="F984" s="10">
        <v>42036</v>
      </c>
      <c r="G984" s="10">
        <v>44228</v>
      </c>
      <c r="H984" s="11">
        <v>7</v>
      </c>
      <c r="I984" s="20" t="s">
        <v>259</v>
      </c>
      <c r="J984" s="11" t="s">
        <v>261</v>
      </c>
      <c r="K984" s="11" t="s">
        <v>4641</v>
      </c>
      <c r="L984" s="11">
        <v>2</v>
      </c>
    </row>
    <row r="985" spans="1:12">
      <c r="A985" s="11" t="s">
        <v>1735</v>
      </c>
      <c r="D985" s="11" t="s">
        <v>260</v>
      </c>
      <c r="E985" s="19" t="s">
        <v>1985</v>
      </c>
      <c r="F985" s="10">
        <v>42036</v>
      </c>
      <c r="G985" s="10">
        <v>44228</v>
      </c>
      <c r="H985" s="11">
        <v>7</v>
      </c>
      <c r="I985" s="20" t="s">
        <v>259</v>
      </c>
      <c r="J985" s="11" t="s">
        <v>261</v>
      </c>
      <c r="K985" s="11" t="s">
        <v>4641</v>
      </c>
      <c r="L985" s="11">
        <v>2</v>
      </c>
    </row>
    <row r="986" spans="1:12">
      <c r="A986" s="11" t="s">
        <v>1736</v>
      </c>
      <c r="D986" s="11" t="s">
        <v>260</v>
      </c>
      <c r="E986" s="19" t="s">
        <v>1986</v>
      </c>
      <c r="F986" s="10">
        <v>42036</v>
      </c>
      <c r="G986" s="10">
        <v>44228</v>
      </c>
      <c r="H986" s="11">
        <v>7</v>
      </c>
      <c r="I986" s="20" t="s">
        <v>259</v>
      </c>
      <c r="J986" s="11" t="s">
        <v>261</v>
      </c>
      <c r="K986" s="11" t="s">
        <v>4641</v>
      </c>
      <c r="L986" s="11">
        <v>2</v>
      </c>
    </row>
    <row r="987" spans="1:12">
      <c r="A987" s="11" t="s">
        <v>1737</v>
      </c>
      <c r="D987" s="11" t="s">
        <v>260</v>
      </c>
      <c r="E987" s="19" t="s">
        <v>1987</v>
      </c>
      <c r="F987" s="10">
        <v>42036</v>
      </c>
      <c r="G987" s="10">
        <v>44228</v>
      </c>
      <c r="H987" s="11">
        <v>7</v>
      </c>
      <c r="I987" s="20" t="s">
        <v>259</v>
      </c>
      <c r="J987" s="11" t="s">
        <v>261</v>
      </c>
      <c r="K987" s="11" t="s">
        <v>4641</v>
      </c>
      <c r="L987" s="11">
        <v>2</v>
      </c>
    </row>
    <row r="988" spans="1:12">
      <c r="A988" s="11" t="s">
        <v>1738</v>
      </c>
      <c r="D988" s="11" t="s">
        <v>260</v>
      </c>
      <c r="E988" s="19" t="s">
        <v>1988</v>
      </c>
      <c r="F988" s="10">
        <v>42036</v>
      </c>
      <c r="G988" s="10">
        <v>44228</v>
      </c>
      <c r="H988" s="11">
        <v>7</v>
      </c>
      <c r="I988" s="20" t="s">
        <v>259</v>
      </c>
      <c r="J988" s="11" t="s">
        <v>261</v>
      </c>
      <c r="K988" s="11" t="s">
        <v>4641</v>
      </c>
      <c r="L988" s="11">
        <v>2</v>
      </c>
    </row>
    <row r="989" spans="1:12">
      <c r="A989" s="11" t="s">
        <v>1739</v>
      </c>
      <c r="D989" s="11" t="s">
        <v>260</v>
      </c>
      <c r="E989" s="19" t="s">
        <v>1989</v>
      </c>
      <c r="F989" s="10">
        <v>42036</v>
      </c>
      <c r="G989" s="10">
        <v>44228</v>
      </c>
      <c r="H989" s="11">
        <v>7</v>
      </c>
      <c r="I989" s="20" t="s">
        <v>259</v>
      </c>
      <c r="J989" s="11" t="s">
        <v>261</v>
      </c>
      <c r="K989" s="11" t="s">
        <v>4641</v>
      </c>
      <c r="L989" s="11">
        <v>2</v>
      </c>
    </row>
    <row r="990" spans="1:12">
      <c r="A990" s="11" t="s">
        <v>1740</v>
      </c>
      <c r="D990" s="11" t="s">
        <v>260</v>
      </c>
      <c r="E990" s="19" t="s">
        <v>1990</v>
      </c>
      <c r="F990" s="10">
        <v>42036</v>
      </c>
      <c r="G990" s="10">
        <v>44228</v>
      </c>
      <c r="H990" s="11">
        <v>7</v>
      </c>
      <c r="I990" s="20" t="s">
        <v>259</v>
      </c>
      <c r="J990" s="11" t="s">
        <v>261</v>
      </c>
      <c r="K990" s="11" t="s">
        <v>4641</v>
      </c>
      <c r="L990" s="11">
        <v>2</v>
      </c>
    </row>
    <row r="991" spans="1:12">
      <c r="A991" s="11" t="s">
        <v>1741</v>
      </c>
      <c r="D991" s="11" t="s">
        <v>260</v>
      </c>
      <c r="E991" s="19" t="s">
        <v>1991</v>
      </c>
      <c r="F991" s="10">
        <v>42036</v>
      </c>
      <c r="G991" s="10">
        <v>44228</v>
      </c>
      <c r="H991" s="11">
        <v>7</v>
      </c>
      <c r="I991" s="20" t="s">
        <v>259</v>
      </c>
      <c r="J991" s="11" t="s">
        <v>261</v>
      </c>
      <c r="K991" s="11" t="s">
        <v>4641</v>
      </c>
      <c r="L991" s="11">
        <v>2</v>
      </c>
    </row>
    <row r="992" spans="1:12">
      <c r="A992" s="11" t="s">
        <v>1742</v>
      </c>
      <c r="D992" s="11" t="s">
        <v>260</v>
      </c>
      <c r="E992" s="19" t="s">
        <v>1992</v>
      </c>
      <c r="F992" s="10">
        <v>42036</v>
      </c>
      <c r="G992" s="10">
        <v>44228</v>
      </c>
      <c r="H992" s="11">
        <v>7</v>
      </c>
      <c r="I992" s="20" t="s">
        <v>259</v>
      </c>
      <c r="J992" s="11" t="s">
        <v>261</v>
      </c>
      <c r="K992" s="11" t="s">
        <v>4641</v>
      </c>
      <c r="L992" s="11">
        <v>2</v>
      </c>
    </row>
    <row r="993" spans="1:12">
      <c r="A993" s="11" t="s">
        <v>1743</v>
      </c>
      <c r="D993" s="11" t="s">
        <v>260</v>
      </c>
      <c r="E993" s="19" t="s">
        <v>1993</v>
      </c>
      <c r="F993" s="10">
        <v>42036</v>
      </c>
      <c r="G993" s="10">
        <v>44228</v>
      </c>
      <c r="H993" s="11">
        <v>7</v>
      </c>
      <c r="I993" s="20" t="s">
        <v>259</v>
      </c>
      <c r="J993" s="11" t="s">
        <v>261</v>
      </c>
      <c r="K993" s="11" t="s">
        <v>4641</v>
      </c>
      <c r="L993" s="11">
        <v>2</v>
      </c>
    </row>
    <row r="994" spans="1:12">
      <c r="A994" s="11" t="s">
        <v>1744</v>
      </c>
      <c r="D994" s="11" t="s">
        <v>260</v>
      </c>
      <c r="E994" s="19" t="s">
        <v>1994</v>
      </c>
      <c r="F994" s="10">
        <v>42036</v>
      </c>
      <c r="G994" s="10">
        <v>44228</v>
      </c>
      <c r="H994" s="11">
        <v>7</v>
      </c>
      <c r="I994" s="20" t="s">
        <v>259</v>
      </c>
      <c r="J994" s="11" t="s">
        <v>261</v>
      </c>
      <c r="K994" s="11" t="s">
        <v>4641</v>
      </c>
      <c r="L994" s="11">
        <v>2</v>
      </c>
    </row>
    <row r="995" spans="1:12">
      <c r="A995" s="11" t="s">
        <v>1745</v>
      </c>
      <c r="D995" s="11" t="s">
        <v>260</v>
      </c>
      <c r="E995" s="19" t="s">
        <v>1995</v>
      </c>
      <c r="F995" s="10">
        <v>42036</v>
      </c>
      <c r="G995" s="10">
        <v>44228</v>
      </c>
      <c r="H995" s="11">
        <v>7</v>
      </c>
      <c r="I995" s="20" t="s">
        <v>259</v>
      </c>
      <c r="J995" s="11" t="s">
        <v>261</v>
      </c>
      <c r="K995" s="11" t="s">
        <v>4641</v>
      </c>
      <c r="L995" s="11">
        <v>2</v>
      </c>
    </row>
    <row r="996" spans="1:12">
      <c r="A996" s="11" t="s">
        <v>1746</v>
      </c>
      <c r="D996" s="11" t="s">
        <v>260</v>
      </c>
      <c r="E996" s="19" t="s">
        <v>1996</v>
      </c>
      <c r="F996" s="10">
        <v>42036</v>
      </c>
      <c r="G996" s="10">
        <v>44228</v>
      </c>
      <c r="H996" s="11">
        <v>7</v>
      </c>
      <c r="I996" s="20" t="s">
        <v>259</v>
      </c>
      <c r="J996" s="11" t="s">
        <v>261</v>
      </c>
      <c r="K996" s="11" t="s">
        <v>4641</v>
      </c>
      <c r="L996" s="11">
        <v>2</v>
      </c>
    </row>
    <row r="997" spans="1:12">
      <c r="A997" s="11" t="s">
        <v>1747</v>
      </c>
      <c r="D997" s="11" t="s">
        <v>260</v>
      </c>
      <c r="E997" s="19" t="s">
        <v>1997</v>
      </c>
      <c r="F997" s="10">
        <v>42036</v>
      </c>
      <c r="G997" s="10">
        <v>44228</v>
      </c>
      <c r="H997" s="11">
        <v>7</v>
      </c>
      <c r="I997" s="20" t="s">
        <v>259</v>
      </c>
      <c r="J997" s="11" t="s">
        <v>261</v>
      </c>
      <c r="K997" s="11" t="s">
        <v>4641</v>
      </c>
      <c r="L997" s="11">
        <v>2</v>
      </c>
    </row>
    <row r="998" spans="1:12">
      <c r="A998" s="11" t="s">
        <v>1748</v>
      </c>
      <c r="D998" s="11" t="s">
        <v>260</v>
      </c>
      <c r="E998" s="19" t="s">
        <v>1998</v>
      </c>
      <c r="F998" s="10">
        <v>42036</v>
      </c>
      <c r="G998" s="10">
        <v>44228</v>
      </c>
      <c r="H998" s="11">
        <v>7</v>
      </c>
      <c r="I998" s="20" t="s">
        <v>259</v>
      </c>
      <c r="J998" s="11" t="s">
        <v>261</v>
      </c>
      <c r="K998" s="11" t="s">
        <v>4641</v>
      </c>
      <c r="L998" s="11">
        <v>2</v>
      </c>
    </row>
    <row r="999" spans="1:12">
      <c r="A999" s="11" t="s">
        <v>1749</v>
      </c>
      <c r="D999" s="11" t="s">
        <v>260</v>
      </c>
      <c r="E999" s="19" t="s">
        <v>1999</v>
      </c>
      <c r="F999" s="10">
        <v>42036</v>
      </c>
      <c r="G999" s="10">
        <v>44228</v>
      </c>
      <c r="H999" s="11">
        <v>7</v>
      </c>
      <c r="I999" s="20" t="s">
        <v>259</v>
      </c>
      <c r="J999" s="11" t="s">
        <v>261</v>
      </c>
      <c r="K999" s="11" t="s">
        <v>4641</v>
      </c>
      <c r="L999" s="11">
        <v>2</v>
      </c>
    </row>
    <row r="1000" spans="1:12">
      <c r="A1000" s="11" t="s">
        <v>1750</v>
      </c>
      <c r="D1000" s="11" t="s">
        <v>260</v>
      </c>
      <c r="E1000" s="19" t="s">
        <v>2000</v>
      </c>
      <c r="F1000" s="10">
        <v>42036</v>
      </c>
      <c r="G1000" s="10">
        <v>44228</v>
      </c>
      <c r="H1000" s="11">
        <v>7</v>
      </c>
      <c r="I1000" s="20" t="s">
        <v>259</v>
      </c>
      <c r="J1000" s="11" t="s">
        <v>261</v>
      </c>
      <c r="K1000" s="11" t="s">
        <v>4641</v>
      </c>
      <c r="L1000" s="11">
        <v>2</v>
      </c>
    </row>
    <row r="1001" spans="1:12">
      <c r="A1001" s="11" t="s">
        <v>1751</v>
      </c>
      <c r="D1001" s="11" t="s">
        <v>260</v>
      </c>
      <c r="E1001" s="19" t="s">
        <v>2001</v>
      </c>
      <c r="F1001" s="10">
        <v>42036</v>
      </c>
      <c r="G1001" s="10">
        <v>44228</v>
      </c>
      <c r="H1001" s="11">
        <v>7</v>
      </c>
      <c r="I1001" s="20" t="s">
        <v>259</v>
      </c>
      <c r="J1001" s="11" t="s">
        <v>261</v>
      </c>
      <c r="K1001" s="11" t="s">
        <v>4641</v>
      </c>
      <c r="L1001" s="11">
        <v>2</v>
      </c>
    </row>
    <row r="1002" spans="1:12">
      <c r="A1002" s="11" t="s">
        <v>1752</v>
      </c>
      <c r="D1002" s="11" t="s">
        <v>260</v>
      </c>
      <c r="E1002" s="19" t="s">
        <v>2002</v>
      </c>
      <c r="F1002" s="10">
        <v>42036</v>
      </c>
      <c r="G1002" s="10">
        <v>44228</v>
      </c>
      <c r="H1002" s="11">
        <v>7</v>
      </c>
      <c r="I1002" s="20" t="s">
        <v>259</v>
      </c>
      <c r="J1002" s="11" t="s">
        <v>261</v>
      </c>
      <c r="K1002" s="11" t="s">
        <v>4641</v>
      </c>
      <c r="L1002" s="11">
        <v>2</v>
      </c>
    </row>
    <row r="1003" spans="1:12">
      <c r="A1003" s="11" t="s">
        <v>1753</v>
      </c>
      <c r="D1003" s="11" t="s">
        <v>260</v>
      </c>
      <c r="E1003" s="19" t="s">
        <v>2003</v>
      </c>
      <c r="F1003" s="10">
        <v>42036</v>
      </c>
      <c r="G1003" s="10">
        <v>44228</v>
      </c>
      <c r="H1003" s="11">
        <v>7</v>
      </c>
      <c r="I1003" s="20" t="s">
        <v>259</v>
      </c>
      <c r="J1003" s="11" t="s">
        <v>261</v>
      </c>
      <c r="K1003" s="11" t="s">
        <v>4641</v>
      </c>
      <c r="L1003" s="11">
        <v>2</v>
      </c>
    </row>
    <row r="1004" spans="1:12">
      <c r="A1004" s="11" t="s">
        <v>1754</v>
      </c>
      <c r="D1004" s="11" t="s">
        <v>260</v>
      </c>
      <c r="E1004" s="19" t="s">
        <v>2004</v>
      </c>
      <c r="F1004" s="10">
        <v>42036</v>
      </c>
      <c r="G1004" s="10">
        <v>44228</v>
      </c>
      <c r="H1004" s="11">
        <v>7</v>
      </c>
      <c r="I1004" s="20" t="s">
        <v>259</v>
      </c>
      <c r="J1004" s="11" t="s">
        <v>261</v>
      </c>
      <c r="K1004" s="11" t="s">
        <v>4641</v>
      </c>
      <c r="L1004" s="11">
        <v>2</v>
      </c>
    </row>
    <row r="1005" spans="1:12">
      <c r="A1005" s="11" t="s">
        <v>1755</v>
      </c>
      <c r="D1005" s="11" t="s">
        <v>260</v>
      </c>
      <c r="E1005" s="19" t="s">
        <v>2005</v>
      </c>
      <c r="F1005" s="10">
        <v>42036</v>
      </c>
      <c r="G1005" s="10">
        <v>44228</v>
      </c>
      <c r="H1005" s="11">
        <v>7</v>
      </c>
      <c r="I1005" s="20" t="s">
        <v>259</v>
      </c>
      <c r="J1005" s="11" t="s">
        <v>261</v>
      </c>
      <c r="K1005" s="11" t="s">
        <v>4641</v>
      </c>
      <c r="L1005" s="11">
        <v>2</v>
      </c>
    </row>
    <row r="1006" spans="1:12">
      <c r="A1006" s="11" t="s">
        <v>1756</v>
      </c>
      <c r="D1006" s="11" t="s">
        <v>260</v>
      </c>
      <c r="E1006" s="19" t="s">
        <v>2006</v>
      </c>
      <c r="F1006" s="10">
        <v>42036</v>
      </c>
      <c r="G1006" s="10">
        <v>44228</v>
      </c>
      <c r="H1006" s="11">
        <v>7</v>
      </c>
      <c r="I1006" s="20" t="s">
        <v>259</v>
      </c>
      <c r="J1006" s="11" t="s">
        <v>261</v>
      </c>
      <c r="K1006" s="11" t="s">
        <v>4641</v>
      </c>
      <c r="L1006" s="11">
        <v>2</v>
      </c>
    </row>
    <row r="1007" spans="1:12">
      <c r="A1007" s="11" t="s">
        <v>1757</v>
      </c>
      <c r="D1007" s="11" t="s">
        <v>260</v>
      </c>
      <c r="E1007" s="19" t="s">
        <v>2007</v>
      </c>
      <c r="F1007" s="10">
        <v>42036</v>
      </c>
      <c r="G1007" s="10">
        <v>44228</v>
      </c>
      <c r="H1007" s="11">
        <v>7</v>
      </c>
      <c r="I1007" s="20" t="s">
        <v>259</v>
      </c>
      <c r="J1007" s="11" t="s">
        <v>261</v>
      </c>
      <c r="K1007" s="11" t="s">
        <v>4641</v>
      </c>
      <c r="L1007" s="11">
        <v>2</v>
      </c>
    </row>
    <row r="1008" spans="1:12">
      <c r="A1008" s="11" t="s">
        <v>1758</v>
      </c>
      <c r="D1008" s="11" t="s">
        <v>260</v>
      </c>
      <c r="E1008" s="19" t="s">
        <v>2008</v>
      </c>
      <c r="F1008" s="10">
        <v>42036</v>
      </c>
      <c r="G1008" s="10">
        <v>44228</v>
      </c>
      <c r="H1008" s="11">
        <v>7</v>
      </c>
      <c r="I1008" s="20" t="s">
        <v>259</v>
      </c>
      <c r="J1008" s="11" t="s">
        <v>261</v>
      </c>
      <c r="K1008" s="11" t="s">
        <v>4641</v>
      </c>
      <c r="L1008" s="11">
        <v>2</v>
      </c>
    </row>
    <row r="1009" spans="1:12">
      <c r="A1009" s="11" t="s">
        <v>1759</v>
      </c>
      <c r="D1009" s="11" t="s">
        <v>260</v>
      </c>
      <c r="E1009" s="19" t="s">
        <v>2009</v>
      </c>
      <c r="F1009" s="10">
        <v>42036</v>
      </c>
      <c r="G1009" s="10">
        <v>44228</v>
      </c>
      <c r="H1009" s="11">
        <v>7</v>
      </c>
      <c r="I1009" s="20" t="s">
        <v>259</v>
      </c>
      <c r="J1009" s="11" t="s">
        <v>261</v>
      </c>
      <c r="K1009" s="11" t="s">
        <v>4641</v>
      </c>
      <c r="L1009" s="11">
        <v>2</v>
      </c>
    </row>
    <row r="1010" spans="1:12">
      <c r="A1010" s="11" t="s">
        <v>1760</v>
      </c>
      <c r="D1010" s="11" t="s">
        <v>260</v>
      </c>
      <c r="E1010" s="19" t="s">
        <v>2010</v>
      </c>
      <c r="F1010" s="10">
        <v>42036</v>
      </c>
      <c r="G1010" s="10">
        <v>44228</v>
      </c>
      <c r="H1010" s="11">
        <v>7</v>
      </c>
      <c r="I1010" s="20" t="s">
        <v>259</v>
      </c>
      <c r="J1010" s="11" t="s">
        <v>261</v>
      </c>
      <c r="K1010" s="11" t="s">
        <v>4641</v>
      </c>
      <c r="L1010" s="11">
        <v>2</v>
      </c>
    </row>
    <row r="1011" spans="1:12">
      <c r="A1011" s="11" t="s">
        <v>1761</v>
      </c>
      <c r="D1011" s="11" t="s">
        <v>260</v>
      </c>
      <c r="E1011" s="19" t="s">
        <v>2011</v>
      </c>
      <c r="F1011" s="10">
        <v>42036</v>
      </c>
      <c r="G1011" s="10">
        <v>44228</v>
      </c>
      <c r="H1011" s="11">
        <v>7</v>
      </c>
      <c r="I1011" s="20" t="s">
        <v>259</v>
      </c>
      <c r="J1011" s="11" t="s">
        <v>261</v>
      </c>
      <c r="K1011" s="11" t="s">
        <v>4641</v>
      </c>
      <c r="L1011" s="11">
        <v>2</v>
      </c>
    </row>
    <row r="1012" spans="1:12">
      <c r="A1012" s="11" t="s">
        <v>2012</v>
      </c>
      <c r="D1012" s="11" t="s">
        <v>260</v>
      </c>
      <c r="E1012" s="19" t="s">
        <v>2262</v>
      </c>
      <c r="F1012" s="10">
        <v>42036</v>
      </c>
      <c r="G1012" s="10">
        <v>44228</v>
      </c>
      <c r="H1012" s="11">
        <v>7</v>
      </c>
      <c r="I1012" s="20" t="s">
        <v>259</v>
      </c>
      <c r="J1012" s="11" t="s">
        <v>261</v>
      </c>
      <c r="K1012" s="11" t="s">
        <v>4641</v>
      </c>
      <c r="L1012" s="11">
        <v>2</v>
      </c>
    </row>
    <row r="1013" spans="1:12">
      <c r="A1013" s="11" t="s">
        <v>2013</v>
      </c>
      <c r="D1013" s="11" t="s">
        <v>260</v>
      </c>
      <c r="E1013" s="19" t="s">
        <v>2263</v>
      </c>
      <c r="F1013" s="10">
        <v>42036</v>
      </c>
      <c r="G1013" s="10">
        <v>44228</v>
      </c>
      <c r="H1013" s="11">
        <v>7</v>
      </c>
      <c r="I1013" s="20" t="s">
        <v>259</v>
      </c>
      <c r="J1013" s="11" t="s">
        <v>261</v>
      </c>
      <c r="K1013" s="11" t="s">
        <v>4641</v>
      </c>
      <c r="L1013" s="11">
        <v>2</v>
      </c>
    </row>
    <row r="1014" spans="1:12">
      <c r="A1014" s="11" t="s">
        <v>2014</v>
      </c>
      <c r="D1014" s="11" t="s">
        <v>260</v>
      </c>
      <c r="E1014" s="19" t="s">
        <v>2264</v>
      </c>
      <c r="F1014" s="10">
        <v>42036</v>
      </c>
      <c r="G1014" s="10">
        <v>44228</v>
      </c>
      <c r="H1014" s="11">
        <v>7</v>
      </c>
      <c r="I1014" s="20" t="s">
        <v>259</v>
      </c>
      <c r="J1014" s="11" t="s">
        <v>261</v>
      </c>
      <c r="K1014" s="11" t="s">
        <v>4641</v>
      </c>
      <c r="L1014" s="11">
        <v>2</v>
      </c>
    </row>
    <row r="1015" spans="1:12">
      <c r="A1015" s="11" t="s">
        <v>2015</v>
      </c>
      <c r="D1015" s="11" t="s">
        <v>260</v>
      </c>
      <c r="E1015" s="19" t="s">
        <v>2265</v>
      </c>
      <c r="F1015" s="10">
        <v>42036</v>
      </c>
      <c r="G1015" s="10">
        <v>44228</v>
      </c>
      <c r="H1015" s="11">
        <v>7</v>
      </c>
      <c r="I1015" s="20" t="s">
        <v>259</v>
      </c>
      <c r="J1015" s="11" t="s">
        <v>261</v>
      </c>
      <c r="K1015" s="11" t="s">
        <v>4641</v>
      </c>
      <c r="L1015" s="11">
        <v>2</v>
      </c>
    </row>
    <row r="1016" spans="1:12">
      <c r="A1016" s="11" t="s">
        <v>2016</v>
      </c>
      <c r="D1016" s="11" t="s">
        <v>260</v>
      </c>
      <c r="E1016" s="19" t="s">
        <v>2266</v>
      </c>
      <c r="F1016" s="10">
        <v>42036</v>
      </c>
      <c r="G1016" s="10">
        <v>44228</v>
      </c>
      <c r="H1016" s="11">
        <v>7</v>
      </c>
      <c r="I1016" s="20" t="s">
        <v>259</v>
      </c>
      <c r="J1016" s="11" t="s">
        <v>261</v>
      </c>
      <c r="K1016" s="11" t="s">
        <v>4641</v>
      </c>
      <c r="L1016" s="11">
        <v>2</v>
      </c>
    </row>
    <row r="1017" spans="1:12">
      <c r="A1017" s="11" t="s">
        <v>2017</v>
      </c>
      <c r="D1017" s="11" t="s">
        <v>260</v>
      </c>
      <c r="E1017" s="19" t="s">
        <v>2267</v>
      </c>
      <c r="F1017" s="10">
        <v>42036</v>
      </c>
      <c r="G1017" s="10">
        <v>44228</v>
      </c>
      <c r="H1017" s="11">
        <v>7</v>
      </c>
      <c r="I1017" s="20" t="s">
        <v>259</v>
      </c>
      <c r="J1017" s="11" t="s">
        <v>261</v>
      </c>
      <c r="K1017" s="11" t="s">
        <v>4641</v>
      </c>
      <c r="L1017" s="11">
        <v>2</v>
      </c>
    </row>
    <row r="1018" spans="1:12">
      <c r="A1018" s="11" t="s">
        <v>2018</v>
      </c>
      <c r="D1018" s="11" t="s">
        <v>260</v>
      </c>
      <c r="E1018" s="19" t="s">
        <v>2268</v>
      </c>
      <c r="F1018" s="10">
        <v>42036</v>
      </c>
      <c r="G1018" s="10">
        <v>44228</v>
      </c>
      <c r="H1018" s="11">
        <v>7</v>
      </c>
      <c r="I1018" s="20" t="s">
        <v>259</v>
      </c>
      <c r="J1018" s="11" t="s">
        <v>261</v>
      </c>
      <c r="K1018" s="11" t="s">
        <v>4641</v>
      </c>
      <c r="L1018" s="11">
        <v>2</v>
      </c>
    </row>
    <row r="1019" spans="1:12">
      <c r="A1019" s="11" t="s">
        <v>2019</v>
      </c>
      <c r="D1019" s="11" t="s">
        <v>260</v>
      </c>
      <c r="E1019" s="19" t="s">
        <v>2269</v>
      </c>
      <c r="F1019" s="10">
        <v>42036</v>
      </c>
      <c r="G1019" s="10">
        <v>44228</v>
      </c>
      <c r="H1019" s="11">
        <v>7</v>
      </c>
      <c r="I1019" s="20" t="s">
        <v>259</v>
      </c>
      <c r="J1019" s="11" t="s">
        <v>261</v>
      </c>
      <c r="K1019" s="11" t="s">
        <v>4641</v>
      </c>
      <c r="L1019" s="11">
        <v>2</v>
      </c>
    </row>
    <row r="1020" spans="1:12">
      <c r="A1020" s="11" t="s">
        <v>2020</v>
      </c>
      <c r="D1020" s="11" t="s">
        <v>260</v>
      </c>
      <c r="E1020" s="19" t="s">
        <v>2270</v>
      </c>
      <c r="F1020" s="10">
        <v>42036</v>
      </c>
      <c r="G1020" s="10">
        <v>44228</v>
      </c>
      <c r="H1020" s="11">
        <v>7</v>
      </c>
      <c r="I1020" s="20" t="s">
        <v>259</v>
      </c>
      <c r="J1020" s="11" t="s">
        <v>261</v>
      </c>
      <c r="K1020" s="11" t="s">
        <v>4641</v>
      </c>
      <c r="L1020" s="11">
        <v>2</v>
      </c>
    </row>
    <row r="1021" spans="1:12">
      <c r="A1021" s="11" t="s">
        <v>2021</v>
      </c>
      <c r="D1021" s="11" t="s">
        <v>260</v>
      </c>
      <c r="E1021" s="19" t="s">
        <v>2271</v>
      </c>
      <c r="F1021" s="10">
        <v>42036</v>
      </c>
      <c r="G1021" s="10">
        <v>44228</v>
      </c>
      <c r="H1021" s="11">
        <v>7</v>
      </c>
      <c r="I1021" s="20" t="s">
        <v>259</v>
      </c>
      <c r="J1021" s="11" t="s">
        <v>261</v>
      </c>
      <c r="K1021" s="11" t="s">
        <v>4641</v>
      </c>
      <c r="L1021" s="11">
        <v>2</v>
      </c>
    </row>
    <row r="1022" spans="1:12">
      <c r="A1022" s="11" t="s">
        <v>2022</v>
      </c>
      <c r="D1022" s="11" t="s">
        <v>260</v>
      </c>
      <c r="E1022" s="19" t="s">
        <v>2272</v>
      </c>
      <c r="F1022" s="10">
        <v>42036</v>
      </c>
      <c r="G1022" s="10">
        <v>44228</v>
      </c>
      <c r="H1022" s="11">
        <v>7</v>
      </c>
      <c r="I1022" s="20" t="s">
        <v>259</v>
      </c>
      <c r="J1022" s="11" t="s">
        <v>261</v>
      </c>
      <c r="K1022" s="11" t="s">
        <v>4641</v>
      </c>
      <c r="L1022" s="11">
        <v>2</v>
      </c>
    </row>
    <row r="1023" spans="1:12">
      <c r="A1023" s="11" t="s">
        <v>2023</v>
      </c>
      <c r="D1023" s="11" t="s">
        <v>260</v>
      </c>
      <c r="E1023" s="19" t="s">
        <v>2273</v>
      </c>
      <c r="F1023" s="10">
        <v>42036</v>
      </c>
      <c r="G1023" s="10">
        <v>44228</v>
      </c>
      <c r="H1023" s="11">
        <v>7</v>
      </c>
      <c r="I1023" s="20" t="s">
        <v>259</v>
      </c>
      <c r="J1023" s="11" t="s">
        <v>261</v>
      </c>
      <c r="K1023" s="11" t="s">
        <v>4641</v>
      </c>
      <c r="L1023" s="11">
        <v>2</v>
      </c>
    </row>
    <row r="1024" spans="1:12">
      <c r="A1024" s="11" t="s">
        <v>2024</v>
      </c>
      <c r="D1024" s="11" t="s">
        <v>260</v>
      </c>
      <c r="E1024" s="19" t="s">
        <v>2274</v>
      </c>
      <c r="F1024" s="10">
        <v>42036</v>
      </c>
      <c r="G1024" s="10">
        <v>44228</v>
      </c>
      <c r="H1024" s="11">
        <v>7</v>
      </c>
      <c r="I1024" s="20" t="s">
        <v>259</v>
      </c>
      <c r="J1024" s="11" t="s">
        <v>261</v>
      </c>
      <c r="K1024" s="11" t="s">
        <v>4641</v>
      </c>
      <c r="L1024" s="11">
        <v>2</v>
      </c>
    </row>
    <row r="1025" spans="1:12">
      <c r="A1025" s="11" t="s">
        <v>2025</v>
      </c>
      <c r="D1025" s="11" t="s">
        <v>260</v>
      </c>
      <c r="E1025" s="19" t="s">
        <v>2275</v>
      </c>
      <c r="F1025" s="10">
        <v>42036</v>
      </c>
      <c r="G1025" s="10">
        <v>44228</v>
      </c>
      <c r="H1025" s="11">
        <v>7</v>
      </c>
      <c r="I1025" s="20" t="s">
        <v>259</v>
      </c>
      <c r="J1025" s="11" t="s">
        <v>261</v>
      </c>
      <c r="K1025" s="11" t="s">
        <v>4641</v>
      </c>
      <c r="L1025" s="11">
        <v>2</v>
      </c>
    </row>
    <row r="1026" spans="1:12">
      <c r="A1026" s="11" t="s">
        <v>2026</v>
      </c>
      <c r="D1026" s="11" t="s">
        <v>260</v>
      </c>
      <c r="E1026" s="19" t="s">
        <v>2276</v>
      </c>
      <c r="F1026" s="10">
        <v>42036</v>
      </c>
      <c r="G1026" s="10">
        <v>44228</v>
      </c>
      <c r="H1026" s="11">
        <v>7</v>
      </c>
      <c r="I1026" s="20" t="s">
        <v>259</v>
      </c>
      <c r="J1026" s="11" t="s">
        <v>261</v>
      </c>
      <c r="K1026" s="11" t="s">
        <v>4641</v>
      </c>
      <c r="L1026" s="11">
        <v>2</v>
      </c>
    </row>
    <row r="1027" spans="1:12">
      <c r="A1027" s="11" t="s">
        <v>2027</v>
      </c>
      <c r="D1027" s="11" t="s">
        <v>260</v>
      </c>
      <c r="E1027" s="19" t="s">
        <v>2277</v>
      </c>
      <c r="F1027" s="10">
        <v>42036</v>
      </c>
      <c r="G1027" s="10">
        <v>44228</v>
      </c>
      <c r="H1027" s="11">
        <v>7</v>
      </c>
      <c r="I1027" s="20" t="s">
        <v>259</v>
      </c>
      <c r="J1027" s="11" t="s">
        <v>261</v>
      </c>
      <c r="K1027" s="11" t="s">
        <v>4641</v>
      </c>
      <c r="L1027" s="11">
        <v>2</v>
      </c>
    </row>
    <row r="1028" spans="1:12">
      <c r="A1028" s="11" t="s">
        <v>2028</v>
      </c>
      <c r="D1028" s="11" t="s">
        <v>260</v>
      </c>
      <c r="E1028" s="19" t="s">
        <v>2278</v>
      </c>
      <c r="F1028" s="10">
        <v>42036</v>
      </c>
      <c r="G1028" s="10">
        <v>44228</v>
      </c>
      <c r="H1028" s="11">
        <v>7</v>
      </c>
      <c r="I1028" s="20" t="s">
        <v>259</v>
      </c>
      <c r="J1028" s="11" t="s">
        <v>261</v>
      </c>
      <c r="K1028" s="11" t="s">
        <v>4641</v>
      </c>
      <c r="L1028" s="11">
        <v>2</v>
      </c>
    </row>
    <row r="1029" spans="1:12">
      <c r="A1029" s="11" t="s">
        <v>2029</v>
      </c>
      <c r="D1029" s="11" t="s">
        <v>260</v>
      </c>
      <c r="E1029" s="19" t="s">
        <v>2279</v>
      </c>
      <c r="F1029" s="10">
        <v>42036</v>
      </c>
      <c r="G1029" s="10">
        <v>44228</v>
      </c>
      <c r="H1029" s="11">
        <v>7</v>
      </c>
      <c r="I1029" s="20" t="s">
        <v>259</v>
      </c>
      <c r="J1029" s="11" t="s">
        <v>261</v>
      </c>
      <c r="K1029" s="11" t="s">
        <v>4641</v>
      </c>
      <c r="L1029" s="11">
        <v>2</v>
      </c>
    </row>
    <row r="1030" spans="1:12">
      <c r="A1030" s="11" t="s">
        <v>2030</v>
      </c>
      <c r="D1030" s="11" t="s">
        <v>260</v>
      </c>
      <c r="E1030" s="19" t="s">
        <v>2280</v>
      </c>
      <c r="F1030" s="10">
        <v>42036</v>
      </c>
      <c r="G1030" s="10">
        <v>44228</v>
      </c>
      <c r="H1030" s="11">
        <v>7</v>
      </c>
      <c r="I1030" s="20" t="s">
        <v>259</v>
      </c>
      <c r="J1030" s="11" t="s">
        <v>261</v>
      </c>
      <c r="K1030" s="11" t="s">
        <v>4641</v>
      </c>
      <c r="L1030" s="11">
        <v>2</v>
      </c>
    </row>
    <row r="1031" spans="1:12">
      <c r="A1031" s="11" t="s">
        <v>2031</v>
      </c>
      <c r="D1031" s="11" t="s">
        <v>260</v>
      </c>
      <c r="E1031" s="19" t="s">
        <v>2281</v>
      </c>
      <c r="F1031" s="10">
        <v>42036</v>
      </c>
      <c r="G1031" s="10">
        <v>44228</v>
      </c>
      <c r="H1031" s="11">
        <v>7</v>
      </c>
      <c r="I1031" s="20" t="s">
        <v>259</v>
      </c>
      <c r="J1031" s="11" t="s">
        <v>261</v>
      </c>
      <c r="K1031" s="11" t="s">
        <v>4641</v>
      </c>
      <c r="L1031" s="11">
        <v>2</v>
      </c>
    </row>
    <row r="1032" spans="1:12">
      <c r="A1032" s="11" t="s">
        <v>2032</v>
      </c>
      <c r="D1032" s="11" t="s">
        <v>260</v>
      </c>
      <c r="E1032" s="19" t="s">
        <v>2282</v>
      </c>
      <c r="F1032" s="10">
        <v>42036</v>
      </c>
      <c r="G1032" s="10">
        <v>44228</v>
      </c>
      <c r="H1032" s="11">
        <v>7</v>
      </c>
      <c r="I1032" s="20" t="s">
        <v>259</v>
      </c>
      <c r="J1032" s="11" t="s">
        <v>261</v>
      </c>
      <c r="K1032" s="11" t="s">
        <v>4641</v>
      </c>
      <c r="L1032" s="11">
        <v>2</v>
      </c>
    </row>
    <row r="1033" spans="1:12">
      <c r="A1033" s="11" t="s">
        <v>2033</v>
      </c>
      <c r="D1033" s="11" t="s">
        <v>260</v>
      </c>
      <c r="E1033" s="19" t="s">
        <v>2283</v>
      </c>
      <c r="F1033" s="10">
        <v>42036</v>
      </c>
      <c r="G1033" s="10">
        <v>44228</v>
      </c>
      <c r="H1033" s="11">
        <v>7</v>
      </c>
      <c r="I1033" s="20" t="s">
        <v>259</v>
      </c>
      <c r="J1033" s="11" t="s">
        <v>261</v>
      </c>
      <c r="K1033" s="11" t="s">
        <v>4641</v>
      </c>
      <c r="L1033" s="11">
        <v>2</v>
      </c>
    </row>
    <row r="1034" spans="1:12">
      <c r="A1034" s="11" t="s">
        <v>2034</v>
      </c>
      <c r="D1034" s="11" t="s">
        <v>260</v>
      </c>
      <c r="E1034" s="19" t="s">
        <v>2284</v>
      </c>
      <c r="F1034" s="10">
        <v>42036</v>
      </c>
      <c r="G1034" s="10">
        <v>44228</v>
      </c>
      <c r="H1034" s="11">
        <v>7</v>
      </c>
      <c r="I1034" s="20" t="s">
        <v>259</v>
      </c>
      <c r="J1034" s="11" t="s">
        <v>261</v>
      </c>
      <c r="K1034" s="11" t="s">
        <v>4641</v>
      </c>
      <c r="L1034" s="11">
        <v>2</v>
      </c>
    </row>
    <row r="1035" spans="1:12">
      <c r="A1035" s="11" t="s">
        <v>2035</v>
      </c>
      <c r="D1035" s="11" t="s">
        <v>260</v>
      </c>
      <c r="E1035" s="19" t="s">
        <v>2285</v>
      </c>
      <c r="F1035" s="10">
        <v>42036</v>
      </c>
      <c r="G1035" s="10">
        <v>44228</v>
      </c>
      <c r="H1035" s="11">
        <v>7</v>
      </c>
      <c r="I1035" s="20" t="s">
        <v>259</v>
      </c>
      <c r="J1035" s="11" t="s">
        <v>261</v>
      </c>
      <c r="K1035" s="11" t="s">
        <v>4641</v>
      </c>
      <c r="L1035" s="11">
        <v>2</v>
      </c>
    </row>
    <row r="1036" spans="1:12">
      <c r="A1036" s="11" t="s">
        <v>2036</v>
      </c>
      <c r="D1036" s="11" t="s">
        <v>260</v>
      </c>
      <c r="E1036" s="19" t="s">
        <v>2286</v>
      </c>
      <c r="F1036" s="10">
        <v>42036</v>
      </c>
      <c r="G1036" s="10">
        <v>44228</v>
      </c>
      <c r="H1036" s="11">
        <v>7</v>
      </c>
      <c r="I1036" s="20" t="s">
        <v>259</v>
      </c>
      <c r="J1036" s="11" t="s">
        <v>261</v>
      </c>
      <c r="K1036" s="11" t="s">
        <v>4641</v>
      </c>
      <c r="L1036" s="11">
        <v>2</v>
      </c>
    </row>
    <row r="1037" spans="1:12">
      <c r="A1037" s="11" t="s">
        <v>2037</v>
      </c>
      <c r="D1037" s="11" t="s">
        <v>260</v>
      </c>
      <c r="E1037" s="19" t="s">
        <v>2287</v>
      </c>
      <c r="F1037" s="10">
        <v>42036</v>
      </c>
      <c r="G1037" s="10">
        <v>44228</v>
      </c>
      <c r="H1037" s="11">
        <v>7</v>
      </c>
      <c r="I1037" s="20" t="s">
        <v>259</v>
      </c>
      <c r="J1037" s="11" t="s">
        <v>261</v>
      </c>
      <c r="K1037" s="11" t="s">
        <v>4641</v>
      </c>
      <c r="L1037" s="11">
        <v>2</v>
      </c>
    </row>
    <row r="1038" spans="1:12">
      <c r="A1038" s="11" t="s">
        <v>2038</v>
      </c>
      <c r="D1038" s="11" t="s">
        <v>260</v>
      </c>
      <c r="E1038" s="19" t="s">
        <v>2288</v>
      </c>
      <c r="F1038" s="10">
        <v>42036</v>
      </c>
      <c r="G1038" s="10">
        <v>44228</v>
      </c>
      <c r="H1038" s="11">
        <v>7</v>
      </c>
      <c r="I1038" s="20" t="s">
        <v>259</v>
      </c>
      <c r="J1038" s="11" t="s">
        <v>261</v>
      </c>
      <c r="K1038" s="11" t="s">
        <v>4641</v>
      </c>
      <c r="L1038" s="11">
        <v>2</v>
      </c>
    </row>
    <row r="1039" spans="1:12">
      <c r="A1039" s="11" t="s">
        <v>2039</v>
      </c>
      <c r="D1039" s="11" t="s">
        <v>260</v>
      </c>
      <c r="E1039" s="19" t="s">
        <v>2289</v>
      </c>
      <c r="F1039" s="10">
        <v>42036</v>
      </c>
      <c r="G1039" s="10">
        <v>44228</v>
      </c>
      <c r="H1039" s="11">
        <v>7</v>
      </c>
      <c r="I1039" s="20" t="s">
        <v>259</v>
      </c>
      <c r="J1039" s="11" t="s">
        <v>261</v>
      </c>
      <c r="K1039" s="11" t="s">
        <v>4641</v>
      </c>
      <c r="L1039" s="11">
        <v>2</v>
      </c>
    </row>
    <row r="1040" spans="1:12">
      <c r="A1040" s="11" t="s">
        <v>2040</v>
      </c>
      <c r="D1040" s="11" t="s">
        <v>260</v>
      </c>
      <c r="E1040" s="19" t="s">
        <v>2290</v>
      </c>
      <c r="F1040" s="10">
        <v>42036</v>
      </c>
      <c r="G1040" s="10">
        <v>44228</v>
      </c>
      <c r="H1040" s="11">
        <v>7</v>
      </c>
      <c r="I1040" s="20" t="s">
        <v>259</v>
      </c>
      <c r="J1040" s="11" t="s">
        <v>261</v>
      </c>
      <c r="K1040" s="11" t="s">
        <v>4641</v>
      </c>
      <c r="L1040" s="11">
        <v>2</v>
      </c>
    </row>
    <row r="1041" spans="1:12">
      <c r="A1041" s="11" t="s">
        <v>2041</v>
      </c>
      <c r="D1041" s="11" t="s">
        <v>260</v>
      </c>
      <c r="E1041" s="19" t="s">
        <v>2291</v>
      </c>
      <c r="F1041" s="10">
        <v>42036</v>
      </c>
      <c r="G1041" s="10">
        <v>44228</v>
      </c>
      <c r="H1041" s="11">
        <v>7</v>
      </c>
      <c r="I1041" s="20" t="s">
        <v>259</v>
      </c>
      <c r="J1041" s="11" t="s">
        <v>261</v>
      </c>
      <c r="K1041" s="11" t="s">
        <v>4641</v>
      </c>
      <c r="L1041" s="11">
        <v>2</v>
      </c>
    </row>
    <row r="1042" spans="1:12">
      <c r="A1042" s="11" t="s">
        <v>2042</v>
      </c>
      <c r="D1042" s="11" t="s">
        <v>260</v>
      </c>
      <c r="E1042" s="19" t="s">
        <v>2292</v>
      </c>
      <c r="F1042" s="10">
        <v>42036</v>
      </c>
      <c r="G1042" s="10">
        <v>44228</v>
      </c>
      <c r="H1042" s="11">
        <v>7</v>
      </c>
      <c r="I1042" s="20" t="s">
        <v>259</v>
      </c>
      <c r="J1042" s="11" t="s">
        <v>261</v>
      </c>
      <c r="K1042" s="11" t="s">
        <v>4641</v>
      </c>
      <c r="L1042" s="11">
        <v>2</v>
      </c>
    </row>
    <row r="1043" spans="1:12">
      <c r="A1043" s="11" t="s">
        <v>2043</v>
      </c>
      <c r="D1043" s="11" t="s">
        <v>260</v>
      </c>
      <c r="E1043" s="19" t="s">
        <v>2293</v>
      </c>
      <c r="F1043" s="10">
        <v>42036</v>
      </c>
      <c r="G1043" s="10">
        <v>44228</v>
      </c>
      <c r="H1043" s="11">
        <v>7</v>
      </c>
      <c r="I1043" s="20" t="s">
        <v>259</v>
      </c>
      <c r="J1043" s="11" t="s">
        <v>261</v>
      </c>
      <c r="K1043" s="11" t="s">
        <v>4641</v>
      </c>
      <c r="L1043" s="11">
        <v>2</v>
      </c>
    </row>
    <row r="1044" spans="1:12">
      <c r="A1044" s="11" t="s">
        <v>2044</v>
      </c>
      <c r="D1044" s="11" t="s">
        <v>260</v>
      </c>
      <c r="E1044" s="19" t="s">
        <v>2294</v>
      </c>
      <c r="F1044" s="10">
        <v>42036</v>
      </c>
      <c r="G1044" s="10">
        <v>44228</v>
      </c>
      <c r="H1044" s="11">
        <v>7</v>
      </c>
      <c r="I1044" s="20" t="s">
        <v>259</v>
      </c>
      <c r="J1044" s="11" t="s">
        <v>261</v>
      </c>
      <c r="K1044" s="11" t="s">
        <v>4641</v>
      </c>
      <c r="L1044" s="11">
        <v>2</v>
      </c>
    </row>
    <row r="1045" spans="1:12">
      <c r="A1045" s="11" t="s">
        <v>2045</v>
      </c>
      <c r="D1045" s="11" t="s">
        <v>260</v>
      </c>
      <c r="E1045" s="19" t="s">
        <v>2295</v>
      </c>
      <c r="F1045" s="10">
        <v>42036</v>
      </c>
      <c r="G1045" s="10">
        <v>44228</v>
      </c>
      <c r="H1045" s="11">
        <v>7</v>
      </c>
      <c r="I1045" s="20" t="s">
        <v>259</v>
      </c>
      <c r="J1045" s="11" t="s">
        <v>261</v>
      </c>
      <c r="K1045" s="11" t="s">
        <v>4641</v>
      </c>
      <c r="L1045" s="11">
        <v>2</v>
      </c>
    </row>
    <row r="1046" spans="1:12">
      <c r="A1046" s="11" t="s">
        <v>2046</v>
      </c>
      <c r="D1046" s="11" t="s">
        <v>260</v>
      </c>
      <c r="E1046" s="19" t="s">
        <v>2296</v>
      </c>
      <c r="F1046" s="10">
        <v>42036</v>
      </c>
      <c r="G1046" s="10">
        <v>44228</v>
      </c>
      <c r="H1046" s="11">
        <v>7</v>
      </c>
      <c r="I1046" s="20" t="s">
        <v>259</v>
      </c>
      <c r="J1046" s="11" t="s">
        <v>261</v>
      </c>
      <c r="K1046" s="11" t="s">
        <v>4641</v>
      </c>
      <c r="L1046" s="11">
        <v>2</v>
      </c>
    </row>
    <row r="1047" spans="1:12">
      <c r="A1047" s="11" t="s">
        <v>2047</v>
      </c>
      <c r="D1047" s="11" t="s">
        <v>260</v>
      </c>
      <c r="E1047" s="19" t="s">
        <v>2297</v>
      </c>
      <c r="F1047" s="10">
        <v>42036</v>
      </c>
      <c r="G1047" s="10">
        <v>44228</v>
      </c>
      <c r="H1047" s="11">
        <v>7</v>
      </c>
      <c r="I1047" s="20" t="s">
        <v>259</v>
      </c>
      <c r="J1047" s="11" t="s">
        <v>261</v>
      </c>
      <c r="K1047" s="11" t="s">
        <v>4641</v>
      </c>
      <c r="L1047" s="11">
        <v>2</v>
      </c>
    </row>
    <row r="1048" spans="1:12">
      <c r="A1048" s="11" t="s">
        <v>2048</v>
      </c>
      <c r="D1048" s="11" t="s">
        <v>260</v>
      </c>
      <c r="E1048" s="19" t="s">
        <v>2298</v>
      </c>
      <c r="F1048" s="10">
        <v>42036</v>
      </c>
      <c r="G1048" s="10">
        <v>44228</v>
      </c>
      <c r="H1048" s="11">
        <v>7</v>
      </c>
      <c r="I1048" s="20" t="s">
        <v>259</v>
      </c>
      <c r="J1048" s="11" t="s">
        <v>261</v>
      </c>
      <c r="K1048" s="11" t="s">
        <v>4641</v>
      </c>
      <c r="L1048" s="11">
        <v>2</v>
      </c>
    </row>
    <row r="1049" spans="1:12">
      <c r="A1049" s="11" t="s">
        <v>2049</v>
      </c>
      <c r="D1049" s="11" t="s">
        <v>260</v>
      </c>
      <c r="E1049" s="19" t="s">
        <v>2299</v>
      </c>
      <c r="F1049" s="10">
        <v>42036</v>
      </c>
      <c r="G1049" s="10">
        <v>44228</v>
      </c>
      <c r="H1049" s="11">
        <v>7</v>
      </c>
      <c r="I1049" s="20" t="s">
        <v>259</v>
      </c>
      <c r="J1049" s="11" t="s">
        <v>261</v>
      </c>
      <c r="K1049" s="11" t="s">
        <v>4641</v>
      </c>
      <c r="L1049" s="11">
        <v>2</v>
      </c>
    </row>
    <row r="1050" spans="1:12">
      <c r="A1050" s="11" t="s">
        <v>2050</v>
      </c>
      <c r="D1050" s="11" t="s">
        <v>260</v>
      </c>
      <c r="E1050" s="19" t="s">
        <v>2300</v>
      </c>
      <c r="F1050" s="10">
        <v>42036</v>
      </c>
      <c r="G1050" s="10">
        <v>44228</v>
      </c>
      <c r="H1050" s="11">
        <v>7</v>
      </c>
      <c r="I1050" s="20" t="s">
        <v>259</v>
      </c>
      <c r="J1050" s="11" t="s">
        <v>261</v>
      </c>
      <c r="K1050" s="11" t="s">
        <v>4641</v>
      </c>
      <c r="L1050" s="11">
        <v>2</v>
      </c>
    </row>
    <row r="1051" spans="1:12">
      <c r="A1051" s="11" t="s">
        <v>2051</v>
      </c>
      <c r="D1051" s="11" t="s">
        <v>260</v>
      </c>
      <c r="E1051" s="19" t="s">
        <v>2301</v>
      </c>
      <c r="F1051" s="10">
        <v>42036</v>
      </c>
      <c r="G1051" s="10">
        <v>44228</v>
      </c>
      <c r="H1051" s="11">
        <v>7</v>
      </c>
      <c r="I1051" s="20" t="s">
        <v>259</v>
      </c>
      <c r="J1051" s="11" t="s">
        <v>261</v>
      </c>
      <c r="K1051" s="11" t="s">
        <v>4641</v>
      </c>
      <c r="L1051" s="11">
        <v>2</v>
      </c>
    </row>
    <row r="1052" spans="1:12">
      <c r="A1052" s="11" t="s">
        <v>2052</v>
      </c>
      <c r="D1052" s="11" t="s">
        <v>260</v>
      </c>
      <c r="E1052" s="19" t="s">
        <v>2302</v>
      </c>
      <c r="F1052" s="10">
        <v>42036</v>
      </c>
      <c r="G1052" s="10">
        <v>44228</v>
      </c>
      <c r="H1052" s="11">
        <v>7</v>
      </c>
      <c r="I1052" s="20" t="s">
        <v>259</v>
      </c>
      <c r="J1052" s="11" t="s">
        <v>261</v>
      </c>
      <c r="K1052" s="11" t="s">
        <v>4641</v>
      </c>
      <c r="L1052" s="11">
        <v>2</v>
      </c>
    </row>
    <row r="1053" spans="1:12">
      <c r="A1053" s="11" t="s">
        <v>2053</v>
      </c>
      <c r="D1053" s="11" t="s">
        <v>260</v>
      </c>
      <c r="E1053" s="19" t="s">
        <v>2303</v>
      </c>
      <c r="F1053" s="10">
        <v>42036</v>
      </c>
      <c r="G1053" s="10">
        <v>44228</v>
      </c>
      <c r="H1053" s="11">
        <v>7</v>
      </c>
      <c r="I1053" s="20" t="s">
        <v>259</v>
      </c>
      <c r="J1053" s="11" t="s">
        <v>261</v>
      </c>
      <c r="K1053" s="11" t="s">
        <v>4641</v>
      </c>
      <c r="L1053" s="11">
        <v>2</v>
      </c>
    </row>
    <row r="1054" spans="1:12">
      <c r="A1054" s="11" t="s">
        <v>2054</v>
      </c>
      <c r="D1054" s="11" t="s">
        <v>260</v>
      </c>
      <c r="E1054" s="19" t="s">
        <v>2304</v>
      </c>
      <c r="F1054" s="10">
        <v>42036</v>
      </c>
      <c r="G1054" s="10">
        <v>44228</v>
      </c>
      <c r="H1054" s="11">
        <v>7</v>
      </c>
      <c r="I1054" s="20" t="s">
        <v>259</v>
      </c>
      <c r="J1054" s="11" t="s">
        <v>261</v>
      </c>
      <c r="K1054" s="11" t="s">
        <v>4641</v>
      </c>
      <c r="L1054" s="11">
        <v>2</v>
      </c>
    </row>
    <row r="1055" spans="1:12">
      <c r="A1055" s="11" t="s">
        <v>2055</v>
      </c>
      <c r="D1055" s="11" t="s">
        <v>260</v>
      </c>
      <c r="E1055" s="19" t="s">
        <v>2305</v>
      </c>
      <c r="F1055" s="10">
        <v>42036</v>
      </c>
      <c r="G1055" s="10">
        <v>44228</v>
      </c>
      <c r="H1055" s="11">
        <v>7</v>
      </c>
      <c r="I1055" s="20" t="s">
        <v>259</v>
      </c>
      <c r="J1055" s="11" t="s">
        <v>261</v>
      </c>
      <c r="K1055" s="11" t="s">
        <v>4641</v>
      </c>
      <c r="L1055" s="11">
        <v>2</v>
      </c>
    </row>
    <row r="1056" spans="1:12">
      <c r="A1056" s="11" t="s">
        <v>2056</v>
      </c>
      <c r="D1056" s="11" t="s">
        <v>260</v>
      </c>
      <c r="E1056" s="19" t="s">
        <v>2306</v>
      </c>
      <c r="F1056" s="10">
        <v>42036</v>
      </c>
      <c r="G1056" s="10">
        <v>44228</v>
      </c>
      <c r="H1056" s="11">
        <v>7</v>
      </c>
      <c r="I1056" s="20" t="s">
        <v>259</v>
      </c>
      <c r="J1056" s="11" t="s">
        <v>261</v>
      </c>
      <c r="K1056" s="11" t="s">
        <v>4641</v>
      </c>
      <c r="L1056" s="11">
        <v>2</v>
      </c>
    </row>
    <row r="1057" spans="1:12">
      <c r="A1057" s="11" t="s">
        <v>2057</v>
      </c>
      <c r="D1057" s="11" t="s">
        <v>260</v>
      </c>
      <c r="E1057" s="19" t="s">
        <v>2307</v>
      </c>
      <c r="F1057" s="10">
        <v>42036</v>
      </c>
      <c r="G1057" s="10">
        <v>44228</v>
      </c>
      <c r="H1057" s="11">
        <v>7</v>
      </c>
      <c r="I1057" s="20" t="s">
        <v>259</v>
      </c>
      <c r="J1057" s="11" t="s">
        <v>261</v>
      </c>
      <c r="K1057" s="11" t="s">
        <v>4641</v>
      </c>
      <c r="L1057" s="11">
        <v>2</v>
      </c>
    </row>
    <row r="1058" spans="1:12">
      <c r="A1058" s="11" t="s">
        <v>2058</v>
      </c>
      <c r="D1058" s="11" t="s">
        <v>260</v>
      </c>
      <c r="E1058" s="19" t="s">
        <v>2308</v>
      </c>
      <c r="F1058" s="10">
        <v>42036</v>
      </c>
      <c r="G1058" s="10">
        <v>44228</v>
      </c>
      <c r="H1058" s="11">
        <v>7</v>
      </c>
      <c r="I1058" s="20" t="s">
        <v>259</v>
      </c>
      <c r="J1058" s="11" t="s">
        <v>261</v>
      </c>
      <c r="K1058" s="11" t="s">
        <v>4641</v>
      </c>
      <c r="L1058" s="11">
        <v>2</v>
      </c>
    </row>
    <row r="1059" spans="1:12">
      <c r="A1059" s="11" t="s">
        <v>2059</v>
      </c>
      <c r="D1059" s="11" t="s">
        <v>260</v>
      </c>
      <c r="E1059" s="19" t="s">
        <v>2309</v>
      </c>
      <c r="F1059" s="10">
        <v>42036</v>
      </c>
      <c r="G1059" s="10">
        <v>44228</v>
      </c>
      <c r="H1059" s="11">
        <v>7</v>
      </c>
      <c r="I1059" s="20" t="s">
        <v>259</v>
      </c>
      <c r="J1059" s="11" t="s">
        <v>261</v>
      </c>
      <c r="K1059" s="11" t="s">
        <v>4641</v>
      </c>
      <c r="L1059" s="11">
        <v>2</v>
      </c>
    </row>
    <row r="1060" spans="1:12">
      <c r="A1060" s="11" t="s">
        <v>2060</v>
      </c>
      <c r="D1060" s="11" t="s">
        <v>260</v>
      </c>
      <c r="E1060" s="19" t="s">
        <v>2310</v>
      </c>
      <c r="F1060" s="10">
        <v>42036</v>
      </c>
      <c r="G1060" s="10">
        <v>44228</v>
      </c>
      <c r="H1060" s="11">
        <v>7</v>
      </c>
      <c r="I1060" s="20" t="s">
        <v>259</v>
      </c>
      <c r="J1060" s="11" t="s">
        <v>261</v>
      </c>
      <c r="K1060" s="11" t="s">
        <v>4641</v>
      </c>
      <c r="L1060" s="11">
        <v>2</v>
      </c>
    </row>
    <row r="1061" spans="1:12">
      <c r="A1061" s="11" t="s">
        <v>2061</v>
      </c>
      <c r="D1061" s="11" t="s">
        <v>260</v>
      </c>
      <c r="E1061" s="19" t="s">
        <v>2311</v>
      </c>
      <c r="F1061" s="10">
        <v>42036</v>
      </c>
      <c r="G1061" s="10">
        <v>44228</v>
      </c>
      <c r="H1061" s="11">
        <v>7</v>
      </c>
      <c r="I1061" s="20" t="s">
        <v>259</v>
      </c>
      <c r="J1061" s="11" t="s">
        <v>261</v>
      </c>
      <c r="K1061" s="11" t="s">
        <v>4641</v>
      </c>
      <c r="L1061" s="11">
        <v>2</v>
      </c>
    </row>
    <row r="1062" spans="1:12">
      <c r="A1062" s="11" t="s">
        <v>2062</v>
      </c>
      <c r="D1062" s="11" t="s">
        <v>260</v>
      </c>
      <c r="E1062" s="19" t="s">
        <v>2312</v>
      </c>
      <c r="F1062" s="10">
        <v>42036</v>
      </c>
      <c r="G1062" s="10">
        <v>44228</v>
      </c>
      <c r="H1062" s="11">
        <v>7</v>
      </c>
      <c r="I1062" s="20" t="s">
        <v>259</v>
      </c>
      <c r="J1062" s="11" t="s">
        <v>261</v>
      </c>
      <c r="K1062" s="11" t="s">
        <v>4641</v>
      </c>
      <c r="L1062" s="11">
        <v>2</v>
      </c>
    </row>
    <row r="1063" spans="1:12">
      <c r="A1063" s="11" t="s">
        <v>2063</v>
      </c>
      <c r="D1063" s="11" t="s">
        <v>260</v>
      </c>
      <c r="E1063" s="19" t="s">
        <v>2313</v>
      </c>
      <c r="F1063" s="10">
        <v>42036</v>
      </c>
      <c r="G1063" s="10">
        <v>44228</v>
      </c>
      <c r="H1063" s="11">
        <v>7</v>
      </c>
      <c r="I1063" s="20" t="s">
        <v>259</v>
      </c>
      <c r="J1063" s="11" t="s">
        <v>261</v>
      </c>
      <c r="K1063" s="11" t="s">
        <v>4641</v>
      </c>
      <c r="L1063" s="11">
        <v>2</v>
      </c>
    </row>
    <row r="1064" spans="1:12">
      <c r="A1064" s="11" t="s">
        <v>2064</v>
      </c>
      <c r="D1064" s="11" t="s">
        <v>260</v>
      </c>
      <c r="E1064" s="19" t="s">
        <v>2314</v>
      </c>
      <c r="F1064" s="10">
        <v>42036</v>
      </c>
      <c r="G1064" s="10">
        <v>44228</v>
      </c>
      <c r="H1064" s="11">
        <v>7</v>
      </c>
      <c r="I1064" s="20" t="s">
        <v>259</v>
      </c>
      <c r="J1064" s="11" t="s">
        <v>261</v>
      </c>
      <c r="K1064" s="11" t="s">
        <v>4641</v>
      </c>
      <c r="L1064" s="11">
        <v>2</v>
      </c>
    </row>
    <row r="1065" spans="1:12">
      <c r="A1065" s="11" t="s">
        <v>2065</v>
      </c>
      <c r="D1065" s="11" t="s">
        <v>260</v>
      </c>
      <c r="E1065" s="19" t="s">
        <v>2315</v>
      </c>
      <c r="F1065" s="10">
        <v>42036</v>
      </c>
      <c r="G1065" s="10">
        <v>44228</v>
      </c>
      <c r="H1065" s="11">
        <v>7</v>
      </c>
      <c r="I1065" s="20" t="s">
        <v>259</v>
      </c>
      <c r="J1065" s="11" t="s">
        <v>261</v>
      </c>
      <c r="K1065" s="11" t="s">
        <v>4641</v>
      </c>
      <c r="L1065" s="11">
        <v>2</v>
      </c>
    </row>
    <row r="1066" spans="1:12">
      <c r="A1066" s="11" t="s">
        <v>2066</v>
      </c>
      <c r="D1066" s="11" t="s">
        <v>260</v>
      </c>
      <c r="E1066" s="19" t="s">
        <v>2316</v>
      </c>
      <c r="F1066" s="10">
        <v>42036</v>
      </c>
      <c r="G1066" s="10">
        <v>44228</v>
      </c>
      <c r="H1066" s="11">
        <v>7</v>
      </c>
      <c r="I1066" s="20" t="s">
        <v>259</v>
      </c>
      <c r="J1066" s="11" t="s">
        <v>261</v>
      </c>
      <c r="K1066" s="11" t="s">
        <v>4641</v>
      </c>
      <c r="L1066" s="11">
        <v>2</v>
      </c>
    </row>
    <row r="1067" spans="1:12">
      <c r="A1067" s="11" t="s">
        <v>2067</v>
      </c>
      <c r="D1067" s="11" t="s">
        <v>260</v>
      </c>
      <c r="E1067" s="19" t="s">
        <v>2317</v>
      </c>
      <c r="F1067" s="10">
        <v>42036</v>
      </c>
      <c r="G1067" s="10">
        <v>44228</v>
      </c>
      <c r="H1067" s="11">
        <v>7</v>
      </c>
      <c r="I1067" s="20" t="s">
        <v>259</v>
      </c>
      <c r="J1067" s="11" t="s">
        <v>261</v>
      </c>
      <c r="K1067" s="11" t="s">
        <v>4641</v>
      </c>
      <c r="L1067" s="11">
        <v>2</v>
      </c>
    </row>
    <row r="1068" spans="1:12">
      <c r="A1068" s="11" t="s">
        <v>2068</v>
      </c>
      <c r="D1068" s="11" t="s">
        <v>260</v>
      </c>
      <c r="E1068" s="19" t="s">
        <v>2318</v>
      </c>
      <c r="F1068" s="10">
        <v>42036</v>
      </c>
      <c r="G1068" s="10">
        <v>44228</v>
      </c>
      <c r="H1068" s="11">
        <v>7</v>
      </c>
      <c r="I1068" s="20" t="s">
        <v>259</v>
      </c>
      <c r="J1068" s="11" t="s">
        <v>261</v>
      </c>
      <c r="K1068" s="11" t="s">
        <v>4641</v>
      </c>
      <c r="L1068" s="11">
        <v>2</v>
      </c>
    </row>
    <row r="1069" spans="1:12">
      <c r="A1069" s="11" t="s">
        <v>2069</v>
      </c>
      <c r="D1069" s="11" t="s">
        <v>260</v>
      </c>
      <c r="E1069" s="19" t="s">
        <v>2319</v>
      </c>
      <c r="F1069" s="10">
        <v>42036</v>
      </c>
      <c r="G1069" s="10">
        <v>44228</v>
      </c>
      <c r="H1069" s="11">
        <v>7</v>
      </c>
      <c r="I1069" s="20" t="s">
        <v>259</v>
      </c>
      <c r="J1069" s="11" t="s">
        <v>261</v>
      </c>
      <c r="K1069" s="11" t="s">
        <v>4641</v>
      </c>
      <c r="L1069" s="11">
        <v>2</v>
      </c>
    </row>
    <row r="1070" spans="1:12">
      <c r="A1070" s="11" t="s">
        <v>2070</v>
      </c>
      <c r="D1070" s="11" t="s">
        <v>260</v>
      </c>
      <c r="E1070" s="19" t="s">
        <v>2320</v>
      </c>
      <c r="F1070" s="10">
        <v>42036</v>
      </c>
      <c r="G1070" s="10">
        <v>44228</v>
      </c>
      <c r="H1070" s="11">
        <v>7</v>
      </c>
      <c r="I1070" s="20" t="s">
        <v>259</v>
      </c>
      <c r="J1070" s="11" t="s">
        <v>261</v>
      </c>
      <c r="K1070" s="11" t="s">
        <v>4641</v>
      </c>
      <c r="L1070" s="11">
        <v>2</v>
      </c>
    </row>
    <row r="1071" spans="1:12">
      <c r="A1071" s="11" t="s">
        <v>2071</v>
      </c>
      <c r="D1071" s="11" t="s">
        <v>260</v>
      </c>
      <c r="E1071" s="19" t="s">
        <v>2321</v>
      </c>
      <c r="F1071" s="10">
        <v>42036</v>
      </c>
      <c r="G1071" s="10">
        <v>44228</v>
      </c>
      <c r="H1071" s="11">
        <v>7</v>
      </c>
      <c r="I1071" s="20" t="s">
        <v>259</v>
      </c>
      <c r="J1071" s="11" t="s">
        <v>261</v>
      </c>
      <c r="K1071" s="11" t="s">
        <v>4641</v>
      </c>
      <c r="L1071" s="11">
        <v>2</v>
      </c>
    </row>
    <row r="1072" spans="1:12">
      <c r="A1072" s="11" t="s">
        <v>2072</v>
      </c>
      <c r="D1072" s="11" t="s">
        <v>260</v>
      </c>
      <c r="E1072" s="19" t="s">
        <v>2322</v>
      </c>
      <c r="F1072" s="10">
        <v>42036</v>
      </c>
      <c r="G1072" s="10">
        <v>44228</v>
      </c>
      <c r="H1072" s="11">
        <v>7</v>
      </c>
      <c r="I1072" s="20" t="s">
        <v>259</v>
      </c>
      <c r="J1072" s="11" t="s">
        <v>261</v>
      </c>
      <c r="K1072" s="11" t="s">
        <v>4641</v>
      </c>
      <c r="L1072" s="11">
        <v>2</v>
      </c>
    </row>
    <row r="1073" spans="1:12">
      <c r="A1073" s="11" t="s">
        <v>2073</v>
      </c>
      <c r="D1073" s="11" t="s">
        <v>260</v>
      </c>
      <c r="E1073" s="19" t="s">
        <v>2323</v>
      </c>
      <c r="F1073" s="10">
        <v>42036</v>
      </c>
      <c r="G1073" s="10">
        <v>44228</v>
      </c>
      <c r="H1073" s="11">
        <v>7</v>
      </c>
      <c r="I1073" s="20" t="s">
        <v>259</v>
      </c>
      <c r="J1073" s="11" t="s">
        <v>261</v>
      </c>
      <c r="K1073" s="11" t="s">
        <v>4641</v>
      </c>
      <c r="L1073" s="11">
        <v>2</v>
      </c>
    </row>
    <row r="1074" spans="1:12">
      <c r="A1074" s="11" t="s">
        <v>2074</v>
      </c>
      <c r="D1074" s="11" t="s">
        <v>260</v>
      </c>
      <c r="E1074" s="19" t="s">
        <v>2324</v>
      </c>
      <c r="F1074" s="10">
        <v>42036</v>
      </c>
      <c r="G1074" s="10">
        <v>44228</v>
      </c>
      <c r="H1074" s="11">
        <v>7</v>
      </c>
      <c r="I1074" s="20" t="s">
        <v>259</v>
      </c>
      <c r="J1074" s="11" t="s">
        <v>261</v>
      </c>
      <c r="K1074" s="11" t="s">
        <v>4641</v>
      </c>
      <c r="L1074" s="11">
        <v>2</v>
      </c>
    </row>
    <row r="1075" spans="1:12">
      <c r="A1075" s="11" t="s">
        <v>2075</v>
      </c>
      <c r="D1075" s="11" t="s">
        <v>260</v>
      </c>
      <c r="E1075" s="19" t="s">
        <v>2325</v>
      </c>
      <c r="F1075" s="10">
        <v>42036</v>
      </c>
      <c r="G1075" s="10">
        <v>44228</v>
      </c>
      <c r="H1075" s="11">
        <v>7</v>
      </c>
      <c r="I1075" s="20" t="s">
        <v>259</v>
      </c>
      <c r="J1075" s="11" t="s">
        <v>261</v>
      </c>
      <c r="K1075" s="11" t="s">
        <v>4641</v>
      </c>
      <c r="L1075" s="11">
        <v>2</v>
      </c>
    </row>
    <row r="1076" spans="1:12">
      <c r="A1076" s="11" t="s">
        <v>2076</v>
      </c>
      <c r="D1076" s="11" t="s">
        <v>260</v>
      </c>
      <c r="E1076" s="19" t="s">
        <v>2326</v>
      </c>
      <c r="F1076" s="10">
        <v>42036</v>
      </c>
      <c r="G1076" s="10">
        <v>44228</v>
      </c>
      <c r="H1076" s="11">
        <v>7</v>
      </c>
      <c r="I1076" s="20" t="s">
        <v>259</v>
      </c>
      <c r="J1076" s="11" t="s">
        <v>261</v>
      </c>
      <c r="K1076" s="11" t="s">
        <v>4641</v>
      </c>
      <c r="L1076" s="11">
        <v>2</v>
      </c>
    </row>
    <row r="1077" spans="1:12">
      <c r="A1077" s="11" t="s">
        <v>2077</v>
      </c>
      <c r="D1077" s="11" t="s">
        <v>260</v>
      </c>
      <c r="E1077" s="19" t="s">
        <v>2327</v>
      </c>
      <c r="F1077" s="10">
        <v>42036</v>
      </c>
      <c r="G1077" s="10">
        <v>44228</v>
      </c>
      <c r="H1077" s="11">
        <v>7</v>
      </c>
      <c r="I1077" s="20" t="s">
        <v>259</v>
      </c>
      <c r="J1077" s="11" t="s">
        <v>261</v>
      </c>
      <c r="K1077" s="11" t="s">
        <v>4641</v>
      </c>
      <c r="L1077" s="11">
        <v>2</v>
      </c>
    </row>
    <row r="1078" spans="1:12">
      <c r="A1078" s="11" t="s">
        <v>2078</v>
      </c>
      <c r="D1078" s="11" t="s">
        <v>260</v>
      </c>
      <c r="E1078" s="19" t="s">
        <v>2328</v>
      </c>
      <c r="F1078" s="10">
        <v>42036</v>
      </c>
      <c r="G1078" s="10">
        <v>44228</v>
      </c>
      <c r="H1078" s="11">
        <v>7</v>
      </c>
      <c r="I1078" s="20" t="s">
        <v>259</v>
      </c>
      <c r="J1078" s="11" t="s">
        <v>261</v>
      </c>
      <c r="K1078" s="11" t="s">
        <v>4641</v>
      </c>
      <c r="L1078" s="11">
        <v>2</v>
      </c>
    </row>
    <row r="1079" spans="1:12">
      <c r="A1079" s="11" t="s">
        <v>2079</v>
      </c>
      <c r="D1079" s="11" t="s">
        <v>260</v>
      </c>
      <c r="E1079" s="19" t="s">
        <v>2329</v>
      </c>
      <c r="F1079" s="10">
        <v>42036</v>
      </c>
      <c r="G1079" s="10">
        <v>44228</v>
      </c>
      <c r="H1079" s="11">
        <v>7</v>
      </c>
      <c r="I1079" s="20" t="s">
        <v>259</v>
      </c>
      <c r="J1079" s="11" t="s">
        <v>261</v>
      </c>
      <c r="K1079" s="11" t="s">
        <v>4641</v>
      </c>
      <c r="L1079" s="11">
        <v>2</v>
      </c>
    </row>
    <row r="1080" spans="1:12">
      <c r="A1080" s="11" t="s">
        <v>2080</v>
      </c>
      <c r="D1080" s="11" t="s">
        <v>260</v>
      </c>
      <c r="E1080" s="19" t="s">
        <v>2330</v>
      </c>
      <c r="F1080" s="10">
        <v>42036</v>
      </c>
      <c r="G1080" s="10">
        <v>44228</v>
      </c>
      <c r="H1080" s="11">
        <v>7</v>
      </c>
      <c r="I1080" s="20" t="s">
        <v>259</v>
      </c>
      <c r="J1080" s="11" t="s">
        <v>261</v>
      </c>
      <c r="K1080" s="11" t="s">
        <v>4641</v>
      </c>
      <c r="L1080" s="11">
        <v>2</v>
      </c>
    </row>
    <row r="1081" spans="1:12">
      <c r="A1081" s="11" t="s">
        <v>2081</v>
      </c>
      <c r="D1081" s="11" t="s">
        <v>260</v>
      </c>
      <c r="E1081" s="19" t="s">
        <v>2331</v>
      </c>
      <c r="F1081" s="10">
        <v>42036</v>
      </c>
      <c r="G1081" s="10">
        <v>44228</v>
      </c>
      <c r="H1081" s="11">
        <v>7</v>
      </c>
      <c r="I1081" s="20" t="s">
        <v>259</v>
      </c>
      <c r="J1081" s="11" t="s">
        <v>261</v>
      </c>
      <c r="K1081" s="11" t="s">
        <v>4641</v>
      </c>
      <c r="L1081" s="11">
        <v>2</v>
      </c>
    </row>
    <row r="1082" spans="1:12">
      <c r="A1082" s="11" t="s">
        <v>2082</v>
      </c>
      <c r="D1082" s="11" t="s">
        <v>260</v>
      </c>
      <c r="E1082" s="19" t="s">
        <v>2332</v>
      </c>
      <c r="F1082" s="10">
        <v>42036</v>
      </c>
      <c r="G1082" s="10">
        <v>44228</v>
      </c>
      <c r="H1082" s="11">
        <v>7</v>
      </c>
      <c r="I1082" s="20" t="s">
        <v>259</v>
      </c>
      <c r="J1082" s="11" t="s">
        <v>261</v>
      </c>
      <c r="K1082" s="11" t="s">
        <v>4641</v>
      </c>
      <c r="L1082" s="11">
        <v>2</v>
      </c>
    </row>
    <row r="1083" spans="1:12">
      <c r="A1083" s="11" t="s">
        <v>2083</v>
      </c>
      <c r="D1083" s="11" t="s">
        <v>260</v>
      </c>
      <c r="E1083" s="19" t="s">
        <v>2333</v>
      </c>
      <c r="F1083" s="10">
        <v>42036</v>
      </c>
      <c r="G1083" s="10">
        <v>44228</v>
      </c>
      <c r="H1083" s="11">
        <v>7</v>
      </c>
      <c r="I1083" s="20" t="s">
        <v>259</v>
      </c>
      <c r="J1083" s="11" t="s">
        <v>261</v>
      </c>
      <c r="K1083" s="11" t="s">
        <v>4641</v>
      </c>
      <c r="L1083" s="11">
        <v>2</v>
      </c>
    </row>
    <row r="1084" spans="1:12">
      <c r="A1084" s="11" t="s">
        <v>2084</v>
      </c>
      <c r="D1084" s="11" t="s">
        <v>260</v>
      </c>
      <c r="E1084" s="19" t="s">
        <v>2334</v>
      </c>
      <c r="F1084" s="10">
        <v>42036</v>
      </c>
      <c r="G1084" s="10">
        <v>44228</v>
      </c>
      <c r="H1084" s="11">
        <v>7</v>
      </c>
      <c r="I1084" s="20" t="s">
        <v>259</v>
      </c>
      <c r="J1084" s="11" t="s">
        <v>261</v>
      </c>
      <c r="K1084" s="11" t="s">
        <v>4641</v>
      </c>
      <c r="L1084" s="11">
        <v>2</v>
      </c>
    </row>
    <row r="1085" spans="1:12">
      <c r="A1085" s="11" t="s">
        <v>2085</v>
      </c>
      <c r="D1085" s="11" t="s">
        <v>260</v>
      </c>
      <c r="E1085" s="19" t="s">
        <v>2335</v>
      </c>
      <c r="F1085" s="10">
        <v>42036</v>
      </c>
      <c r="G1085" s="10">
        <v>44228</v>
      </c>
      <c r="H1085" s="11">
        <v>7</v>
      </c>
      <c r="I1085" s="20" t="s">
        <v>259</v>
      </c>
      <c r="J1085" s="11" t="s">
        <v>261</v>
      </c>
      <c r="K1085" s="11" t="s">
        <v>4641</v>
      </c>
      <c r="L1085" s="11">
        <v>2</v>
      </c>
    </row>
    <row r="1086" spans="1:12">
      <c r="A1086" s="11" t="s">
        <v>2086</v>
      </c>
      <c r="D1086" s="11" t="s">
        <v>260</v>
      </c>
      <c r="E1086" s="19" t="s">
        <v>2336</v>
      </c>
      <c r="F1086" s="10">
        <v>42036</v>
      </c>
      <c r="G1086" s="10">
        <v>44228</v>
      </c>
      <c r="H1086" s="11">
        <v>7</v>
      </c>
      <c r="I1086" s="20" t="s">
        <v>259</v>
      </c>
      <c r="J1086" s="11" t="s">
        <v>261</v>
      </c>
      <c r="K1086" s="11" t="s">
        <v>4641</v>
      </c>
      <c r="L1086" s="11">
        <v>2</v>
      </c>
    </row>
    <row r="1087" spans="1:12">
      <c r="A1087" s="11" t="s">
        <v>2087</v>
      </c>
      <c r="D1087" s="11" t="s">
        <v>260</v>
      </c>
      <c r="E1087" s="19" t="s">
        <v>2337</v>
      </c>
      <c r="F1087" s="10">
        <v>42036</v>
      </c>
      <c r="G1087" s="10">
        <v>44228</v>
      </c>
      <c r="H1087" s="11">
        <v>7</v>
      </c>
      <c r="I1087" s="20" t="s">
        <v>259</v>
      </c>
      <c r="J1087" s="11" t="s">
        <v>261</v>
      </c>
      <c r="K1087" s="11" t="s">
        <v>4641</v>
      </c>
      <c r="L1087" s="11">
        <v>2</v>
      </c>
    </row>
    <row r="1088" spans="1:12">
      <c r="A1088" s="11" t="s">
        <v>2088</v>
      </c>
      <c r="D1088" s="11" t="s">
        <v>260</v>
      </c>
      <c r="E1088" s="19" t="s">
        <v>2338</v>
      </c>
      <c r="F1088" s="10">
        <v>42036</v>
      </c>
      <c r="G1088" s="10">
        <v>44228</v>
      </c>
      <c r="H1088" s="11">
        <v>7</v>
      </c>
      <c r="I1088" s="20" t="s">
        <v>259</v>
      </c>
      <c r="J1088" s="11" t="s">
        <v>261</v>
      </c>
      <c r="K1088" s="11" t="s">
        <v>4641</v>
      </c>
      <c r="L1088" s="11">
        <v>2</v>
      </c>
    </row>
    <row r="1089" spans="1:12">
      <c r="A1089" s="11" t="s">
        <v>2089</v>
      </c>
      <c r="D1089" s="11" t="s">
        <v>260</v>
      </c>
      <c r="E1089" s="19" t="s">
        <v>2339</v>
      </c>
      <c r="F1089" s="10">
        <v>42036</v>
      </c>
      <c r="G1089" s="10">
        <v>44228</v>
      </c>
      <c r="H1089" s="11">
        <v>7</v>
      </c>
      <c r="I1089" s="20" t="s">
        <v>259</v>
      </c>
      <c r="J1089" s="11" t="s">
        <v>261</v>
      </c>
      <c r="K1089" s="11" t="s">
        <v>4641</v>
      </c>
      <c r="L1089" s="11">
        <v>2</v>
      </c>
    </row>
    <row r="1090" spans="1:12">
      <c r="A1090" s="11" t="s">
        <v>2090</v>
      </c>
      <c r="D1090" s="11" t="s">
        <v>260</v>
      </c>
      <c r="E1090" s="19" t="s">
        <v>2340</v>
      </c>
      <c r="F1090" s="10">
        <v>42036</v>
      </c>
      <c r="G1090" s="10">
        <v>44228</v>
      </c>
      <c r="H1090" s="11">
        <v>7</v>
      </c>
      <c r="I1090" s="20" t="s">
        <v>259</v>
      </c>
      <c r="J1090" s="11" t="s">
        <v>261</v>
      </c>
      <c r="K1090" s="11" t="s">
        <v>4641</v>
      </c>
      <c r="L1090" s="11">
        <v>2</v>
      </c>
    </row>
    <row r="1091" spans="1:12">
      <c r="A1091" s="11" t="s">
        <v>2091</v>
      </c>
      <c r="D1091" s="11" t="s">
        <v>260</v>
      </c>
      <c r="E1091" s="19" t="s">
        <v>2341</v>
      </c>
      <c r="F1091" s="10">
        <v>42036</v>
      </c>
      <c r="G1091" s="10">
        <v>44228</v>
      </c>
      <c r="H1091" s="11">
        <v>7</v>
      </c>
      <c r="I1091" s="20" t="s">
        <v>259</v>
      </c>
      <c r="J1091" s="11" t="s">
        <v>261</v>
      </c>
      <c r="K1091" s="11" t="s">
        <v>4641</v>
      </c>
      <c r="L1091" s="11">
        <v>2</v>
      </c>
    </row>
    <row r="1092" spans="1:12">
      <c r="A1092" s="11" t="s">
        <v>2092</v>
      </c>
      <c r="D1092" s="11" t="s">
        <v>260</v>
      </c>
      <c r="E1092" s="19" t="s">
        <v>2342</v>
      </c>
      <c r="F1092" s="10">
        <v>42036</v>
      </c>
      <c r="G1092" s="10">
        <v>44228</v>
      </c>
      <c r="H1092" s="11">
        <v>7</v>
      </c>
      <c r="I1092" s="20" t="s">
        <v>259</v>
      </c>
      <c r="J1092" s="11" t="s">
        <v>261</v>
      </c>
      <c r="K1092" s="11" t="s">
        <v>4641</v>
      </c>
      <c r="L1092" s="11">
        <v>2</v>
      </c>
    </row>
    <row r="1093" spans="1:12">
      <c r="A1093" s="11" t="s">
        <v>2093</v>
      </c>
      <c r="D1093" s="11" t="s">
        <v>260</v>
      </c>
      <c r="E1093" s="19" t="s">
        <v>2343</v>
      </c>
      <c r="F1093" s="10">
        <v>42036</v>
      </c>
      <c r="G1093" s="10">
        <v>44228</v>
      </c>
      <c r="H1093" s="11">
        <v>7</v>
      </c>
      <c r="I1093" s="20" t="s">
        <v>259</v>
      </c>
      <c r="J1093" s="11" t="s">
        <v>261</v>
      </c>
      <c r="K1093" s="11" t="s">
        <v>4641</v>
      </c>
      <c r="L1093" s="11">
        <v>2</v>
      </c>
    </row>
    <row r="1094" spans="1:12">
      <c r="A1094" s="11" t="s">
        <v>2094</v>
      </c>
      <c r="D1094" s="11" t="s">
        <v>260</v>
      </c>
      <c r="E1094" s="19" t="s">
        <v>2344</v>
      </c>
      <c r="F1094" s="10">
        <v>42036</v>
      </c>
      <c r="G1094" s="10">
        <v>44228</v>
      </c>
      <c r="H1094" s="11">
        <v>7</v>
      </c>
      <c r="I1094" s="20" t="s">
        <v>259</v>
      </c>
      <c r="J1094" s="11" t="s">
        <v>261</v>
      </c>
      <c r="K1094" s="11" t="s">
        <v>4641</v>
      </c>
      <c r="L1094" s="11">
        <v>2</v>
      </c>
    </row>
    <row r="1095" spans="1:12">
      <c r="A1095" s="11" t="s">
        <v>2095</v>
      </c>
      <c r="D1095" s="11" t="s">
        <v>260</v>
      </c>
      <c r="E1095" s="19" t="s">
        <v>2345</v>
      </c>
      <c r="F1095" s="10">
        <v>42036</v>
      </c>
      <c r="G1095" s="10">
        <v>44228</v>
      </c>
      <c r="H1095" s="11">
        <v>7</v>
      </c>
      <c r="I1095" s="20" t="s">
        <v>259</v>
      </c>
      <c r="J1095" s="11" t="s">
        <v>261</v>
      </c>
      <c r="K1095" s="11" t="s">
        <v>4641</v>
      </c>
      <c r="L1095" s="11">
        <v>2</v>
      </c>
    </row>
    <row r="1096" spans="1:12">
      <c r="A1096" s="11" t="s">
        <v>2096</v>
      </c>
      <c r="D1096" s="11" t="s">
        <v>260</v>
      </c>
      <c r="E1096" s="19" t="s">
        <v>2346</v>
      </c>
      <c r="F1096" s="10">
        <v>42036</v>
      </c>
      <c r="G1096" s="10">
        <v>44228</v>
      </c>
      <c r="H1096" s="11">
        <v>7</v>
      </c>
      <c r="I1096" s="20" t="s">
        <v>259</v>
      </c>
      <c r="J1096" s="11" t="s">
        <v>261</v>
      </c>
      <c r="K1096" s="11" t="s">
        <v>4641</v>
      </c>
      <c r="L1096" s="11">
        <v>2</v>
      </c>
    </row>
    <row r="1097" spans="1:12">
      <c r="A1097" s="11" t="s">
        <v>2097</v>
      </c>
      <c r="D1097" s="11" t="s">
        <v>260</v>
      </c>
      <c r="E1097" s="19" t="s">
        <v>2347</v>
      </c>
      <c r="F1097" s="10">
        <v>42036</v>
      </c>
      <c r="G1097" s="10">
        <v>44228</v>
      </c>
      <c r="H1097" s="11">
        <v>7</v>
      </c>
      <c r="I1097" s="20" t="s">
        <v>259</v>
      </c>
      <c r="J1097" s="11" t="s">
        <v>261</v>
      </c>
      <c r="K1097" s="11" t="s">
        <v>4641</v>
      </c>
      <c r="L1097" s="11">
        <v>2</v>
      </c>
    </row>
    <row r="1098" spans="1:12">
      <c r="A1098" s="11" t="s">
        <v>2098</v>
      </c>
      <c r="D1098" s="11" t="s">
        <v>260</v>
      </c>
      <c r="E1098" s="19" t="s">
        <v>2348</v>
      </c>
      <c r="F1098" s="10">
        <v>42036</v>
      </c>
      <c r="G1098" s="10">
        <v>44228</v>
      </c>
      <c r="H1098" s="11">
        <v>7</v>
      </c>
      <c r="I1098" s="20" t="s">
        <v>259</v>
      </c>
      <c r="J1098" s="11" t="s">
        <v>261</v>
      </c>
      <c r="K1098" s="11" t="s">
        <v>4641</v>
      </c>
      <c r="L1098" s="11">
        <v>2</v>
      </c>
    </row>
    <row r="1099" spans="1:12">
      <c r="A1099" s="11" t="s">
        <v>2099</v>
      </c>
      <c r="D1099" s="11" t="s">
        <v>260</v>
      </c>
      <c r="E1099" s="19" t="s">
        <v>2349</v>
      </c>
      <c r="F1099" s="10">
        <v>42036</v>
      </c>
      <c r="G1099" s="10">
        <v>44228</v>
      </c>
      <c r="H1099" s="11">
        <v>7</v>
      </c>
      <c r="I1099" s="20" t="s">
        <v>259</v>
      </c>
      <c r="J1099" s="11" t="s">
        <v>261</v>
      </c>
      <c r="K1099" s="11" t="s">
        <v>4641</v>
      </c>
      <c r="L1099" s="11">
        <v>2</v>
      </c>
    </row>
    <row r="1100" spans="1:12">
      <c r="A1100" s="11" t="s">
        <v>2100</v>
      </c>
      <c r="D1100" s="11" t="s">
        <v>260</v>
      </c>
      <c r="E1100" s="19" t="s">
        <v>2350</v>
      </c>
      <c r="F1100" s="10">
        <v>42036</v>
      </c>
      <c r="G1100" s="10">
        <v>44228</v>
      </c>
      <c r="H1100" s="11">
        <v>7</v>
      </c>
      <c r="I1100" s="20" t="s">
        <v>259</v>
      </c>
      <c r="J1100" s="11" t="s">
        <v>261</v>
      </c>
      <c r="K1100" s="11" t="s">
        <v>4641</v>
      </c>
      <c r="L1100" s="11">
        <v>2</v>
      </c>
    </row>
    <row r="1101" spans="1:12">
      <c r="A1101" s="11" t="s">
        <v>2101</v>
      </c>
      <c r="D1101" s="11" t="s">
        <v>260</v>
      </c>
      <c r="E1101" s="19" t="s">
        <v>2351</v>
      </c>
      <c r="F1101" s="10">
        <v>42036</v>
      </c>
      <c r="G1101" s="10">
        <v>44228</v>
      </c>
      <c r="H1101" s="11">
        <v>7</v>
      </c>
      <c r="I1101" s="20" t="s">
        <v>259</v>
      </c>
      <c r="J1101" s="11" t="s">
        <v>261</v>
      </c>
      <c r="K1101" s="11" t="s">
        <v>4641</v>
      </c>
      <c r="L1101" s="11">
        <v>2</v>
      </c>
    </row>
    <row r="1102" spans="1:12">
      <c r="A1102" s="11" t="s">
        <v>2102</v>
      </c>
      <c r="D1102" s="11" t="s">
        <v>260</v>
      </c>
      <c r="E1102" s="19" t="s">
        <v>2352</v>
      </c>
      <c r="F1102" s="10">
        <v>42036</v>
      </c>
      <c r="G1102" s="10">
        <v>44228</v>
      </c>
      <c r="H1102" s="11">
        <v>7</v>
      </c>
      <c r="I1102" s="20" t="s">
        <v>259</v>
      </c>
      <c r="J1102" s="11" t="s">
        <v>261</v>
      </c>
      <c r="K1102" s="11" t="s">
        <v>4641</v>
      </c>
      <c r="L1102" s="11">
        <v>2</v>
      </c>
    </row>
    <row r="1103" spans="1:12">
      <c r="A1103" s="11" t="s">
        <v>2103</v>
      </c>
      <c r="D1103" s="11" t="s">
        <v>260</v>
      </c>
      <c r="E1103" s="19" t="s">
        <v>2353</v>
      </c>
      <c r="F1103" s="10">
        <v>42036</v>
      </c>
      <c r="G1103" s="10">
        <v>44228</v>
      </c>
      <c r="H1103" s="11">
        <v>7</v>
      </c>
      <c r="I1103" s="20" t="s">
        <v>259</v>
      </c>
      <c r="J1103" s="11" t="s">
        <v>261</v>
      </c>
      <c r="K1103" s="11" t="s">
        <v>4641</v>
      </c>
      <c r="L1103" s="11">
        <v>2</v>
      </c>
    </row>
    <row r="1104" spans="1:12">
      <c r="A1104" s="11" t="s">
        <v>2104</v>
      </c>
      <c r="D1104" s="11" t="s">
        <v>260</v>
      </c>
      <c r="E1104" s="19" t="s">
        <v>2354</v>
      </c>
      <c r="F1104" s="10">
        <v>42036</v>
      </c>
      <c r="G1104" s="10">
        <v>44228</v>
      </c>
      <c r="H1104" s="11">
        <v>7</v>
      </c>
      <c r="I1104" s="20" t="s">
        <v>259</v>
      </c>
      <c r="J1104" s="11" t="s">
        <v>261</v>
      </c>
      <c r="K1104" s="11" t="s">
        <v>4641</v>
      </c>
      <c r="L1104" s="11">
        <v>2</v>
      </c>
    </row>
    <row r="1105" spans="1:12">
      <c r="A1105" s="11" t="s">
        <v>2105</v>
      </c>
      <c r="D1105" s="11" t="s">
        <v>260</v>
      </c>
      <c r="E1105" s="19" t="s">
        <v>2355</v>
      </c>
      <c r="F1105" s="10">
        <v>42036</v>
      </c>
      <c r="G1105" s="10">
        <v>44228</v>
      </c>
      <c r="H1105" s="11">
        <v>7</v>
      </c>
      <c r="I1105" s="20" t="s">
        <v>259</v>
      </c>
      <c r="J1105" s="11" t="s">
        <v>261</v>
      </c>
      <c r="K1105" s="11" t="s">
        <v>4641</v>
      </c>
      <c r="L1105" s="11">
        <v>2</v>
      </c>
    </row>
    <row r="1106" spans="1:12">
      <c r="A1106" s="11" t="s">
        <v>2106</v>
      </c>
      <c r="D1106" s="11" t="s">
        <v>260</v>
      </c>
      <c r="E1106" s="19" t="s">
        <v>2356</v>
      </c>
      <c r="F1106" s="10">
        <v>42036</v>
      </c>
      <c r="G1106" s="10">
        <v>44228</v>
      </c>
      <c r="H1106" s="11">
        <v>7</v>
      </c>
      <c r="I1106" s="20" t="s">
        <v>259</v>
      </c>
      <c r="J1106" s="11" t="s">
        <v>261</v>
      </c>
      <c r="K1106" s="11" t="s">
        <v>4641</v>
      </c>
      <c r="L1106" s="11">
        <v>2</v>
      </c>
    </row>
    <row r="1107" spans="1:12">
      <c r="A1107" s="11" t="s">
        <v>2107</v>
      </c>
      <c r="D1107" s="11" t="s">
        <v>260</v>
      </c>
      <c r="E1107" s="19" t="s">
        <v>2357</v>
      </c>
      <c r="F1107" s="10">
        <v>42036</v>
      </c>
      <c r="G1107" s="10">
        <v>44228</v>
      </c>
      <c r="H1107" s="11">
        <v>7</v>
      </c>
      <c r="I1107" s="20" t="s">
        <v>259</v>
      </c>
      <c r="J1107" s="11" t="s">
        <v>261</v>
      </c>
      <c r="K1107" s="11" t="s">
        <v>4641</v>
      </c>
      <c r="L1107" s="11">
        <v>2</v>
      </c>
    </row>
    <row r="1108" spans="1:12">
      <c r="A1108" s="11" t="s">
        <v>2108</v>
      </c>
      <c r="D1108" s="11" t="s">
        <v>260</v>
      </c>
      <c r="E1108" s="19" t="s">
        <v>2358</v>
      </c>
      <c r="F1108" s="10">
        <v>42036</v>
      </c>
      <c r="G1108" s="10">
        <v>44228</v>
      </c>
      <c r="H1108" s="11">
        <v>7</v>
      </c>
      <c r="I1108" s="20" t="s">
        <v>259</v>
      </c>
      <c r="J1108" s="11" t="s">
        <v>261</v>
      </c>
      <c r="K1108" s="11" t="s">
        <v>4641</v>
      </c>
      <c r="L1108" s="11">
        <v>2</v>
      </c>
    </row>
    <row r="1109" spans="1:12">
      <c r="A1109" s="11" t="s">
        <v>2109</v>
      </c>
      <c r="D1109" s="11" t="s">
        <v>260</v>
      </c>
      <c r="E1109" s="19" t="s">
        <v>2359</v>
      </c>
      <c r="F1109" s="10">
        <v>42036</v>
      </c>
      <c r="G1109" s="10">
        <v>44228</v>
      </c>
      <c r="H1109" s="11">
        <v>7</v>
      </c>
      <c r="I1109" s="20" t="s">
        <v>259</v>
      </c>
      <c r="J1109" s="11" t="s">
        <v>261</v>
      </c>
      <c r="K1109" s="11" t="s">
        <v>4641</v>
      </c>
      <c r="L1109" s="11">
        <v>2</v>
      </c>
    </row>
    <row r="1110" spans="1:12">
      <c r="A1110" s="11" t="s">
        <v>2110</v>
      </c>
      <c r="D1110" s="11" t="s">
        <v>260</v>
      </c>
      <c r="E1110" s="19" t="s">
        <v>2360</v>
      </c>
      <c r="F1110" s="10">
        <v>42036</v>
      </c>
      <c r="G1110" s="10">
        <v>44228</v>
      </c>
      <c r="H1110" s="11">
        <v>7</v>
      </c>
      <c r="I1110" s="20" t="s">
        <v>259</v>
      </c>
      <c r="J1110" s="11" t="s">
        <v>261</v>
      </c>
      <c r="K1110" s="11" t="s">
        <v>4641</v>
      </c>
      <c r="L1110" s="11">
        <v>2</v>
      </c>
    </row>
    <row r="1111" spans="1:12">
      <c r="A1111" s="11" t="s">
        <v>2111</v>
      </c>
      <c r="D1111" s="11" t="s">
        <v>260</v>
      </c>
      <c r="E1111" s="19" t="s">
        <v>2361</v>
      </c>
      <c r="F1111" s="10">
        <v>42036</v>
      </c>
      <c r="G1111" s="10">
        <v>44228</v>
      </c>
      <c r="H1111" s="11">
        <v>7</v>
      </c>
      <c r="I1111" s="20" t="s">
        <v>259</v>
      </c>
      <c r="J1111" s="11" t="s">
        <v>261</v>
      </c>
      <c r="K1111" s="11" t="s">
        <v>4641</v>
      </c>
      <c r="L1111" s="11">
        <v>2</v>
      </c>
    </row>
    <row r="1112" spans="1:12">
      <c r="A1112" s="11" t="s">
        <v>2112</v>
      </c>
      <c r="D1112" s="11" t="s">
        <v>260</v>
      </c>
      <c r="E1112" s="19" t="s">
        <v>2362</v>
      </c>
      <c r="F1112" s="10">
        <v>42036</v>
      </c>
      <c r="G1112" s="10">
        <v>44228</v>
      </c>
      <c r="H1112" s="11">
        <v>7</v>
      </c>
      <c r="I1112" s="20" t="s">
        <v>259</v>
      </c>
      <c r="J1112" s="11" t="s">
        <v>261</v>
      </c>
      <c r="K1112" s="11" t="s">
        <v>4641</v>
      </c>
      <c r="L1112" s="11">
        <v>2</v>
      </c>
    </row>
    <row r="1113" spans="1:12">
      <c r="A1113" s="11" t="s">
        <v>2113</v>
      </c>
      <c r="D1113" s="11" t="s">
        <v>260</v>
      </c>
      <c r="E1113" s="19" t="s">
        <v>2363</v>
      </c>
      <c r="F1113" s="10">
        <v>42036</v>
      </c>
      <c r="G1113" s="10">
        <v>44228</v>
      </c>
      <c r="H1113" s="11">
        <v>7</v>
      </c>
      <c r="I1113" s="20" t="s">
        <v>259</v>
      </c>
      <c r="J1113" s="11" t="s">
        <v>261</v>
      </c>
      <c r="K1113" s="11" t="s">
        <v>4641</v>
      </c>
      <c r="L1113" s="11">
        <v>2</v>
      </c>
    </row>
    <row r="1114" spans="1:12">
      <c r="A1114" s="11" t="s">
        <v>2114</v>
      </c>
      <c r="D1114" s="11" t="s">
        <v>260</v>
      </c>
      <c r="E1114" s="19" t="s">
        <v>2364</v>
      </c>
      <c r="F1114" s="10">
        <v>42036</v>
      </c>
      <c r="G1114" s="10">
        <v>44228</v>
      </c>
      <c r="H1114" s="11">
        <v>7</v>
      </c>
      <c r="I1114" s="20" t="s">
        <v>259</v>
      </c>
      <c r="J1114" s="11" t="s">
        <v>261</v>
      </c>
      <c r="K1114" s="11" t="s">
        <v>4641</v>
      </c>
      <c r="L1114" s="11">
        <v>2</v>
      </c>
    </row>
    <row r="1115" spans="1:12">
      <c r="A1115" s="11" t="s">
        <v>2115</v>
      </c>
      <c r="D1115" s="11" t="s">
        <v>260</v>
      </c>
      <c r="E1115" s="19" t="s">
        <v>2365</v>
      </c>
      <c r="F1115" s="10">
        <v>42036</v>
      </c>
      <c r="G1115" s="10">
        <v>44228</v>
      </c>
      <c r="H1115" s="11">
        <v>7</v>
      </c>
      <c r="I1115" s="20" t="s">
        <v>259</v>
      </c>
      <c r="J1115" s="11" t="s">
        <v>261</v>
      </c>
      <c r="K1115" s="11" t="s">
        <v>4641</v>
      </c>
      <c r="L1115" s="11">
        <v>2</v>
      </c>
    </row>
    <row r="1116" spans="1:12">
      <c r="A1116" s="11" t="s">
        <v>2116</v>
      </c>
      <c r="D1116" s="11" t="s">
        <v>260</v>
      </c>
      <c r="E1116" s="19" t="s">
        <v>2366</v>
      </c>
      <c r="F1116" s="10">
        <v>42036</v>
      </c>
      <c r="G1116" s="10">
        <v>44228</v>
      </c>
      <c r="H1116" s="11">
        <v>7</v>
      </c>
      <c r="I1116" s="20" t="s">
        <v>259</v>
      </c>
      <c r="J1116" s="11" t="s">
        <v>261</v>
      </c>
      <c r="K1116" s="11" t="s">
        <v>4641</v>
      </c>
      <c r="L1116" s="11">
        <v>2</v>
      </c>
    </row>
    <row r="1117" spans="1:12">
      <c r="A1117" s="11" t="s">
        <v>2117</v>
      </c>
      <c r="D1117" s="11" t="s">
        <v>260</v>
      </c>
      <c r="E1117" s="19" t="s">
        <v>2367</v>
      </c>
      <c r="F1117" s="10">
        <v>42036</v>
      </c>
      <c r="G1117" s="10">
        <v>44228</v>
      </c>
      <c r="H1117" s="11">
        <v>7</v>
      </c>
      <c r="I1117" s="20" t="s">
        <v>259</v>
      </c>
      <c r="J1117" s="11" t="s">
        <v>261</v>
      </c>
      <c r="K1117" s="11" t="s">
        <v>4641</v>
      </c>
      <c r="L1117" s="11">
        <v>2</v>
      </c>
    </row>
    <row r="1118" spans="1:12">
      <c r="A1118" s="11" t="s">
        <v>2118</v>
      </c>
      <c r="D1118" s="11" t="s">
        <v>260</v>
      </c>
      <c r="E1118" s="19" t="s">
        <v>2368</v>
      </c>
      <c r="F1118" s="10">
        <v>42036</v>
      </c>
      <c r="G1118" s="10">
        <v>44228</v>
      </c>
      <c r="H1118" s="11">
        <v>7</v>
      </c>
      <c r="I1118" s="20" t="s">
        <v>259</v>
      </c>
      <c r="J1118" s="11" t="s">
        <v>261</v>
      </c>
      <c r="K1118" s="11" t="s">
        <v>4641</v>
      </c>
      <c r="L1118" s="11">
        <v>2</v>
      </c>
    </row>
    <row r="1119" spans="1:12">
      <c r="A1119" s="11" t="s">
        <v>2119</v>
      </c>
      <c r="D1119" s="11" t="s">
        <v>260</v>
      </c>
      <c r="E1119" s="19" t="s">
        <v>2369</v>
      </c>
      <c r="F1119" s="10">
        <v>42036</v>
      </c>
      <c r="G1119" s="10">
        <v>44228</v>
      </c>
      <c r="H1119" s="11">
        <v>7</v>
      </c>
      <c r="I1119" s="20" t="s">
        <v>259</v>
      </c>
      <c r="J1119" s="11" t="s">
        <v>261</v>
      </c>
      <c r="K1119" s="11" t="s">
        <v>4641</v>
      </c>
      <c r="L1119" s="11">
        <v>2</v>
      </c>
    </row>
    <row r="1120" spans="1:12">
      <c r="A1120" s="11" t="s">
        <v>2120</v>
      </c>
      <c r="D1120" s="11" t="s">
        <v>260</v>
      </c>
      <c r="E1120" s="19" t="s">
        <v>2370</v>
      </c>
      <c r="F1120" s="10">
        <v>42036</v>
      </c>
      <c r="G1120" s="10">
        <v>44228</v>
      </c>
      <c r="H1120" s="11">
        <v>7</v>
      </c>
      <c r="I1120" s="20" t="s">
        <v>259</v>
      </c>
      <c r="J1120" s="11" t="s">
        <v>261</v>
      </c>
      <c r="K1120" s="11" t="s">
        <v>4641</v>
      </c>
      <c r="L1120" s="11">
        <v>2</v>
      </c>
    </row>
    <row r="1121" spans="1:12">
      <c r="A1121" s="11" t="s">
        <v>2121</v>
      </c>
      <c r="D1121" s="11" t="s">
        <v>260</v>
      </c>
      <c r="E1121" s="19" t="s">
        <v>2371</v>
      </c>
      <c r="F1121" s="10">
        <v>42036</v>
      </c>
      <c r="G1121" s="10">
        <v>44228</v>
      </c>
      <c r="H1121" s="11">
        <v>7</v>
      </c>
      <c r="I1121" s="20" t="s">
        <v>259</v>
      </c>
      <c r="J1121" s="11" t="s">
        <v>261</v>
      </c>
      <c r="K1121" s="11" t="s">
        <v>4641</v>
      </c>
      <c r="L1121" s="11">
        <v>2</v>
      </c>
    </row>
    <row r="1122" spans="1:12">
      <c r="A1122" s="11" t="s">
        <v>2122</v>
      </c>
      <c r="D1122" s="11" t="s">
        <v>260</v>
      </c>
      <c r="E1122" s="19" t="s">
        <v>2372</v>
      </c>
      <c r="F1122" s="10">
        <v>42036</v>
      </c>
      <c r="G1122" s="10">
        <v>44228</v>
      </c>
      <c r="H1122" s="11">
        <v>7</v>
      </c>
      <c r="I1122" s="20" t="s">
        <v>259</v>
      </c>
      <c r="J1122" s="11" t="s">
        <v>261</v>
      </c>
      <c r="K1122" s="11" t="s">
        <v>4641</v>
      </c>
      <c r="L1122" s="11">
        <v>2</v>
      </c>
    </row>
    <row r="1123" spans="1:12">
      <c r="A1123" s="11" t="s">
        <v>2123</v>
      </c>
      <c r="D1123" s="11" t="s">
        <v>260</v>
      </c>
      <c r="E1123" s="19" t="s">
        <v>2373</v>
      </c>
      <c r="F1123" s="10">
        <v>42036</v>
      </c>
      <c r="G1123" s="10">
        <v>44228</v>
      </c>
      <c r="H1123" s="11">
        <v>7</v>
      </c>
      <c r="I1123" s="20" t="s">
        <v>259</v>
      </c>
      <c r="J1123" s="11" t="s">
        <v>261</v>
      </c>
      <c r="K1123" s="11" t="s">
        <v>4641</v>
      </c>
      <c r="L1123" s="11">
        <v>2</v>
      </c>
    </row>
    <row r="1124" spans="1:12">
      <c r="A1124" s="11" t="s">
        <v>2124</v>
      </c>
      <c r="D1124" s="11" t="s">
        <v>260</v>
      </c>
      <c r="E1124" s="19" t="s">
        <v>2374</v>
      </c>
      <c r="F1124" s="10">
        <v>42036</v>
      </c>
      <c r="G1124" s="10">
        <v>44228</v>
      </c>
      <c r="H1124" s="11">
        <v>7</v>
      </c>
      <c r="I1124" s="20" t="s">
        <v>259</v>
      </c>
      <c r="J1124" s="11" t="s">
        <v>261</v>
      </c>
      <c r="K1124" s="11" t="s">
        <v>4641</v>
      </c>
      <c r="L1124" s="11">
        <v>2</v>
      </c>
    </row>
    <row r="1125" spans="1:12">
      <c r="A1125" s="11" t="s">
        <v>2125</v>
      </c>
      <c r="D1125" s="11" t="s">
        <v>260</v>
      </c>
      <c r="E1125" s="19" t="s">
        <v>2375</v>
      </c>
      <c r="F1125" s="10">
        <v>42036</v>
      </c>
      <c r="G1125" s="10">
        <v>44228</v>
      </c>
      <c r="H1125" s="11">
        <v>7</v>
      </c>
      <c r="I1125" s="20" t="s">
        <v>259</v>
      </c>
      <c r="J1125" s="11" t="s">
        <v>261</v>
      </c>
      <c r="K1125" s="11" t="s">
        <v>4641</v>
      </c>
      <c r="L1125" s="11">
        <v>2</v>
      </c>
    </row>
    <row r="1126" spans="1:12">
      <c r="A1126" s="11" t="s">
        <v>2126</v>
      </c>
      <c r="D1126" s="11" t="s">
        <v>260</v>
      </c>
      <c r="E1126" s="19" t="s">
        <v>2376</v>
      </c>
      <c r="F1126" s="10">
        <v>42036</v>
      </c>
      <c r="G1126" s="10">
        <v>44228</v>
      </c>
      <c r="H1126" s="11">
        <v>7</v>
      </c>
      <c r="I1126" s="20" t="s">
        <v>259</v>
      </c>
      <c r="J1126" s="11" t="s">
        <v>261</v>
      </c>
      <c r="K1126" s="11" t="s">
        <v>4641</v>
      </c>
      <c r="L1126" s="11">
        <v>2</v>
      </c>
    </row>
    <row r="1127" spans="1:12">
      <c r="A1127" s="11" t="s">
        <v>2127</v>
      </c>
      <c r="D1127" s="11" t="s">
        <v>260</v>
      </c>
      <c r="E1127" s="19" t="s">
        <v>2377</v>
      </c>
      <c r="F1127" s="10">
        <v>42036</v>
      </c>
      <c r="G1127" s="10">
        <v>44228</v>
      </c>
      <c r="H1127" s="11">
        <v>7</v>
      </c>
      <c r="I1127" s="20" t="s">
        <v>259</v>
      </c>
      <c r="J1127" s="11" t="s">
        <v>261</v>
      </c>
      <c r="K1127" s="11" t="s">
        <v>4641</v>
      </c>
      <c r="L1127" s="11">
        <v>2</v>
      </c>
    </row>
    <row r="1128" spans="1:12">
      <c r="A1128" s="11" t="s">
        <v>2128</v>
      </c>
      <c r="D1128" s="11" t="s">
        <v>260</v>
      </c>
      <c r="E1128" s="19" t="s">
        <v>2378</v>
      </c>
      <c r="F1128" s="10">
        <v>42036</v>
      </c>
      <c r="G1128" s="10">
        <v>44228</v>
      </c>
      <c r="H1128" s="11">
        <v>7</v>
      </c>
      <c r="I1128" s="20" t="s">
        <v>259</v>
      </c>
      <c r="J1128" s="11" t="s">
        <v>261</v>
      </c>
      <c r="K1128" s="11" t="s">
        <v>4641</v>
      </c>
      <c r="L1128" s="11">
        <v>2</v>
      </c>
    </row>
    <row r="1129" spans="1:12">
      <c r="A1129" s="11" t="s">
        <v>2129</v>
      </c>
      <c r="D1129" s="11" t="s">
        <v>260</v>
      </c>
      <c r="E1129" s="19" t="s">
        <v>2379</v>
      </c>
      <c r="F1129" s="10">
        <v>42036</v>
      </c>
      <c r="G1129" s="10">
        <v>44228</v>
      </c>
      <c r="H1129" s="11">
        <v>7</v>
      </c>
      <c r="I1129" s="20" t="s">
        <v>259</v>
      </c>
      <c r="J1129" s="11" t="s">
        <v>261</v>
      </c>
      <c r="K1129" s="11" t="s">
        <v>4641</v>
      </c>
      <c r="L1129" s="11">
        <v>2</v>
      </c>
    </row>
    <row r="1130" spans="1:12">
      <c r="A1130" s="11" t="s">
        <v>2130</v>
      </c>
      <c r="D1130" s="11" t="s">
        <v>260</v>
      </c>
      <c r="E1130" s="19" t="s">
        <v>2380</v>
      </c>
      <c r="F1130" s="10">
        <v>42036</v>
      </c>
      <c r="G1130" s="10">
        <v>44228</v>
      </c>
      <c r="H1130" s="11">
        <v>7</v>
      </c>
      <c r="I1130" s="20" t="s">
        <v>259</v>
      </c>
      <c r="J1130" s="11" t="s">
        <v>261</v>
      </c>
      <c r="K1130" s="11" t="s">
        <v>4641</v>
      </c>
      <c r="L1130" s="11">
        <v>2</v>
      </c>
    </row>
    <row r="1131" spans="1:12">
      <c r="A1131" s="11" t="s">
        <v>2131</v>
      </c>
      <c r="D1131" s="11" t="s">
        <v>260</v>
      </c>
      <c r="E1131" s="19" t="s">
        <v>2381</v>
      </c>
      <c r="F1131" s="10">
        <v>42036</v>
      </c>
      <c r="G1131" s="10">
        <v>44228</v>
      </c>
      <c r="H1131" s="11">
        <v>7</v>
      </c>
      <c r="I1131" s="20" t="s">
        <v>259</v>
      </c>
      <c r="J1131" s="11" t="s">
        <v>261</v>
      </c>
      <c r="K1131" s="11" t="s">
        <v>4641</v>
      </c>
      <c r="L1131" s="11">
        <v>2</v>
      </c>
    </row>
    <row r="1132" spans="1:12">
      <c r="A1132" s="11" t="s">
        <v>2132</v>
      </c>
      <c r="D1132" s="11" t="s">
        <v>260</v>
      </c>
      <c r="E1132" s="19" t="s">
        <v>2382</v>
      </c>
      <c r="F1132" s="10">
        <v>42036</v>
      </c>
      <c r="G1132" s="10">
        <v>44228</v>
      </c>
      <c r="H1132" s="11">
        <v>7</v>
      </c>
      <c r="I1132" s="20" t="s">
        <v>259</v>
      </c>
      <c r="J1132" s="11" t="s">
        <v>261</v>
      </c>
      <c r="K1132" s="11" t="s">
        <v>4641</v>
      </c>
      <c r="L1132" s="11">
        <v>2</v>
      </c>
    </row>
    <row r="1133" spans="1:12">
      <c r="A1133" s="11" t="s">
        <v>2133</v>
      </c>
      <c r="D1133" s="11" t="s">
        <v>260</v>
      </c>
      <c r="E1133" s="19" t="s">
        <v>2383</v>
      </c>
      <c r="F1133" s="10">
        <v>42036</v>
      </c>
      <c r="G1133" s="10">
        <v>44228</v>
      </c>
      <c r="H1133" s="11">
        <v>7</v>
      </c>
      <c r="I1133" s="20" t="s">
        <v>259</v>
      </c>
      <c r="J1133" s="11" t="s">
        <v>261</v>
      </c>
      <c r="K1133" s="11" t="s">
        <v>4641</v>
      </c>
      <c r="L1133" s="11">
        <v>2</v>
      </c>
    </row>
    <row r="1134" spans="1:12">
      <c r="A1134" s="11" t="s">
        <v>2134</v>
      </c>
      <c r="D1134" s="11" t="s">
        <v>260</v>
      </c>
      <c r="E1134" s="19" t="s">
        <v>2384</v>
      </c>
      <c r="F1134" s="10">
        <v>42036</v>
      </c>
      <c r="G1134" s="10">
        <v>44228</v>
      </c>
      <c r="H1134" s="11">
        <v>7</v>
      </c>
      <c r="I1134" s="20" t="s">
        <v>259</v>
      </c>
      <c r="J1134" s="11" t="s">
        <v>261</v>
      </c>
      <c r="K1134" s="11" t="s">
        <v>4641</v>
      </c>
      <c r="L1134" s="11">
        <v>2</v>
      </c>
    </row>
    <row r="1135" spans="1:12">
      <c r="A1135" s="11" t="s">
        <v>2135</v>
      </c>
      <c r="D1135" s="11" t="s">
        <v>260</v>
      </c>
      <c r="E1135" s="19" t="s">
        <v>2385</v>
      </c>
      <c r="F1135" s="10">
        <v>42036</v>
      </c>
      <c r="G1135" s="10">
        <v>44228</v>
      </c>
      <c r="H1135" s="11">
        <v>7</v>
      </c>
      <c r="I1135" s="20" t="s">
        <v>259</v>
      </c>
      <c r="J1135" s="11" t="s">
        <v>261</v>
      </c>
      <c r="K1135" s="11" t="s">
        <v>4641</v>
      </c>
      <c r="L1135" s="11">
        <v>2</v>
      </c>
    </row>
    <row r="1136" spans="1:12">
      <c r="A1136" s="11" t="s">
        <v>2136</v>
      </c>
      <c r="D1136" s="11" t="s">
        <v>260</v>
      </c>
      <c r="E1136" s="19" t="s">
        <v>2386</v>
      </c>
      <c r="F1136" s="10">
        <v>42036</v>
      </c>
      <c r="G1136" s="10">
        <v>44228</v>
      </c>
      <c r="H1136" s="11">
        <v>7</v>
      </c>
      <c r="I1136" s="20" t="s">
        <v>259</v>
      </c>
      <c r="J1136" s="11" t="s">
        <v>261</v>
      </c>
      <c r="K1136" s="11" t="s">
        <v>4641</v>
      </c>
      <c r="L1136" s="11">
        <v>2</v>
      </c>
    </row>
    <row r="1137" spans="1:12">
      <c r="A1137" s="11" t="s">
        <v>2137</v>
      </c>
      <c r="D1137" s="11" t="s">
        <v>260</v>
      </c>
      <c r="E1137" s="19" t="s">
        <v>2387</v>
      </c>
      <c r="F1137" s="10">
        <v>42036</v>
      </c>
      <c r="G1137" s="10">
        <v>44228</v>
      </c>
      <c r="H1137" s="11">
        <v>7</v>
      </c>
      <c r="I1137" s="20" t="s">
        <v>259</v>
      </c>
      <c r="J1137" s="11" t="s">
        <v>261</v>
      </c>
      <c r="K1137" s="11" t="s">
        <v>4641</v>
      </c>
      <c r="L1137" s="11">
        <v>2</v>
      </c>
    </row>
    <row r="1138" spans="1:12">
      <c r="A1138" s="11" t="s">
        <v>2138</v>
      </c>
      <c r="D1138" s="11" t="s">
        <v>260</v>
      </c>
      <c r="E1138" s="19" t="s">
        <v>2388</v>
      </c>
      <c r="F1138" s="10">
        <v>42036</v>
      </c>
      <c r="G1138" s="10">
        <v>44228</v>
      </c>
      <c r="H1138" s="11">
        <v>7</v>
      </c>
      <c r="I1138" s="20" t="s">
        <v>259</v>
      </c>
      <c r="J1138" s="11" t="s">
        <v>261</v>
      </c>
      <c r="K1138" s="11" t="s">
        <v>4641</v>
      </c>
      <c r="L1138" s="11">
        <v>2</v>
      </c>
    </row>
    <row r="1139" spans="1:12">
      <c r="A1139" s="11" t="s">
        <v>2139</v>
      </c>
      <c r="D1139" s="11" t="s">
        <v>260</v>
      </c>
      <c r="E1139" s="19" t="s">
        <v>2389</v>
      </c>
      <c r="F1139" s="10">
        <v>42036</v>
      </c>
      <c r="G1139" s="10">
        <v>44228</v>
      </c>
      <c r="H1139" s="11">
        <v>7</v>
      </c>
      <c r="I1139" s="20" t="s">
        <v>259</v>
      </c>
      <c r="J1139" s="11" t="s">
        <v>261</v>
      </c>
      <c r="K1139" s="11" t="s">
        <v>4641</v>
      </c>
      <c r="L1139" s="11">
        <v>2</v>
      </c>
    </row>
    <row r="1140" spans="1:12">
      <c r="A1140" s="11" t="s">
        <v>2140</v>
      </c>
      <c r="D1140" s="11" t="s">
        <v>260</v>
      </c>
      <c r="E1140" s="19" t="s">
        <v>2390</v>
      </c>
      <c r="F1140" s="10">
        <v>42036</v>
      </c>
      <c r="G1140" s="10">
        <v>44228</v>
      </c>
      <c r="H1140" s="11">
        <v>7</v>
      </c>
      <c r="I1140" s="20" t="s">
        <v>259</v>
      </c>
      <c r="J1140" s="11" t="s">
        <v>261</v>
      </c>
      <c r="K1140" s="11" t="s">
        <v>4641</v>
      </c>
      <c r="L1140" s="11">
        <v>2</v>
      </c>
    </row>
    <row r="1141" spans="1:12">
      <c r="A1141" s="11" t="s">
        <v>2141</v>
      </c>
      <c r="D1141" s="11" t="s">
        <v>260</v>
      </c>
      <c r="E1141" s="19" t="s">
        <v>2391</v>
      </c>
      <c r="F1141" s="10">
        <v>42036</v>
      </c>
      <c r="G1141" s="10">
        <v>44228</v>
      </c>
      <c r="H1141" s="11">
        <v>7</v>
      </c>
      <c r="I1141" s="20" t="s">
        <v>259</v>
      </c>
      <c r="J1141" s="11" t="s">
        <v>261</v>
      </c>
      <c r="K1141" s="11" t="s">
        <v>4641</v>
      </c>
      <c r="L1141" s="11">
        <v>2</v>
      </c>
    </row>
    <row r="1142" spans="1:12">
      <c r="A1142" s="11" t="s">
        <v>2142</v>
      </c>
      <c r="D1142" s="11" t="s">
        <v>260</v>
      </c>
      <c r="E1142" s="19" t="s">
        <v>2392</v>
      </c>
      <c r="F1142" s="10">
        <v>42036</v>
      </c>
      <c r="G1142" s="10">
        <v>44228</v>
      </c>
      <c r="H1142" s="11">
        <v>7</v>
      </c>
      <c r="I1142" s="20" t="s">
        <v>259</v>
      </c>
      <c r="J1142" s="11" t="s">
        <v>261</v>
      </c>
      <c r="K1142" s="11" t="s">
        <v>4641</v>
      </c>
      <c r="L1142" s="11">
        <v>2</v>
      </c>
    </row>
    <row r="1143" spans="1:12">
      <c r="A1143" s="11" t="s">
        <v>2143</v>
      </c>
      <c r="D1143" s="11" t="s">
        <v>260</v>
      </c>
      <c r="E1143" s="19" t="s">
        <v>2393</v>
      </c>
      <c r="F1143" s="10">
        <v>42036</v>
      </c>
      <c r="G1143" s="10">
        <v>44228</v>
      </c>
      <c r="H1143" s="11">
        <v>7</v>
      </c>
      <c r="I1143" s="20" t="s">
        <v>259</v>
      </c>
      <c r="J1143" s="11" t="s">
        <v>261</v>
      </c>
      <c r="K1143" s="11" t="s">
        <v>4641</v>
      </c>
      <c r="L1143" s="11">
        <v>2</v>
      </c>
    </row>
    <row r="1144" spans="1:12">
      <c r="A1144" s="11" t="s">
        <v>2144</v>
      </c>
      <c r="D1144" s="11" t="s">
        <v>260</v>
      </c>
      <c r="E1144" s="19" t="s">
        <v>2394</v>
      </c>
      <c r="F1144" s="10">
        <v>42036</v>
      </c>
      <c r="G1144" s="10">
        <v>44228</v>
      </c>
      <c r="H1144" s="11">
        <v>7</v>
      </c>
      <c r="I1144" s="20" t="s">
        <v>259</v>
      </c>
      <c r="J1144" s="11" t="s">
        <v>261</v>
      </c>
      <c r="K1144" s="11" t="s">
        <v>4641</v>
      </c>
      <c r="L1144" s="11">
        <v>2</v>
      </c>
    </row>
    <row r="1145" spans="1:12">
      <c r="A1145" s="11" t="s">
        <v>2145</v>
      </c>
      <c r="D1145" s="11" t="s">
        <v>260</v>
      </c>
      <c r="E1145" s="19" t="s">
        <v>2395</v>
      </c>
      <c r="F1145" s="10">
        <v>42036</v>
      </c>
      <c r="G1145" s="10">
        <v>44228</v>
      </c>
      <c r="H1145" s="11">
        <v>7</v>
      </c>
      <c r="I1145" s="20" t="s">
        <v>259</v>
      </c>
      <c r="J1145" s="11" t="s">
        <v>261</v>
      </c>
      <c r="K1145" s="11" t="s">
        <v>4641</v>
      </c>
      <c r="L1145" s="11">
        <v>2</v>
      </c>
    </row>
    <row r="1146" spans="1:12">
      <c r="A1146" s="11" t="s">
        <v>2146</v>
      </c>
      <c r="D1146" s="11" t="s">
        <v>260</v>
      </c>
      <c r="E1146" s="19" t="s">
        <v>2396</v>
      </c>
      <c r="F1146" s="10">
        <v>42036</v>
      </c>
      <c r="G1146" s="10">
        <v>44228</v>
      </c>
      <c r="H1146" s="11">
        <v>7</v>
      </c>
      <c r="I1146" s="20" t="s">
        <v>259</v>
      </c>
      <c r="J1146" s="11" t="s">
        <v>261</v>
      </c>
      <c r="K1146" s="11" t="s">
        <v>4641</v>
      </c>
      <c r="L1146" s="11">
        <v>2</v>
      </c>
    </row>
    <row r="1147" spans="1:12">
      <c r="A1147" s="11" t="s">
        <v>2147</v>
      </c>
      <c r="D1147" s="11" t="s">
        <v>260</v>
      </c>
      <c r="E1147" s="19" t="s">
        <v>2397</v>
      </c>
      <c r="F1147" s="10">
        <v>42036</v>
      </c>
      <c r="G1147" s="10">
        <v>44228</v>
      </c>
      <c r="H1147" s="11">
        <v>7</v>
      </c>
      <c r="I1147" s="20" t="s">
        <v>259</v>
      </c>
      <c r="J1147" s="11" t="s">
        <v>261</v>
      </c>
      <c r="K1147" s="11" t="s">
        <v>4641</v>
      </c>
      <c r="L1147" s="11">
        <v>2</v>
      </c>
    </row>
    <row r="1148" spans="1:12">
      <c r="A1148" s="11" t="s">
        <v>2148</v>
      </c>
      <c r="D1148" s="11" t="s">
        <v>260</v>
      </c>
      <c r="E1148" s="19" t="s">
        <v>2398</v>
      </c>
      <c r="F1148" s="10">
        <v>42036</v>
      </c>
      <c r="G1148" s="10">
        <v>44228</v>
      </c>
      <c r="H1148" s="11">
        <v>7</v>
      </c>
      <c r="I1148" s="20" t="s">
        <v>259</v>
      </c>
      <c r="J1148" s="11" t="s">
        <v>261</v>
      </c>
      <c r="K1148" s="11" t="s">
        <v>4641</v>
      </c>
      <c r="L1148" s="11">
        <v>2</v>
      </c>
    </row>
    <row r="1149" spans="1:12">
      <c r="A1149" s="11" t="s">
        <v>2149</v>
      </c>
      <c r="D1149" s="11" t="s">
        <v>260</v>
      </c>
      <c r="E1149" s="19" t="s">
        <v>2399</v>
      </c>
      <c r="F1149" s="10">
        <v>42036</v>
      </c>
      <c r="G1149" s="10">
        <v>44228</v>
      </c>
      <c r="H1149" s="11">
        <v>7</v>
      </c>
      <c r="I1149" s="20" t="s">
        <v>259</v>
      </c>
      <c r="J1149" s="11" t="s">
        <v>261</v>
      </c>
      <c r="K1149" s="11" t="s">
        <v>4641</v>
      </c>
      <c r="L1149" s="11">
        <v>2</v>
      </c>
    </row>
    <row r="1150" spans="1:12">
      <c r="A1150" s="11" t="s">
        <v>2150</v>
      </c>
      <c r="D1150" s="11" t="s">
        <v>260</v>
      </c>
      <c r="E1150" s="19" t="s">
        <v>2400</v>
      </c>
      <c r="F1150" s="10">
        <v>42036</v>
      </c>
      <c r="G1150" s="10">
        <v>44228</v>
      </c>
      <c r="H1150" s="11">
        <v>7</v>
      </c>
      <c r="I1150" s="20" t="s">
        <v>259</v>
      </c>
      <c r="J1150" s="11" t="s">
        <v>261</v>
      </c>
      <c r="K1150" s="11" t="s">
        <v>4641</v>
      </c>
      <c r="L1150" s="11">
        <v>2</v>
      </c>
    </row>
    <row r="1151" spans="1:12">
      <c r="A1151" s="11" t="s">
        <v>2151</v>
      </c>
      <c r="D1151" s="11" t="s">
        <v>260</v>
      </c>
      <c r="E1151" s="19" t="s">
        <v>2401</v>
      </c>
      <c r="F1151" s="10">
        <v>42036</v>
      </c>
      <c r="G1151" s="10">
        <v>44228</v>
      </c>
      <c r="H1151" s="11">
        <v>7</v>
      </c>
      <c r="I1151" s="20" t="s">
        <v>259</v>
      </c>
      <c r="J1151" s="11" t="s">
        <v>261</v>
      </c>
      <c r="K1151" s="11" t="s">
        <v>4641</v>
      </c>
      <c r="L1151" s="11">
        <v>2</v>
      </c>
    </row>
    <row r="1152" spans="1:12">
      <c r="A1152" s="11" t="s">
        <v>2152</v>
      </c>
      <c r="D1152" s="11" t="s">
        <v>260</v>
      </c>
      <c r="E1152" s="19" t="s">
        <v>2402</v>
      </c>
      <c r="F1152" s="10">
        <v>42036</v>
      </c>
      <c r="G1152" s="10">
        <v>44228</v>
      </c>
      <c r="H1152" s="11">
        <v>7</v>
      </c>
      <c r="I1152" s="20" t="s">
        <v>259</v>
      </c>
      <c r="J1152" s="11" t="s">
        <v>261</v>
      </c>
      <c r="K1152" s="11" t="s">
        <v>4641</v>
      </c>
      <c r="L1152" s="11">
        <v>2</v>
      </c>
    </row>
    <row r="1153" spans="1:12">
      <c r="A1153" s="11" t="s">
        <v>2153</v>
      </c>
      <c r="D1153" s="11" t="s">
        <v>260</v>
      </c>
      <c r="E1153" s="19" t="s">
        <v>2403</v>
      </c>
      <c r="F1153" s="10">
        <v>42036</v>
      </c>
      <c r="G1153" s="10">
        <v>44228</v>
      </c>
      <c r="H1153" s="11">
        <v>7</v>
      </c>
      <c r="I1153" s="20" t="s">
        <v>259</v>
      </c>
      <c r="J1153" s="11" t="s">
        <v>261</v>
      </c>
      <c r="K1153" s="11" t="s">
        <v>4641</v>
      </c>
      <c r="L1153" s="11">
        <v>2</v>
      </c>
    </row>
    <row r="1154" spans="1:12">
      <c r="A1154" s="11" t="s">
        <v>2154</v>
      </c>
      <c r="D1154" s="11" t="s">
        <v>260</v>
      </c>
      <c r="E1154" s="19" t="s">
        <v>2404</v>
      </c>
      <c r="F1154" s="10">
        <v>42036</v>
      </c>
      <c r="G1154" s="10">
        <v>44228</v>
      </c>
      <c r="H1154" s="11">
        <v>7</v>
      </c>
      <c r="I1154" s="20" t="s">
        <v>259</v>
      </c>
      <c r="J1154" s="11" t="s">
        <v>261</v>
      </c>
      <c r="K1154" s="11" t="s">
        <v>4641</v>
      </c>
      <c r="L1154" s="11">
        <v>2</v>
      </c>
    </row>
    <row r="1155" spans="1:12">
      <c r="A1155" s="11" t="s">
        <v>2155</v>
      </c>
      <c r="D1155" s="11" t="s">
        <v>260</v>
      </c>
      <c r="E1155" s="19" t="s">
        <v>2405</v>
      </c>
      <c r="F1155" s="10">
        <v>42036</v>
      </c>
      <c r="G1155" s="10">
        <v>44228</v>
      </c>
      <c r="H1155" s="11">
        <v>7</v>
      </c>
      <c r="I1155" s="20" t="s">
        <v>259</v>
      </c>
      <c r="J1155" s="11" t="s">
        <v>261</v>
      </c>
      <c r="K1155" s="11" t="s">
        <v>4641</v>
      </c>
      <c r="L1155" s="11">
        <v>2</v>
      </c>
    </row>
    <row r="1156" spans="1:12">
      <c r="A1156" s="11" t="s">
        <v>2156</v>
      </c>
      <c r="D1156" s="11" t="s">
        <v>260</v>
      </c>
      <c r="E1156" s="19" t="s">
        <v>2406</v>
      </c>
      <c r="F1156" s="10">
        <v>42036</v>
      </c>
      <c r="G1156" s="10">
        <v>44228</v>
      </c>
      <c r="H1156" s="11">
        <v>7</v>
      </c>
      <c r="I1156" s="20" t="s">
        <v>259</v>
      </c>
      <c r="J1156" s="11" t="s">
        <v>261</v>
      </c>
      <c r="K1156" s="11" t="s">
        <v>4641</v>
      </c>
      <c r="L1156" s="11">
        <v>2</v>
      </c>
    </row>
    <row r="1157" spans="1:12">
      <c r="A1157" s="11" t="s">
        <v>2157</v>
      </c>
      <c r="D1157" s="11" t="s">
        <v>260</v>
      </c>
      <c r="E1157" s="19" t="s">
        <v>2407</v>
      </c>
      <c r="F1157" s="10">
        <v>42036</v>
      </c>
      <c r="G1157" s="10">
        <v>44228</v>
      </c>
      <c r="H1157" s="11">
        <v>7</v>
      </c>
      <c r="I1157" s="20" t="s">
        <v>259</v>
      </c>
      <c r="J1157" s="11" t="s">
        <v>261</v>
      </c>
      <c r="K1157" s="11" t="s">
        <v>4641</v>
      </c>
      <c r="L1157" s="11">
        <v>2</v>
      </c>
    </row>
    <row r="1158" spans="1:12">
      <c r="A1158" s="11" t="s">
        <v>2158</v>
      </c>
      <c r="D1158" s="11" t="s">
        <v>260</v>
      </c>
      <c r="E1158" s="19" t="s">
        <v>2408</v>
      </c>
      <c r="F1158" s="10">
        <v>42036</v>
      </c>
      <c r="G1158" s="10">
        <v>44228</v>
      </c>
      <c r="H1158" s="11">
        <v>7</v>
      </c>
      <c r="I1158" s="20" t="s">
        <v>259</v>
      </c>
      <c r="J1158" s="11" t="s">
        <v>261</v>
      </c>
      <c r="K1158" s="11" t="s">
        <v>4641</v>
      </c>
      <c r="L1158" s="11">
        <v>2</v>
      </c>
    </row>
    <row r="1159" spans="1:12">
      <c r="A1159" s="11" t="s">
        <v>2159</v>
      </c>
      <c r="D1159" s="11" t="s">
        <v>260</v>
      </c>
      <c r="E1159" s="19" t="s">
        <v>2409</v>
      </c>
      <c r="F1159" s="10">
        <v>42036</v>
      </c>
      <c r="G1159" s="10">
        <v>44228</v>
      </c>
      <c r="H1159" s="11">
        <v>7</v>
      </c>
      <c r="I1159" s="20" t="s">
        <v>259</v>
      </c>
      <c r="J1159" s="11" t="s">
        <v>261</v>
      </c>
      <c r="K1159" s="11" t="s">
        <v>4641</v>
      </c>
      <c r="L1159" s="11">
        <v>2</v>
      </c>
    </row>
    <row r="1160" spans="1:12">
      <c r="A1160" s="11" t="s">
        <v>2160</v>
      </c>
      <c r="D1160" s="11" t="s">
        <v>260</v>
      </c>
      <c r="E1160" s="19" t="s">
        <v>2410</v>
      </c>
      <c r="F1160" s="10">
        <v>42036</v>
      </c>
      <c r="G1160" s="10">
        <v>44228</v>
      </c>
      <c r="H1160" s="11">
        <v>7</v>
      </c>
      <c r="I1160" s="20" t="s">
        <v>259</v>
      </c>
      <c r="J1160" s="11" t="s">
        <v>261</v>
      </c>
      <c r="K1160" s="11" t="s">
        <v>4641</v>
      </c>
      <c r="L1160" s="11">
        <v>2</v>
      </c>
    </row>
    <row r="1161" spans="1:12">
      <c r="A1161" s="11" t="s">
        <v>2161</v>
      </c>
      <c r="D1161" s="11" t="s">
        <v>260</v>
      </c>
      <c r="E1161" s="19" t="s">
        <v>2411</v>
      </c>
      <c r="F1161" s="10">
        <v>42036</v>
      </c>
      <c r="G1161" s="10">
        <v>44228</v>
      </c>
      <c r="H1161" s="11">
        <v>7</v>
      </c>
      <c r="I1161" s="20" t="s">
        <v>259</v>
      </c>
      <c r="J1161" s="11" t="s">
        <v>261</v>
      </c>
      <c r="K1161" s="11" t="s">
        <v>4641</v>
      </c>
      <c r="L1161" s="11">
        <v>2</v>
      </c>
    </row>
    <row r="1162" spans="1:12">
      <c r="A1162" s="11" t="s">
        <v>2162</v>
      </c>
      <c r="D1162" s="11" t="s">
        <v>260</v>
      </c>
      <c r="E1162" s="19" t="s">
        <v>2412</v>
      </c>
      <c r="F1162" s="10">
        <v>42036</v>
      </c>
      <c r="G1162" s="10">
        <v>44228</v>
      </c>
      <c r="H1162" s="11">
        <v>7</v>
      </c>
      <c r="I1162" s="20" t="s">
        <v>259</v>
      </c>
      <c r="J1162" s="11" t="s">
        <v>261</v>
      </c>
      <c r="K1162" s="11" t="s">
        <v>4641</v>
      </c>
      <c r="L1162" s="11">
        <v>2</v>
      </c>
    </row>
    <row r="1163" spans="1:12">
      <c r="A1163" s="11" t="s">
        <v>2163</v>
      </c>
      <c r="D1163" s="11" t="s">
        <v>260</v>
      </c>
      <c r="E1163" s="19" t="s">
        <v>2413</v>
      </c>
      <c r="F1163" s="10">
        <v>42036</v>
      </c>
      <c r="G1163" s="10">
        <v>44228</v>
      </c>
      <c r="H1163" s="11">
        <v>7</v>
      </c>
      <c r="I1163" s="20" t="s">
        <v>259</v>
      </c>
      <c r="J1163" s="11" t="s">
        <v>261</v>
      </c>
      <c r="K1163" s="11" t="s">
        <v>4641</v>
      </c>
      <c r="L1163" s="11">
        <v>2</v>
      </c>
    </row>
    <row r="1164" spans="1:12">
      <c r="A1164" s="11" t="s">
        <v>2164</v>
      </c>
      <c r="D1164" s="11" t="s">
        <v>260</v>
      </c>
      <c r="E1164" s="19" t="s">
        <v>2414</v>
      </c>
      <c r="F1164" s="10">
        <v>42036</v>
      </c>
      <c r="G1164" s="10">
        <v>44228</v>
      </c>
      <c r="H1164" s="11">
        <v>7</v>
      </c>
      <c r="I1164" s="20" t="s">
        <v>259</v>
      </c>
      <c r="J1164" s="11" t="s">
        <v>261</v>
      </c>
      <c r="K1164" s="11" t="s">
        <v>4641</v>
      </c>
      <c r="L1164" s="11">
        <v>2</v>
      </c>
    </row>
    <row r="1165" spans="1:12">
      <c r="A1165" s="11" t="s">
        <v>2165</v>
      </c>
      <c r="D1165" s="11" t="s">
        <v>260</v>
      </c>
      <c r="E1165" s="19" t="s">
        <v>2415</v>
      </c>
      <c r="F1165" s="10">
        <v>42036</v>
      </c>
      <c r="G1165" s="10">
        <v>44228</v>
      </c>
      <c r="H1165" s="11">
        <v>7</v>
      </c>
      <c r="I1165" s="20" t="s">
        <v>259</v>
      </c>
      <c r="J1165" s="11" t="s">
        <v>261</v>
      </c>
      <c r="K1165" s="11" t="s">
        <v>4641</v>
      </c>
      <c r="L1165" s="11">
        <v>2</v>
      </c>
    </row>
    <row r="1166" spans="1:12">
      <c r="A1166" s="11" t="s">
        <v>2166</v>
      </c>
      <c r="D1166" s="11" t="s">
        <v>260</v>
      </c>
      <c r="E1166" s="19" t="s">
        <v>2416</v>
      </c>
      <c r="F1166" s="10">
        <v>42036</v>
      </c>
      <c r="G1166" s="10">
        <v>44228</v>
      </c>
      <c r="H1166" s="11">
        <v>7</v>
      </c>
      <c r="I1166" s="20" t="s">
        <v>259</v>
      </c>
      <c r="J1166" s="11" t="s">
        <v>261</v>
      </c>
      <c r="K1166" s="11" t="s">
        <v>4641</v>
      </c>
      <c r="L1166" s="11">
        <v>2</v>
      </c>
    </row>
    <row r="1167" spans="1:12">
      <c r="A1167" s="11" t="s">
        <v>2167</v>
      </c>
      <c r="D1167" s="11" t="s">
        <v>260</v>
      </c>
      <c r="E1167" s="19" t="s">
        <v>2417</v>
      </c>
      <c r="F1167" s="10">
        <v>42036</v>
      </c>
      <c r="G1167" s="10">
        <v>44228</v>
      </c>
      <c r="H1167" s="11">
        <v>7</v>
      </c>
      <c r="I1167" s="20" t="s">
        <v>259</v>
      </c>
      <c r="J1167" s="11" t="s">
        <v>261</v>
      </c>
      <c r="K1167" s="11" t="s">
        <v>4641</v>
      </c>
      <c r="L1167" s="11">
        <v>2</v>
      </c>
    </row>
    <row r="1168" spans="1:12">
      <c r="A1168" s="11" t="s">
        <v>2168</v>
      </c>
      <c r="D1168" s="11" t="s">
        <v>260</v>
      </c>
      <c r="E1168" s="19" t="s">
        <v>2418</v>
      </c>
      <c r="F1168" s="10">
        <v>42036</v>
      </c>
      <c r="G1168" s="10">
        <v>44228</v>
      </c>
      <c r="H1168" s="11">
        <v>7</v>
      </c>
      <c r="I1168" s="20" t="s">
        <v>259</v>
      </c>
      <c r="J1168" s="11" t="s">
        <v>261</v>
      </c>
      <c r="K1168" s="11" t="s">
        <v>4641</v>
      </c>
      <c r="L1168" s="11">
        <v>2</v>
      </c>
    </row>
    <row r="1169" spans="1:12">
      <c r="A1169" s="11" t="s">
        <v>2169</v>
      </c>
      <c r="D1169" s="11" t="s">
        <v>260</v>
      </c>
      <c r="E1169" s="19" t="s">
        <v>2419</v>
      </c>
      <c r="F1169" s="10">
        <v>42036</v>
      </c>
      <c r="G1169" s="10">
        <v>44228</v>
      </c>
      <c r="H1169" s="11">
        <v>7</v>
      </c>
      <c r="I1169" s="20" t="s">
        <v>259</v>
      </c>
      <c r="J1169" s="11" t="s">
        <v>261</v>
      </c>
      <c r="K1169" s="11" t="s">
        <v>4641</v>
      </c>
      <c r="L1169" s="11">
        <v>2</v>
      </c>
    </row>
    <row r="1170" spans="1:12">
      <c r="A1170" s="11" t="s">
        <v>2170</v>
      </c>
      <c r="D1170" s="11" t="s">
        <v>260</v>
      </c>
      <c r="E1170" s="19" t="s">
        <v>2420</v>
      </c>
      <c r="F1170" s="10">
        <v>42036</v>
      </c>
      <c r="G1170" s="10">
        <v>44228</v>
      </c>
      <c r="H1170" s="11">
        <v>7</v>
      </c>
      <c r="I1170" s="20" t="s">
        <v>259</v>
      </c>
      <c r="J1170" s="11" t="s">
        <v>261</v>
      </c>
      <c r="K1170" s="11" t="s">
        <v>4641</v>
      </c>
      <c r="L1170" s="11">
        <v>2</v>
      </c>
    </row>
    <row r="1171" spans="1:12">
      <c r="A1171" s="11" t="s">
        <v>2171</v>
      </c>
      <c r="D1171" s="11" t="s">
        <v>260</v>
      </c>
      <c r="E1171" s="19" t="s">
        <v>2421</v>
      </c>
      <c r="F1171" s="10">
        <v>42036</v>
      </c>
      <c r="G1171" s="10">
        <v>44228</v>
      </c>
      <c r="H1171" s="11">
        <v>7</v>
      </c>
      <c r="I1171" s="20" t="s">
        <v>259</v>
      </c>
      <c r="J1171" s="11" t="s">
        <v>261</v>
      </c>
      <c r="K1171" s="11" t="s">
        <v>4641</v>
      </c>
      <c r="L1171" s="11">
        <v>2</v>
      </c>
    </row>
    <row r="1172" spans="1:12">
      <c r="A1172" s="11" t="s">
        <v>2172</v>
      </c>
      <c r="D1172" s="11" t="s">
        <v>260</v>
      </c>
      <c r="E1172" s="19" t="s">
        <v>2422</v>
      </c>
      <c r="F1172" s="10">
        <v>42036</v>
      </c>
      <c r="G1172" s="10">
        <v>44228</v>
      </c>
      <c r="H1172" s="11">
        <v>7</v>
      </c>
      <c r="I1172" s="20" t="s">
        <v>259</v>
      </c>
      <c r="J1172" s="11" t="s">
        <v>261</v>
      </c>
      <c r="K1172" s="11" t="s">
        <v>4641</v>
      </c>
      <c r="L1172" s="11">
        <v>2</v>
      </c>
    </row>
    <row r="1173" spans="1:12">
      <c r="A1173" s="11" t="s">
        <v>2173</v>
      </c>
      <c r="D1173" s="11" t="s">
        <v>260</v>
      </c>
      <c r="E1173" s="19" t="s">
        <v>2423</v>
      </c>
      <c r="F1173" s="10">
        <v>42036</v>
      </c>
      <c r="G1173" s="10">
        <v>44228</v>
      </c>
      <c r="H1173" s="11">
        <v>7</v>
      </c>
      <c r="I1173" s="20" t="s">
        <v>259</v>
      </c>
      <c r="J1173" s="11" t="s">
        <v>261</v>
      </c>
      <c r="K1173" s="11" t="s">
        <v>4641</v>
      </c>
      <c r="L1173" s="11">
        <v>2</v>
      </c>
    </row>
    <row r="1174" spans="1:12">
      <c r="A1174" s="11" t="s">
        <v>2174</v>
      </c>
      <c r="D1174" s="11" t="s">
        <v>260</v>
      </c>
      <c r="E1174" s="19" t="s">
        <v>2424</v>
      </c>
      <c r="F1174" s="10">
        <v>42036</v>
      </c>
      <c r="G1174" s="10">
        <v>44228</v>
      </c>
      <c r="H1174" s="11">
        <v>7</v>
      </c>
      <c r="I1174" s="20" t="s">
        <v>259</v>
      </c>
      <c r="J1174" s="11" t="s">
        <v>261</v>
      </c>
      <c r="K1174" s="11" t="s">
        <v>4641</v>
      </c>
      <c r="L1174" s="11">
        <v>2</v>
      </c>
    </row>
    <row r="1175" spans="1:12">
      <c r="A1175" s="11" t="s">
        <v>2175</v>
      </c>
      <c r="D1175" s="11" t="s">
        <v>260</v>
      </c>
      <c r="E1175" s="19" t="s">
        <v>2425</v>
      </c>
      <c r="F1175" s="10">
        <v>42036</v>
      </c>
      <c r="G1175" s="10">
        <v>44228</v>
      </c>
      <c r="H1175" s="11">
        <v>7</v>
      </c>
      <c r="I1175" s="20" t="s">
        <v>259</v>
      </c>
      <c r="J1175" s="11" t="s">
        <v>261</v>
      </c>
      <c r="K1175" s="11" t="s">
        <v>4641</v>
      </c>
      <c r="L1175" s="11">
        <v>2</v>
      </c>
    </row>
    <row r="1176" spans="1:12">
      <c r="A1176" s="11" t="s">
        <v>2176</v>
      </c>
      <c r="D1176" s="11" t="s">
        <v>260</v>
      </c>
      <c r="E1176" s="19" t="s">
        <v>2426</v>
      </c>
      <c r="F1176" s="10">
        <v>42036</v>
      </c>
      <c r="G1176" s="10">
        <v>44228</v>
      </c>
      <c r="H1176" s="11">
        <v>7</v>
      </c>
      <c r="I1176" s="20" t="s">
        <v>259</v>
      </c>
      <c r="J1176" s="11" t="s">
        <v>261</v>
      </c>
      <c r="K1176" s="11" t="s">
        <v>4641</v>
      </c>
      <c r="L1176" s="11">
        <v>2</v>
      </c>
    </row>
    <row r="1177" spans="1:12">
      <c r="A1177" s="11" t="s">
        <v>2177</v>
      </c>
      <c r="D1177" s="11" t="s">
        <v>260</v>
      </c>
      <c r="E1177" s="19" t="s">
        <v>2427</v>
      </c>
      <c r="F1177" s="10">
        <v>42036</v>
      </c>
      <c r="G1177" s="10">
        <v>44228</v>
      </c>
      <c r="H1177" s="11">
        <v>7</v>
      </c>
      <c r="I1177" s="20" t="s">
        <v>259</v>
      </c>
      <c r="J1177" s="11" t="s">
        <v>261</v>
      </c>
      <c r="K1177" s="11" t="s">
        <v>4641</v>
      </c>
      <c r="L1177" s="11">
        <v>2</v>
      </c>
    </row>
    <row r="1178" spans="1:12">
      <c r="A1178" s="11" t="s">
        <v>2178</v>
      </c>
      <c r="D1178" s="11" t="s">
        <v>260</v>
      </c>
      <c r="E1178" s="19" t="s">
        <v>2428</v>
      </c>
      <c r="F1178" s="10">
        <v>42036</v>
      </c>
      <c r="G1178" s="10">
        <v>44228</v>
      </c>
      <c r="H1178" s="11">
        <v>7</v>
      </c>
      <c r="I1178" s="20" t="s">
        <v>259</v>
      </c>
      <c r="J1178" s="11" t="s">
        <v>261</v>
      </c>
      <c r="K1178" s="11" t="s">
        <v>4641</v>
      </c>
      <c r="L1178" s="11">
        <v>2</v>
      </c>
    </row>
    <row r="1179" spans="1:12">
      <c r="A1179" s="11" t="s">
        <v>2179</v>
      </c>
      <c r="D1179" s="11" t="s">
        <v>260</v>
      </c>
      <c r="E1179" s="19" t="s">
        <v>2429</v>
      </c>
      <c r="F1179" s="10">
        <v>42036</v>
      </c>
      <c r="G1179" s="10">
        <v>44228</v>
      </c>
      <c r="H1179" s="11">
        <v>7</v>
      </c>
      <c r="I1179" s="20" t="s">
        <v>259</v>
      </c>
      <c r="J1179" s="11" t="s">
        <v>261</v>
      </c>
      <c r="K1179" s="11" t="s">
        <v>4641</v>
      </c>
      <c r="L1179" s="11">
        <v>2</v>
      </c>
    </row>
    <row r="1180" spans="1:12">
      <c r="A1180" s="11" t="s">
        <v>2180</v>
      </c>
      <c r="D1180" s="11" t="s">
        <v>260</v>
      </c>
      <c r="E1180" s="19" t="s">
        <v>2430</v>
      </c>
      <c r="F1180" s="10">
        <v>42036</v>
      </c>
      <c r="G1180" s="10">
        <v>44228</v>
      </c>
      <c r="H1180" s="11">
        <v>7</v>
      </c>
      <c r="I1180" s="20" t="s">
        <v>259</v>
      </c>
      <c r="J1180" s="11" t="s">
        <v>261</v>
      </c>
      <c r="K1180" s="11" t="s">
        <v>4641</v>
      </c>
      <c r="L1180" s="11">
        <v>2</v>
      </c>
    </row>
    <row r="1181" spans="1:12">
      <c r="A1181" s="11" t="s">
        <v>2181</v>
      </c>
      <c r="D1181" s="11" t="s">
        <v>260</v>
      </c>
      <c r="E1181" s="19" t="s">
        <v>2431</v>
      </c>
      <c r="F1181" s="10">
        <v>42036</v>
      </c>
      <c r="G1181" s="10">
        <v>44228</v>
      </c>
      <c r="H1181" s="11">
        <v>7</v>
      </c>
      <c r="I1181" s="20" t="s">
        <v>259</v>
      </c>
      <c r="J1181" s="11" t="s">
        <v>261</v>
      </c>
      <c r="K1181" s="11" t="s">
        <v>4641</v>
      </c>
      <c r="L1181" s="11">
        <v>2</v>
      </c>
    </row>
    <row r="1182" spans="1:12">
      <c r="A1182" s="11" t="s">
        <v>2182</v>
      </c>
      <c r="D1182" s="11" t="s">
        <v>260</v>
      </c>
      <c r="E1182" s="19" t="s">
        <v>2432</v>
      </c>
      <c r="F1182" s="10">
        <v>42036</v>
      </c>
      <c r="G1182" s="10">
        <v>44228</v>
      </c>
      <c r="H1182" s="11">
        <v>7</v>
      </c>
      <c r="I1182" s="20" t="s">
        <v>259</v>
      </c>
      <c r="J1182" s="11" t="s">
        <v>261</v>
      </c>
      <c r="K1182" s="11" t="s">
        <v>4641</v>
      </c>
      <c r="L1182" s="11">
        <v>2</v>
      </c>
    </row>
    <row r="1183" spans="1:12">
      <c r="A1183" s="11" t="s">
        <v>2183</v>
      </c>
      <c r="D1183" s="11" t="s">
        <v>260</v>
      </c>
      <c r="E1183" s="19" t="s">
        <v>2433</v>
      </c>
      <c r="F1183" s="10">
        <v>42036</v>
      </c>
      <c r="G1183" s="10">
        <v>44228</v>
      </c>
      <c r="H1183" s="11">
        <v>7</v>
      </c>
      <c r="I1183" s="20" t="s">
        <v>259</v>
      </c>
      <c r="J1183" s="11" t="s">
        <v>261</v>
      </c>
      <c r="K1183" s="11" t="s">
        <v>4641</v>
      </c>
      <c r="L1183" s="11">
        <v>2</v>
      </c>
    </row>
    <row r="1184" spans="1:12">
      <c r="A1184" s="11" t="s">
        <v>2184</v>
      </c>
      <c r="D1184" s="11" t="s">
        <v>260</v>
      </c>
      <c r="E1184" s="19" t="s">
        <v>2434</v>
      </c>
      <c r="F1184" s="10">
        <v>42036</v>
      </c>
      <c r="G1184" s="10">
        <v>44228</v>
      </c>
      <c r="H1184" s="11">
        <v>7</v>
      </c>
      <c r="I1184" s="20" t="s">
        <v>259</v>
      </c>
      <c r="J1184" s="11" t="s">
        <v>261</v>
      </c>
      <c r="K1184" s="11" t="s">
        <v>4641</v>
      </c>
      <c r="L1184" s="11">
        <v>2</v>
      </c>
    </row>
    <row r="1185" spans="1:12">
      <c r="A1185" s="11" t="s">
        <v>2185</v>
      </c>
      <c r="D1185" s="11" t="s">
        <v>260</v>
      </c>
      <c r="E1185" s="19" t="s">
        <v>2435</v>
      </c>
      <c r="F1185" s="10">
        <v>42036</v>
      </c>
      <c r="G1185" s="10">
        <v>44228</v>
      </c>
      <c r="H1185" s="11">
        <v>7</v>
      </c>
      <c r="I1185" s="20" t="s">
        <v>259</v>
      </c>
      <c r="J1185" s="11" t="s">
        <v>261</v>
      </c>
      <c r="K1185" s="11" t="s">
        <v>4641</v>
      </c>
      <c r="L1185" s="11">
        <v>2</v>
      </c>
    </row>
    <row r="1186" spans="1:12">
      <c r="A1186" s="11" t="s">
        <v>2186</v>
      </c>
      <c r="D1186" s="11" t="s">
        <v>260</v>
      </c>
      <c r="E1186" s="19" t="s">
        <v>2436</v>
      </c>
      <c r="F1186" s="10">
        <v>42036</v>
      </c>
      <c r="G1186" s="10">
        <v>44228</v>
      </c>
      <c r="H1186" s="11">
        <v>7</v>
      </c>
      <c r="I1186" s="20" t="s">
        <v>259</v>
      </c>
      <c r="J1186" s="11" t="s">
        <v>261</v>
      </c>
      <c r="K1186" s="11" t="s">
        <v>4641</v>
      </c>
      <c r="L1186" s="11">
        <v>2</v>
      </c>
    </row>
    <row r="1187" spans="1:12">
      <c r="A1187" s="11" t="s">
        <v>2187</v>
      </c>
      <c r="D1187" s="11" t="s">
        <v>260</v>
      </c>
      <c r="E1187" s="19" t="s">
        <v>2437</v>
      </c>
      <c r="F1187" s="10">
        <v>42036</v>
      </c>
      <c r="G1187" s="10">
        <v>44228</v>
      </c>
      <c r="H1187" s="11">
        <v>7</v>
      </c>
      <c r="I1187" s="20" t="s">
        <v>259</v>
      </c>
      <c r="J1187" s="11" t="s">
        <v>261</v>
      </c>
      <c r="K1187" s="11" t="s">
        <v>4641</v>
      </c>
      <c r="L1187" s="11">
        <v>2</v>
      </c>
    </row>
    <row r="1188" spans="1:12">
      <c r="A1188" s="11" t="s">
        <v>2188</v>
      </c>
      <c r="D1188" s="11" t="s">
        <v>260</v>
      </c>
      <c r="E1188" s="19" t="s">
        <v>2438</v>
      </c>
      <c r="F1188" s="10">
        <v>42036</v>
      </c>
      <c r="G1188" s="10">
        <v>44228</v>
      </c>
      <c r="H1188" s="11">
        <v>7</v>
      </c>
      <c r="I1188" s="20" t="s">
        <v>259</v>
      </c>
      <c r="J1188" s="11" t="s">
        <v>261</v>
      </c>
      <c r="K1188" s="11" t="s">
        <v>4641</v>
      </c>
      <c r="L1188" s="11">
        <v>2</v>
      </c>
    </row>
    <row r="1189" spans="1:12">
      <c r="A1189" s="11" t="s">
        <v>2189</v>
      </c>
      <c r="D1189" s="11" t="s">
        <v>260</v>
      </c>
      <c r="E1189" s="19" t="s">
        <v>2439</v>
      </c>
      <c r="F1189" s="10">
        <v>42036</v>
      </c>
      <c r="G1189" s="10">
        <v>44228</v>
      </c>
      <c r="H1189" s="11">
        <v>7</v>
      </c>
      <c r="I1189" s="20" t="s">
        <v>259</v>
      </c>
      <c r="J1189" s="11" t="s">
        <v>261</v>
      </c>
      <c r="K1189" s="11" t="s">
        <v>4641</v>
      </c>
      <c r="L1189" s="11">
        <v>2</v>
      </c>
    </row>
    <row r="1190" spans="1:12">
      <c r="A1190" s="11" t="s">
        <v>2190</v>
      </c>
      <c r="D1190" s="11" t="s">
        <v>260</v>
      </c>
      <c r="E1190" s="19" t="s">
        <v>2440</v>
      </c>
      <c r="F1190" s="10">
        <v>42036</v>
      </c>
      <c r="G1190" s="10">
        <v>44228</v>
      </c>
      <c r="H1190" s="11">
        <v>7</v>
      </c>
      <c r="I1190" s="20" t="s">
        <v>259</v>
      </c>
      <c r="J1190" s="11" t="s">
        <v>261</v>
      </c>
      <c r="K1190" s="11" t="s">
        <v>4641</v>
      </c>
      <c r="L1190" s="11">
        <v>2</v>
      </c>
    </row>
    <row r="1191" spans="1:12">
      <c r="A1191" s="11" t="s">
        <v>2191</v>
      </c>
      <c r="D1191" s="11" t="s">
        <v>260</v>
      </c>
      <c r="E1191" s="19" t="s">
        <v>2441</v>
      </c>
      <c r="F1191" s="10">
        <v>42036</v>
      </c>
      <c r="G1191" s="10">
        <v>44228</v>
      </c>
      <c r="H1191" s="11">
        <v>7</v>
      </c>
      <c r="I1191" s="20" t="s">
        <v>259</v>
      </c>
      <c r="J1191" s="11" t="s">
        <v>261</v>
      </c>
      <c r="K1191" s="11" t="s">
        <v>4641</v>
      </c>
      <c r="L1191" s="11">
        <v>2</v>
      </c>
    </row>
    <row r="1192" spans="1:12">
      <c r="A1192" s="11" t="s">
        <v>2192</v>
      </c>
      <c r="D1192" s="11" t="s">
        <v>260</v>
      </c>
      <c r="E1192" s="19" t="s">
        <v>2442</v>
      </c>
      <c r="F1192" s="10">
        <v>42036</v>
      </c>
      <c r="G1192" s="10">
        <v>44228</v>
      </c>
      <c r="H1192" s="11">
        <v>7</v>
      </c>
      <c r="I1192" s="20" t="s">
        <v>259</v>
      </c>
      <c r="J1192" s="11" t="s">
        <v>261</v>
      </c>
      <c r="K1192" s="11" t="s">
        <v>4641</v>
      </c>
      <c r="L1192" s="11">
        <v>2</v>
      </c>
    </row>
    <row r="1193" spans="1:12">
      <c r="A1193" s="11" t="s">
        <v>2193</v>
      </c>
      <c r="D1193" s="11" t="s">
        <v>260</v>
      </c>
      <c r="E1193" s="19" t="s">
        <v>2443</v>
      </c>
      <c r="F1193" s="10">
        <v>42036</v>
      </c>
      <c r="G1193" s="10">
        <v>44228</v>
      </c>
      <c r="H1193" s="11">
        <v>7</v>
      </c>
      <c r="I1193" s="20" t="s">
        <v>259</v>
      </c>
      <c r="J1193" s="11" t="s">
        <v>261</v>
      </c>
      <c r="K1193" s="11" t="s">
        <v>4641</v>
      </c>
      <c r="L1193" s="11">
        <v>2</v>
      </c>
    </row>
    <row r="1194" spans="1:12">
      <c r="A1194" s="11" t="s">
        <v>2194</v>
      </c>
      <c r="D1194" s="11" t="s">
        <v>260</v>
      </c>
      <c r="E1194" s="19" t="s">
        <v>2444</v>
      </c>
      <c r="F1194" s="10">
        <v>42036</v>
      </c>
      <c r="G1194" s="10">
        <v>44228</v>
      </c>
      <c r="H1194" s="11">
        <v>7</v>
      </c>
      <c r="I1194" s="20" t="s">
        <v>259</v>
      </c>
      <c r="J1194" s="11" t="s">
        <v>261</v>
      </c>
      <c r="K1194" s="11" t="s">
        <v>4641</v>
      </c>
      <c r="L1194" s="11">
        <v>2</v>
      </c>
    </row>
    <row r="1195" spans="1:12">
      <c r="A1195" s="11" t="s">
        <v>2195</v>
      </c>
      <c r="D1195" s="11" t="s">
        <v>260</v>
      </c>
      <c r="E1195" s="19" t="s">
        <v>2445</v>
      </c>
      <c r="F1195" s="10">
        <v>42036</v>
      </c>
      <c r="G1195" s="10">
        <v>44228</v>
      </c>
      <c r="H1195" s="11">
        <v>7</v>
      </c>
      <c r="I1195" s="20" t="s">
        <v>259</v>
      </c>
      <c r="J1195" s="11" t="s">
        <v>261</v>
      </c>
      <c r="K1195" s="11" t="s">
        <v>4641</v>
      </c>
      <c r="L1195" s="11">
        <v>2</v>
      </c>
    </row>
    <row r="1196" spans="1:12">
      <c r="A1196" s="11" t="s">
        <v>2196</v>
      </c>
      <c r="D1196" s="11" t="s">
        <v>260</v>
      </c>
      <c r="E1196" s="19" t="s">
        <v>2446</v>
      </c>
      <c r="F1196" s="10">
        <v>42036</v>
      </c>
      <c r="G1196" s="10">
        <v>44228</v>
      </c>
      <c r="H1196" s="11">
        <v>7</v>
      </c>
      <c r="I1196" s="20" t="s">
        <v>259</v>
      </c>
      <c r="J1196" s="11" t="s">
        <v>261</v>
      </c>
      <c r="K1196" s="11" t="s">
        <v>4641</v>
      </c>
      <c r="L1196" s="11">
        <v>2</v>
      </c>
    </row>
    <row r="1197" spans="1:12">
      <c r="A1197" s="11" t="s">
        <v>2197</v>
      </c>
      <c r="D1197" s="11" t="s">
        <v>260</v>
      </c>
      <c r="E1197" s="19" t="s">
        <v>2447</v>
      </c>
      <c r="F1197" s="10">
        <v>42036</v>
      </c>
      <c r="G1197" s="10">
        <v>44228</v>
      </c>
      <c r="H1197" s="11">
        <v>7</v>
      </c>
      <c r="I1197" s="20" t="s">
        <v>259</v>
      </c>
      <c r="J1197" s="11" t="s">
        <v>261</v>
      </c>
      <c r="K1197" s="11" t="s">
        <v>4641</v>
      </c>
      <c r="L1197" s="11">
        <v>2</v>
      </c>
    </row>
    <row r="1198" spans="1:12">
      <c r="A1198" s="11" t="s">
        <v>2198</v>
      </c>
      <c r="D1198" s="11" t="s">
        <v>260</v>
      </c>
      <c r="E1198" s="19" t="s">
        <v>2448</v>
      </c>
      <c r="F1198" s="10">
        <v>42036</v>
      </c>
      <c r="G1198" s="10">
        <v>44228</v>
      </c>
      <c r="H1198" s="11">
        <v>7</v>
      </c>
      <c r="I1198" s="20" t="s">
        <v>259</v>
      </c>
      <c r="J1198" s="11" t="s">
        <v>261</v>
      </c>
      <c r="K1198" s="11" t="s">
        <v>4641</v>
      </c>
      <c r="L1198" s="11">
        <v>2</v>
      </c>
    </row>
    <row r="1199" spans="1:12">
      <c r="A1199" s="11" t="s">
        <v>2199</v>
      </c>
      <c r="D1199" s="11" t="s">
        <v>260</v>
      </c>
      <c r="E1199" s="19" t="s">
        <v>2449</v>
      </c>
      <c r="F1199" s="10">
        <v>42036</v>
      </c>
      <c r="G1199" s="10">
        <v>44228</v>
      </c>
      <c r="H1199" s="11">
        <v>7</v>
      </c>
      <c r="I1199" s="20" t="s">
        <v>259</v>
      </c>
      <c r="J1199" s="11" t="s">
        <v>261</v>
      </c>
      <c r="K1199" s="11" t="s">
        <v>4641</v>
      </c>
      <c r="L1199" s="11">
        <v>2</v>
      </c>
    </row>
    <row r="1200" spans="1:12">
      <c r="A1200" s="11" t="s">
        <v>2200</v>
      </c>
      <c r="D1200" s="11" t="s">
        <v>260</v>
      </c>
      <c r="E1200" s="19" t="s">
        <v>2450</v>
      </c>
      <c r="F1200" s="10">
        <v>42036</v>
      </c>
      <c r="G1200" s="10">
        <v>44228</v>
      </c>
      <c r="H1200" s="11">
        <v>7</v>
      </c>
      <c r="I1200" s="20" t="s">
        <v>259</v>
      </c>
      <c r="J1200" s="11" t="s">
        <v>261</v>
      </c>
      <c r="K1200" s="11" t="s">
        <v>4641</v>
      </c>
      <c r="L1200" s="11">
        <v>2</v>
      </c>
    </row>
    <row r="1201" spans="1:12">
      <c r="A1201" s="11" t="s">
        <v>2201</v>
      </c>
      <c r="D1201" s="11" t="s">
        <v>260</v>
      </c>
      <c r="E1201" s="19" t="s">
        <v>2451</v>
      </c>
      <c r="F1201" s="10">
        <v>42036</v>
      </c>
      <c r="G1201" s="10">
        <v>44228</v>
      </c>
      <c r="H1201" s="11">
        <v>7</v>
      </c>
      <c r="I1201" s="20" t="s">
        <v>259</v>
      </c>
      <c r="J1201" s="11" t="s">
        <v>261</v>
      </c>
      <c r="K1201" s="11" t="s">
        <v>4641</v>
      </c>
      <c r="L1201" s="11">
        <v>2</v>
      </c>
    </row>
    <row r="1202" spans="1:12">
      <c r="A1202" s="11" t="s">
        <v>2202</v>
      </c>
      <c r="D1202" s="11" t="s">
        <v>260</v>
      </c>
      <c r="E1202" s="19" t="s">
        <v>2452</v>
      </c>
      <c r="F1202" s="10">
        <v>42036</v>
      </c>
      <c r="G1202" s="10">
        <v>44228</v>
      </c>
      <c r="H1202" s="11">
        <v>7</v>
      </c>
      <c r="I1202" s="20" t="s">
        <v>259</v>
      </c>
      <c r="J1202" s="11" t="s">
        <v>261</v>
      </c>
      <c r="K1202" s="11" t="s">
        <v>4641</v>
      </c>
      <c r="L1202" s="11">
        <v>2</v>
      </c>
    </row>
    <row r="1203" spans="1:12">
      <c r="A1203" s="11" t="s">
        <v>2203</v>
      </c>
      <c r="D1203" s="11" t="s">
        <v>260</v>
      </c>
      <c r="E1203" s="19" t="s">
        <v>2453</v>
      </c>
      <c r="F1203" s="10">
        <v>42036</v>
      </c>
      <c r="G1203" s="10">
        <v>44228</v>
      </c>
      <c r="H1203" s="11">
        <v>7</v>
      </c>
      <c r="I1203" s="20" t="s">
        <v>259</v>
      </c>
      <c r="J1203" s="11" t="s">
        <v>261</v>
      </c>
      <c r="K1203" s="11" t="s">
        <v>4641</v>
      </c>
      <c r="L1203" s="11">
        <v>2</v>
      </c>
    </row>
    <row r="1204" spans="1:12">
      <c r="A1204" s="11" t="s">
        <v>2204</v>
      </c>
      <c r="D1204" s="11" t="s">
        <v>260</v>
      </c>
      <c r="E1204" s="19" t="s">
        <v>2454</v>
      </c>
      <c r="F1204" s="10">
        <v>42036</v>
      </c>
      <c r="G1204" s="10">
        <v>44228</v>
      </c>
      <c r="H1204" s="11">
        <v>7</v>
      </c>
      <c r="I1204" s="20" t="s">
        <v>259</v>
      </c>
      <c r="J1204" s="11" t="s">
        <v>261</v>
      </c>
      <c r="K1204" s="11" t="s">
        <v>4641</v>
      </c>
      <c r="L1204" s="11">
        <v>2</v>
      </c>
    </row>
    <row r="1205" spans="1:12">
      <c r="A1205" s="11" t="s">
        <v>2205</v>
      </c>
      <c r="D1205" s="11" t="s">
        <v>260</v>
      </c>
      <c r="E1205" s="19" t="s">
        <v>2455</v>
      </c>
      <c r="F1205" s="10">
        <v>42036</v>
      </c>
      <c r="G1205" s="10">
        <v>44228</v>
      </c>
      <c r="H1205" s="11">
        <v>7</v>
      </c>
      <c r="I1205" s="20" t="s">
        <v>259</v>
      </c>
      <c r="J1205" s="11" t="s">
        <v>261</v>
      </c>
      <c r="K1205" s="11" t="s">
        <v>4641</v>
      </c>
      <c r="L1205" s="11">
        <v>2</v>
      </c>
    </row>
    <row r="1206" spans="1:12">
      <c r="A1206" s="11" t="s">
        <v>2206</v>
      </c>
      <c r="D1206" s="11" t="s">
        <v>260</v>
      </c>
      <c r="E1206" s="19" t="s">
        <v>2456</v>
      </c>
      <c r="F1206" s="10">
        <v>42036</v>
      </c>
      <c r="G1206" s="10">
        <v>44228</v>
      </c>
      <c r="H1206" s="11">
        <v>7</v>
      </c>
      <c r="I1206" s="20" t="s">
        <v>259</v>
      </c>
      <c r="J1206" s="11" t="s">
        <v>261</v>
      </c>
      <c r="K1206" s="11" t="s">
        <v>4641</v>
      </c>
      <c r="L1206" s="11">
        <v>2</v>
      </c>
    </row>
    <row r="1207" spans="1:12">
      <c r="A1207" s="11" t="s">
        <v>2207</v>
      </c>
      <c r="D1207" s="11" t="s">
        <v>260</v>
      </c>
      <c r="E1207" s="19" t="s">
        <v>2457</v>
      </c>
      <c r="F1207" s="10">
        <v>42036</v>
      </c>
      <c r="G1207" s="10">
        <v>44228</v>
      </c>
      <c r="H1207" s="11">
        <v>7</v>
      </c>
      <c r="I1207" s="20" t="s">
        <v>259</v>
      </c>
      <c r="J1207" s="11" t="s">
        <v>261</v>
      </c>
      <c r="K1207" s="11" t="s">
        <v>4641</v>
      </c>
      <c r="L1207" s="11">
        <v>2</v>
      </c>
    </row>
    <row r="1208" spans="1:12">
      <c r="A1208" s="11" t="s">
        <v>2208</v>
      </c>
      <c r="D1208" s="11" t="s">
        <v>260</v>
      </c>
      <c r="E1208" s="19" t="s">
        <v>2458</v>
      </c>
      <c r="F1208" s="10">
        <v>42036</v>
      </c>
      <c r="G1208" s="10">
        <v>44228</v>
      </c>
      <c r="H1208" s="11">
        <v>7</v>
      </c>
      <c r="I1208" s="20" t="s">
        <v>259</v>
      </c>
      <c r="J1208" s="11" t="s">
        <v>261</v>
      </c>
      <c r="K1208" s="11" t="s">
        <v>4641</v>
      </c>
      <c r="L1208" s="11">
        <v>2</v>
      </c>
    </row>
    <row r="1209" spans="1:12">
      <c r="A1209" s="11" t="s">
        <v>2209</v>
      </c>
      <c r="D1209" s="11" t="s">
        <v>260</v>
      </c>
      <c r="E1209" s="19" t="s">
        <v>2459</v>
      </c>
      <c r="F1209" s="10">
        <v>42036</v>
      </c>
      <c r="G1209" s="10">
        <v>44228</v>
      </c>
      <c r="H1209" s="11">
        <v>7</v>
      </c>
      <c r="I1209" s="20" t="s">
        <v>259</v>
      </c>
      <c r="J1209" s="11" t="s">
        <v>261</v>
      </c>
      <c r="K1209" s="11" t="s">
        <v>4641</v>
      </c>
      <c r="L1209" s="11">
        <v>2</v>
      </c>
    </row>
    <row r="1210" spans="1:12">
      <c r="A1210" s="11" t="s">
        <v>2210</v>
      </c>
      <c r="D1210" s="11" t="s">
        <v>260</v>
      </c>
      <c r="E1210" s="19" t="s">
        <v>2460</v>
      </c>
      <c r="F1210" s="10">
        <v>42036</v>
      </c>
      <c r="G1210" s="10">
        <v>44228</v>
      </c>
      <c r="H1210" s="11">
        <v>7</v>
      </c>
      <c r="I1210" s="20" t="s">
        <v>259</v>
      </c>
      <c r="J1210" s="11" t="s">
        <v>261</v>
      </c>
      <c r="K1210" s="11" t="s">
        <v>4641</v>
      </c>
      <c r="L1210" s="11">
        <v>2</v>
      </c>
    </row>
    <row r="1211" spans="1:12">
      <c r="A1211" s="11" t="s">
        <v>2211</v>
      </c>
      <c r="D1211" s="11" t="s">
        <v>260</v>
      </c>
      <c r="E1211" s="19" t="s">
        <v>2461</v>
      </c>
      <c r="F1211" s="10">
        <v>42036</v>
      </c>
      <c r="G1211" s="10">
        <v>44228</v>
      </c>
      <c r="H1211" s="11">
        <v>7</v>
      </c>
      <c r="I1211" s="20" t="s">
        <v>259</v>
      </c>
      <c r="J1211" s="11" t="s">
        <v>261</v>
      </c>
      <c r="K1211" s="11" t="s">
        <v>4641</v>
      </c>
      <c r="L1211" s="11">
        <v>2</v>
      </c>
    </row>
    <row r="1212" spans="1:12">
      <c r="A1212" s="11" t="s">
        <v>2212</v>
      </c>
      <c r="D1212" s="11" t="s">
        <v>260</v>
      </c>
      <c r="E1212" s="19" t="s">
        <v>2462</v>
      </c>
      <c r="F1212" s="10">
        <v>42036</v>
      </c>
      <c r="G1212" s="10">
        <v>44228</v>
      </c>
      <c r="H1212" s="11">
        <v>7</v>
      </c>
      <c r="I1212" s="20" t="s">
        <v>259</v>
      </c>
      <c r="J1212" s="11" t="s">
        <v>261</v>
      </c>
      <c r="K1212" s="11" t="s">
        <v>4641</v>
      </c>
      <c r="L1212" s="11">
        <v>2</v>
      </c>
    </row>
    <row r="1213" spans="1:12">
      <c r="A1213" s="11" t="s">
        <v>2213</v>
      </c>
      <c r="D1213" s="11" t="s">
        <v>260</v>
      </c>
      <c r="E1213" s="19" t="s">
        <v>2463</v>
      </c>
      <c r="F1213" s="10">
        <v>42036</v>
      </c>
      <c r="G1213" s="10">
        <v>44228</v>
      </c>
      <c r="H1213" s="11">
        <v>7</v>
      </c>
      <c r="I1213" s="20" t="s">
        <v>259</v>
      </c>
      <c r="J1213" s="11" t="s">
        <v>261</v>
      </c>
      <c r="K1213" s="11" t="s">
        <v>4641</v>
      </c>
      <c r="L1213" s="11">
        <v>2</v>
      </c>
    </row>
    <row r="1214" spans="1:12">
      <c r="A1214" s="11" t="s">
        <v>2214</v>
      </c>
      <c r="D1214" s="11" t="s">
        <v>260</v>
      </c>
      <c r="E1214" s="19" t="s">
        <v>2464</v>
      </c>
      <c r="F1214" s="10">
        <v>42036</v>
      </c>
      <c r="G1214" s="10">
        <v>44228</v>
      </c>
      <c r="H1214" s="11">
        <v>7</v>
      </c>
      <c r="I1214" s="20" t="s">
        <v>259</v>
      </c>
      <c r="J1214" s="11" t="s">
        <v>261</v>
      </c>
      <c r="K1214" s="11" t="s">
        <v>4641</v>
      </c>
      <c r="L1214" s="11">
        <v>2</v>
      </c>
    </row>
    <row r="1215" spans="1:12">
      <c r="A1215" s="11" t="s">
        <v>2215</v>
      </c>
      <c r="D1215" s="11" t="s">
        <v>260</v>
      </c>
      <c r="E1215" s="19" t="s">
        <v>2465</v>
      </c>
      <c r="F1215" s="10">
        <v>42036</v>
      </c>
      <c r="G1215" s="10">
        <v>44228</v>
      </c>
      <c r="H1215" s="11">
        <v>7</v>
      </c>
      <c r="I1215" s="20" t="s">
        <v>259</v>
      </c>
      <c r="J1215" s="11" t="s">
        <v>261</v>
      </c>
      <c r="K1215" s="11" t="s">
        <v>4641</v>
      </c>
      <c r="L1215" s="11">
        <v>2</v>
      </c>
    </row>
    <row r="1216" spans="1:12">
      <c r="A1216" s="11" t="s">
        <v>2216</v>
      </c>
      <c r="D1216" s="11" t="s">
        <v>260</v>
      </c>
      <c r="E1216" s="19" t="s">
        <v>2466</v>
      </c>
      <c r="F1216" s="10">
        <v>42036</v>
      </c>
      <c r="G1216" s="10">
        <v>44228</v>
      </c>
      <c r="H1216" s="11">
        <v>7</v>
      </c>
      <c r="I1216" s="20" t="s">
        <v>259</v>
      </c>
      <c r="J1216" s="11" t="s">
        <v>261</v>
      </c>
      <c r="K1216" s="11" t="s">
        <v>4641</v>
      </c>
      <c r="L1216" s="11">
        <v>2</v>
      </c>
    </row>
    <row r="1217" spans="1:12">
      <c r="A1217" s="11" t="s">
        <v>2217</v>
      </c>
      <c r="D1217" s="11" t="s">
        <v>260</v>
      </c>
      <c r="E1217" s="19" t="s">
        <v>2467</v>
      </c>
      <c r="F1217" s="10">
        <v>42036</v>
      </c>
      <c r="G1217" s="10">
        <v>44228</v>
      </c>
      <c r="H1217" s="11">
        <v>7</v>
      </c>
      <c r="I1217" s="20" t="s">
        <v>259</v>
      </c>
      <c r="J1217" s="11" t="s">
        <v>261</v>
      </c>
      <c r="K1217" s="11" t="s">
        <v>4641</v>
      </c>
      <c r="L1217" s="11">
        <v>2</v>
      </c>
    </row>
    <row r="1218" spans="1:12">
      <c r="A1218" s="11" t="s">
        <v>2218</v>
      </c>
      <c r="D1218" s="11" t="s">
        <v>260</v>
      </c>
      <c r="E1218" s="19" t="s">
        <v>2468</v>
      </c>
      <c r="F1218" s="10">
        <v>42036</v>
      </c>
      <c r="G1218" s="10">
        <v>44228</v>
      </c>
      <c r="H1218" s="11">
        <v>7</v>
      </c>
      <c r="I1218" s="20" t="s">
        <v>259</v>
      </c>
      <c r="J1218" s="11" t="s">
        <v>261</v>
      </c>
      <c r="K1218" s="11" t="s">
        <v>4641</v>
      </c>
      <c r="L1218" s="11">
        <v>2</v>
      </c>
    </row>
    <row r="1219" spans="1:12">
      <c r="A1219" s="11" t="s">
        <v>2219</v>
      </c>
      <c r="D1219" s="11" t="s">
        <v>260</v>
      </c>
      <c r="E1219" s="19" t="s">
        <v>2469</v>
      </c>
      <c r="F1219" s="10">
        <v>42036</v>
      </c>
      <c r="G1219" s="10">
        <v>44228</v>
      </c>
      <c r="H1219" s="11">
        <v>7</v>
      </c>
      <c r="I1219" s="20" t="s">
        <v>259</v>
      </c>
      <c r="J1219" s="11" t="s">
        <v>261</v>
      </c>
      <c r="K1219" s="11" t="s">
        <v>4641</v>
      </c>
      <c r="L1219" s="11">
        <v>2</v>
      </c>
    </row>
    <row r="1220" spans="1:12">
      <c r="A1220" s="11" t="s">
        <v>2220</v>
      </c>
      <c r="D1220" s="11" t="s">
        <v>260</v>
      </c>
      <c r="E1220" s="19" t="s">
        <v>2470</v>
      </c>
      <c r="F1220" s="10">
        <v>42036</v>
      </c>
      <c r="G1220" s="10">
        <v>44228</v>
      </c>
      <c r="H1220" s="11">
        <v>7</v>
      </c>
      <c r="I1220" s="20" t="s">
        <v>259</v>
      </c>
      <c r="J1220" s="11" t="s">
        <v>261</v>
      </c>
      <c r="K1220" s="11" t="s">
        <v>4641</v>
      </c>
      <c r="L1220" s="11">
        <v>2</v>
      </c>
    </row>
    <row r="1221" spans="1:12">
      <c r="A1221" s="11" t="s">
        <v>2221</v>
      </c>
      <c r="D1221" s="11" t="s">
        <v>260</v>
      </c>
      <c r="E1221" s="19" t="s">
        <v>2471</v>
      </c>
      <c r="F1221" s="10">
        <v>42036</v>
      </c>
      <c r="G1221" s="10">
        <v>44228</v>
      </c>
      <c r="H1221" s="11">
        <v>7</v>
      </c>
      <c r="I1221" s="20" t="s">
        <v>259</v>
      </c>
      <c r="J1221" s="11" t="s">
        <v>261</v>
      </c>
      <c r="K1221" s="11" t="s">
        <v>4641</v>
      </c>
      <c r="L1221" s="11">
        <v>2</v>
      </c>
    </row>
    <row r="1222" spans="1:12">
      <c r="A1222" s="11" t="s">
        <v>2222</v>
      </c>
      <c r="D1222" s="11" t="s">
        <v>260</v>
      </c>
      <c r="E1222" s="19" t="s">
        <v>2472</v>
      </c>
      <c r="F1222" s="10">
        <v>42036</v>
      </c>
      <c r="G1222" s="10">
        <v>44228</v>
      </c>
      <c r="H1222" s="11">
        <v>7</v>
      </c>
      <c r="I1222" s="20" t="s">
        <v>259</v>
      </c>
      <c r="J1222" s="11" t="s">
        <v>261</v>
      </c>
      <c r="K1222" s="11" t="s">
        <v>4641</v>
      </c>
      <c r="L1222" s="11">
        <v>2</v>
      </c>
    </row>
    <row r="1223" spans="1:12">
      <c r="A1223" s="11" t="s">
        <v>2223</v>
      </c>
      <c r="D1223" s="11" t="s">
        <v>260</v>
      </c>
      <c r="E1223" s="19" t="s">
        <v>2473</v>
      </c>
      <c r="F1223" s="10">
        <v>42036</v>
      </c>
      <c r="G1223" s="10">
        <v>44228</v>
      </c>
      <c r="H1223" s="11">
        <v>7</v>
      </c>
      <c r="I1223" s="20" t="s">
        <v>259</v>
      </c>
      <c r="J1223" s="11" t="s">
        <v>261</v>
      </c>
      <c r="K1223" s="11" t="s">
        <v>4641</v>
      </c>
      <c r="L1223" s="11">
        <v>2</v>
      </c>
    </row>
    <row r="1224" spans="1:12">
      <c r="A1224" s="11" t="s">
        <v>2224</v>
      </c>
      <c r="D1224" s="11" t="s">
        <v>260</v>
      </c>
      <c r="E1224" s="19" t="s">
        <v>2474</v>
      </c>
      <c r="F1224" s="10">
        <v>42036</v>
      </c>
      <c r="G1224" s="10">
        <v>44228</v>
      </c>
      <c r="H1224" s="11">
        <v>7</v>
      </c>
      <c r="I1224" s="20" t="s">
        <v>259</v>
      </c>
      <c r="J1224" s="11" t="s">
        <v>261</v>
      </c>
      <c r="K1224" s="11" t="s">
        <v>4641</v>
      </c>
      <c r="L1224" s="11">
        <v>2</v>
      </c>
    </row>
    <row r="1225" spans="1:12">
      <c r="A1225" s="11" t="s">
        <v>2225</v>
      </c>
      <c r="D1225" s="11" t="s">
        <v>260</v>
      </c>
      <c r="E1225" s="19" t="s">
        <v>2475</v>
      </c>
      <c r="F1225" s="10">
        <v>42036</v>
      </c>
      <c r="G1225" s="10">
        <v>44228</v>
      </c>
      <c r="H1225" s="11">
        <v>7</v>
      </c>
      <c r="I1225" s="20" t="s">
        <v>259</v>
      </c>
      <c r="J1225" s="11" t="s">
        <v>261</v>
      </c>
      <c r="K1225" s="11" t="s">
        <v>4641</v>
      </c>
      <c r="L1225" s="11">
        <v>2</v>
      </c>
    </row>
    <row r="1226" spans="1:12">
      <c r="A1226" s="11" t="s">
        <v>2226</v>
      </c>
      <c r="D1226" s="11" t="s">
        <v>260</v>
      </c>
      <c r="E1226" s="19" t="s">
        <v>2476</v>
      </c>
      <c r="F1226" s="10">
        <v>42036</v>
      </c>
      <c r="G1226" s="10">
        <v>44228</v>
      </c>
      <c r="H1226" s="11">
        <v>7</v>
      </c>
      <c r="I1226" s="20" t="s">
        <v>259</v>
      </c>
      <c r="J1226" s="11" t="s">
        <v>261</v>
      </c>
      <c r="K1226" s="11" t="s">
        <v>4641</v>
      </c>
      <c r="L1226" s="11">
        <v>2</v>
      </c>
    </row>
    <row r="1227" spans="1:12">
      <c r="A1227" s="11" t="s">
        <v>2227</v>
      </c>
      <c r="D1227" s="11" t="s">
        <v>260</v>
      </c>
      <c r="E1227" s="19" t="s">
        <v>2477</v>
      </c>
      <c r="F1227" s="10">
        <v>42036</v>
      </c>
      <c r="G1227" s="10">
        <v>44228</v>
      </c>
      <c r="H1227" s="11">
        <v>7</v>
      </c>
      <c r="I1227" s="20" t="s">
        <v>259</v>
      </c>
      <c r="J1227" s="11" t="s">
        <v>261</v>
      </c>
      <c r="K1227" s="11" t="s">
        <v>4641</v>
      </c>
      <c r="L1227" s="11">
        <v>2</v>
      </c>
    </row>
    <row r="1228" spans="1:12">
      <c r="A1228" s="11" t="s">
        <v>2228</v>
      </c>
      <c r="D1228" s="11" t="s">
        <v>260</v>
      </c>
      <c r="E1228" s="19" t="s">
        <v>2478</v>
      </c>
      <c r="F1228" s="10">
        <v>42036</v>
      </c>
      <c r="G1228" s="10">
        <v>44228</v>
      </c>
      <c r="H1228" s="11">
        <v>7</v>
      </c>
      <c r="I1228" s="20" t="s">
        <v>259</v>
      </c>
      <c r="J1228" s="11" t="s">
        <v>261</v>
      </c>
      <c r="K1228" s="11" t="s">
        <v>4641</v>
      </c>
      <c r="L1228" s="11">
        <v>2</v>
      </c>
    </row>
    <row r="1229" spans="1:12">
      <c r="A1229" s="11" t="s">
        <v>2229</v>
      </c>
      <c r="D1229" s="11" t="s">
        <v>260</v>
      </c>
      <c r="E1229" s="19" t="s">
        <v>2479</v>
      </c>
      <c r="F1229" s="10">
        <v>42036</v>
      </c>
      <c r="G1229" s="10">
        <v>44228</v>
      </c>
      <c r="H1229" s="11">
        <v>7</v>
      </c>
      <c r="I1229" s="20" t="s">
        <v>259</v>
      </c>
      <c r="J1229" s="11" t="s">
        <v>261</v>
      </c>
      <c r="K1229" s="11" t="s">
        <v>4641</v>
      </c>
      <c r="L1229" s="11">
        <v>2</v>
      </c>
    </row>
    <row r="1230" spans="1:12">
      <c r="A1230" s="11" t="s">
        <v>2230</v>
      </c>
      <c r="D1230" s="11" t="s">
        <v>260</v>
      </c>
      <c r="E1230" s="19" t="s">
        <v>2480</v>
      </c>
      <c r="F1230" s="10">
        <v>42036</v>
      </c>
      <c r="G1230" s="10">
        <v>44228</v>
      </c>
      <c r="H1230" s="11">
        <v>7</v>
      </c>
      <c r="I1230" s="20" t="s">
        <v>259</v>
      </c>
      <c r="J1230" s="11" t="s">
        <v>261</v>
      </c>
      <c r="K1230" s="11" t="s">
        <v>4641</v>
      </c>
      <c r="L1230" s="11">
        <v>2</v>
      </c>
    </row>
    <row r="1231" spans="1:12">
      <c r="A1231" s="11" t="s">
        <v>2231</v>
      </c>
      <c r="D1231" s="11" t="s">
        <v>260</v>
      </c>
      <c r="E1231" s="19" t="s">
        <v>2481</v>
      </c>
      <c r="F1231" s="10">
        <v>42036</v>
      </c>
      <c r="G1231" s="10">
        <v>44228</v>
      </c>
      <c r="H1231" s="11">
        <v>7</v>
      </c>
      <c r="I1231" s="20" t="s">
        <v>259</v>
      </c>
      <c r="J1231" s="11" t="s">
        <v>261</v>
      </c>
      <c r="K1231" s="11" t="s">
        <v>4641</v>
      </c>
      <c r="L1231" s="11">
        <v>2</v>
      </c>
    </row>
    <row r="1232" spans="1:12">
      <c r="A1232" s="11" t="s">
        <v>2232</v>
      </c>
      <c r="D1232" s="11" t="s">
        <v>260</v>
      </c>
      <c r="E1232" s="19" t="s">
        <v>2482</v>
      </c>
      <c r="F1232" s="10">
        <v>42036</v>
      </c>
      <c r="G1232" s="10">
        <v>44228</v>
      </c>
      <c r="H1232" s="11">
        <v>7</v>
      </c>
      <c r="I1232" s="20" t="s">
        <v>259</v>
      </c>
      <c r="J1232" s="11" t="s">
        <v>261</v>
      </c>
      <c r="K1232" s="11" t="s">
        <v>4641</v>
      </c>
      <c r="L1232" s="11">
        <v>2</v>
      </c>
    </row>
    <row r="1233" spans="1:12">
      <c r="A1233" s="11" t="s">
        <v>2233</v>
      </c>
      <c r="D1233" s="11" t="s">
        <v>260</v>
      </c>
      <c r="E1233" s="19" t="s">
        <v>2483</v>
      </c>
      <c r="F1233" s="10">
        <v>42036</v>
      </c>
      <c r="G1233" s="10">
        <v>44228</v>
      </c>
      <c r="H1233" s="11">
        <v>7</v>
      </c>
      <c r="I1233" s="20" t="s">
        <v>259</v>
      </c>
      <c r="J1233" s="11" t="s">
        <v>261</v>
      </c>
      <c r="K1233" s="11" t="s">
        <v>4641</v>
      </c>
      <c r="L1233" s="11">
        <v>2</v>
      </c>
    </row>
    <row r="1234" spans="1:12">
      <c r="A1234" s="11" t="s">
        <v>2234</v>
      </c>
      <c r="D1234" s="11" t="s">
        <v>260</v>
      </c>
      <c r="E1234" s="19" t="s">
        <v>2484</v>
      </c>
      <c r="F1234" s="10">
        <v>42036</v>
      </c>
      <c r="G1234" s="10">
        <v>44228</v>
      </c>
      <c r="H1234" s="11">
        <v>7</v>
      </c>
      <c r="I1234" s="20" t="s">
        <v>259</v>
      </c>
      <c r="J1234" s="11" t="s">
        <v>261</v>
      </c>
      <c r="K1234" s="11" t="s">
        <v>4641</v>
      </c>
      <c r="L1234" s="11">
        <v>2</v>
      </c>
    </row>
    <row r="1235" spans="1:12">
      <c r="A1235" s="11" t="s">
        <v>2235</v>
      </c>
      <c r="D1235" s="11" t="s">
        <v>260</v>
      </c>
      <c r="E1235" s="19" t="s">
        <v>2485</v>
      </c>
      <c r="F1235" s="10">
        <v>42036</v>
      </c>
      <c r="G1235" s="10">
        <v>44228</v>
      </c>
      <c r="H1235" s="11">
        <v>7</v>
      </c>
      <c r="I1235" s="20" t="s">
        <v>259</v>
      </c>
      <c r="J1235" s="11" t="s">
        <v>261</v>
      </c>
      <c r="K1235" s="11" t="s">
        <v>4641</v>
      </c>
      <c r="L1235" s="11">
        <v>2</v>
      </c>
    </row>
    <row r="1236" spans="1:12">
      <c r="A1236" s="11" t="s">
        <v>2236</v>
      </c>
      <c r="D1236" s="11" t="s">
        <v>260</v>
      </c>
      <c r="E1236" s="19" t="s">
        <v>2486</v>
      </c>
      <c r="F1236" s="10">
        <v>42036</v>
      </c>
      <c r="G1236" s="10">
        <v>44228</v>
      </c>
      <c r="H1236" s="11">
        <v>7</v>
      </c>
      <c r="I1236" s="20" t="s">
        <v>259</v>
      </c>
      <c r="J1236" s="11" t="s">
        <v>261</v>
      </c>
      <c r="K1236" s="11" t="s">
        <v>4641</v>
      </c>
      <c r="L1236" s="11">
        <v>2</v>
      </c>
    </row>
    <row r="1237" spans="1:12">
      <c r="A1237" s="11" t="s">
        <v>2237</v>
      </c>
      <c r="D1237" s="11" t="s">
        <v>260</v>
      </c>
      <c r="E1237" s="19" t="s">
        <v>2487</v>
      </c>
      <c r="F1237" s="10">
        <v>42036</v>
      </c>
      <c r="G1237" s="10">
        <v>44228</v>
      </c>
      <c r="H1237" s="11">
        <v>7</v>
      </c>
      <c r="I1237" s="20" t="s">
        <v>259</v>
      </c>
      <c r="J1237" s="11" t="s">
        <v>261</v>
      </c>
      <c r="K1237" s="11" t="s">
        <v>4641</v>
      </c>
      <c r="L1237" s="11">
        <v>2</v>
      </c>
    </row>
    <row r="1238" spans="1:12">
      <c r="A1238" s="11" t="s">
        <v>2238</v>
      </c>
      <c r="D1238" s="11" t="s">
        <v>260</v>
      </c>
      <c r="E1238" s="19" t="s">
        <v>2488</v>
      </c>
      <c r="F1238" s="10">
        <v>42036</v>
      </c>
      <c r="G1238" s="10">
        <v>44228</v>
      </c>
      <c r="H1238" s="11">
        <v>7</v>
      </c>
      <c r="I1238" s="20" t="s">
        <v>259</v>
      </c>
      <c r="J1238" s="11" t="s">
        <v>261</v>
      </c>
      <c r="K1238" s="11" t="s">
        <v>4641</v>
      </c>
      <c r="L1238" s="11">
        <v>2</v>
      </c>
    </row>
    <row r="1239" spans="1:12">
      <c r="A1239" s="11" t="s">
        <v>2239</v>
      </c>
      <c r="D1239" s="11" t="s">
        <v>260</v>
      </c>
      <c r="E1239" s="19" t="s">
        <v>2489</v>
      </c>
      <c r="F1239" s="10">
        <v>42036</v>
      </c>
      <c r="G1239" s="10">
        <v>44228</v>
      </c>
      <c r="H1239" s="11">
        <v>7</v>
      </c>
      <c r="I1239" s="20" t="s">
        <v>259</v>
      </c>
      <c r="J1239" s="11" t="s">
        <v>261</v>
      </c>
      <c r="K1239" s="11" t="s">
        <v>4641</v>
      </c>
      <c r="L1239" s="11">
        <v>2</v>
      </c>
    </row>
    <row r="1240" spans="1:12">
      <c r="A1240" s="11" t="s">
        <v>2240</v>
      </c>
      <c r="D1240" s="11" t="s">
        <v>260</v>
      </c>
      <c r="E1240" s="19" t="s">
        <v>2490</v>
      </c>
      <c r="F1240" s="10">
        <v>42036</v>
      </c>
      <c r="G1240" s="10">
        <v>44228</v>
      </c>
      <c r="H1240" s="11">
        <v>7</v>
      </c>
      <c r="I1240" s="20" t="s">
        <v>259</v>
      </c>
      <c r="J1240" s="11" t="s">
        <v>261</v>
      </c>
      <c r="K1240" s="11" t="s">
        <v>4641</v>
      </c>
      <c r="L1240" s="11">
        <v>2</v>
      </c>
    </row>
    <row r="1241" spans="1:12">
      <c r="A1241" s="11" t="s">
        <v>2241</v>
      </c>
      <c r="D1241" s="11" t="s">
        <v>260</v>
      </c>
      <c r="E1241" s="19" t="s">
        <v>2491</v>
      </c>
      <c r="F1241" s="10">
        <v>42036</v>
      </c>
      <c r="G1241" s="10">
        <v>44228</v>
      </c>
      <c r="H1241" s="11">
        <v>7</v>
      </c>
      <c r="I1241" s="20" t="s">
        <v>259</v>
      </c>
      <c r="J1241" s="11" t="s">
        <v>261</v>
      </c>
      <c r="K1241" s="11" t="s">
        <v>4641</v>
      </c>
      <c r="L1241" s="11">
        <v>2</v>
      </c>
    </row>
    <row r="1242" spans="1:12">
      <c r="A1242" s="11" t="s">
        <v>2242</v>
      </c>
      <c r="D1242" s="11" t="s">
        <v>260</v>
      </c>
      <c r="E1242" s="19" t="s">
        <v>2492</v>
      </c>
      <c r="F1242" s="10">
        <v>42036</v>
      </c>
      <c r="G1242" s="10">
        <v>44228</v>
      </c>
      <c r="H1242" s="11">
        <v>7</v>
      </c>
      <c r="I1242" s="20" t="s">
        <v>259</v>
      </c>
      <c r="J1242" s="11" t="s">
        <v>261</v>
      </c>
      <c r="K1242" s="11" t="s">
        <v>4641</v>
      </c>
      <c r="L1242" s="11">
        <v>2</v>
      </c>
    </row>
    <row r="1243" spans="1:12">
      <c r="A1243" s="11" t="s">
        <v>2243</v>
      </c>
      <c r="D1243" s="11" t="s">
        <v>260</v>
      </c>
      <c r="E1243" s="19" t="s">
        <v>2493</v>
      </c>
      <c r="F1243" s="10">
        <v>42036</v>
      </c>
      <c r="G1243" s="10">
        <v>44228</v>
      </c>
      <c r="H1243" s="11">
        <v>7</v>
      </c>
      <c r="I1243" s="20" t="s">
        <v>259</v>
      </c>
      <c r="J1243" s="11" t="s">
        <v>261</v>
      </c>
      <c r="K1243" s="11" t="s">
        <v>4641</v>
      </c>
      <c r="L1243" s="11">
        <v>2</v>
      </c>
    </row>
    <row r="1244" spans="1:12">
      <c r="A1244" s="11" t="s">
        <v>2244</v>
      </c>
      <c r="D1244" s="11" t="s">
        <v>260</v>
      </c>
      <c r="E1244" s="19" t="s">
        <v>2494</v>
      </c>
      <c r="F1244" s="10">
        <v>42036</v>
      </c>
      <c r="G1244" s="10">
        <v>44228</v>
      </c>
      <c r="H1244" s="11">
        <v>7</v>
      </c>
      <c r="I1244" s="20" t="s">
        <v>259</v>
      </c>
      <c r="J1244" s="11" t="s">
        <v>261</v>
      </c>
      <c r="K1244" s="11" t="s">
        <v>4641</v>
      </c>
      <c r="L1244" s="11">
        <v>2</v>
      </c>
    </row>
    <row r="1245" spans="1:12">
      <c r="A1245" s="11" t="s">
        <v>2245</v>
      </c>
      <c r="D1245" s="11" t="s">
        <v>260</v>
      </c>
      <c r="E1245" s="19" t="s">
        <v>2495</v>
      </c>
      <c r="F1245" s="10">
        <v>42036</v>
      </c>
      <c r="G1245" s="10">
        <v>44228</v>
      </c>
      <c r="H1245" s="11">
        <v>7</v>
      </c>
      <c r="I1245" s="20" t="s">
        <v>259</v>
      </c>
      <c r="J1245" s="11" t="s">
        <v>261</v>
      </c>
      <c r="K1245" s="11" t="s">
        <v>4641</v>
      </c>
      <c r="L1245" s="11">
        <v>2</v>
      </c>
    </row>
    <row r="1246" spans="1:12">
      <c r="A1246" s="11" t="s">
        <v>2246</v>
      </c>
      <c r="D1246" s="11" t="s">
        <v>260</v>
      </c>
      <c r="E1246" s="19" t="s">
        <v>2496</v>
      </c>
      <c r="F1246" s="10">
        <v>42036</v>
      </c>
      <c r="G1246" s="10">
        <v>44228</v>
      </c>
      <c r="H1246" s="11">
        <v>7</v>
      </c>
      <c r="I1246" s="20" t="s">
        <v>259</v>
      </c>
      <c r="J1246" s="11" t="s">
        <v>261</v>
      </c>
      <c r="K1246" s="11" t="s">
        <v>4641</v>
      </c>
      <c r="L1246" s="11">
        <v>2</v>
      </c>
    </row>
    <row r="1247" spans="1:12">
      <c r="A1247" s="11" t="s">
        <v>2247</v>
      </c>
      <c r="D1247" s="11" t="s">
        <v>260</v>
      </c>
      <c r="E1247" s="19" t="s">
        <v>2497</v>
      </c>
      <c r="F1247" s="10">
        <v>42036</v>
      </c>
      <c r="G1247" s="10">
        <v>44228</v>
      </c>
      <c r="H1247" s="11">
        <v>7</v>
      </c>
      <c r="I1247" s="20" t="s">
        <v>259</v>
      </c>
      <c r="J1247" s="11" t="s">
        <v>261</v>
      </c>
      <c r="K1247" s="11" t="s">
        <v>4641</v>
      </c>
      <c r="L1247" s="11">
        <v>2</v>
      </c>
    </row>
    <row r="1248" spans="1:12">
      <c r="A1248" s="11" t="s">
        <v>2248</v>
      </c>
      <c r="D1248" s="11" t="s">
        <v>260</v>
      </c>
      <c r="E1248" s="19" t="s">
        <v>2498</v>
      </c>
      <c r="F1248" s="10">
        <v>42036</v>
      </c>
      <c r="G1248" s="10">
        <v>44228</v>
      </c>
      <c r="H1248" s="11">
        <v>7</v>
      </c>
      <c r="I1248" s="20" t="s">
        <v>259</v>
      </c>
      <c r="J1248" s="11" t="s">
        <v>261</v>
      </c>
      <c r="K1248" s="11" t="s">
        <v>4641</v>
      </c>
      <c r="L1248" s="11">
        <v>2</v>
      </c>
    </row>
    <row r="1249" spans="1:12">
      <c r="A1249" s="11" t="s">
        <v>2249</v>
      </c>
      <c r="D1249" s="11" t="s">
        <v>260</v>
      </c>
      <c r="E1249" s="19" t="s">
        <v>2499</v>
      </c>
      <c r="F1249" s="10">
        <v>42036</v>
      </c>
      <c r="G1249" s="10">
        <v>44228</v>
      </c>
      <c r="H1249" s="11">
        <v>7</v>
      </c>
      <c r="I1249" s="20" t="s">
        <v>259</v>
      </c>
      <c r="J1249" s="11" t="s">
        <v>261</v>
      </c>
      <c r="K1249" s="11" t="s">
        <v>4641</v>
      </c>
      <c r="L1249" s="11">
        <v>2</v>
      </c>
    </row>
    <row r="1250" spans="1:12">
      <c r="A1250" s="11" t="s">
        <v>2250</v>
      </c>
      <c r="D1250" s="11" t="s">
        <v>260</v>
      </c>
      <c r="E1250" s="19" t="s">
        <v>2500</v>
      </c>
      <c r="F1250" s="10">
        <v>42036</v>
      </c>
      <c r="G1250" s="10">
        <v>44228</v>
      </c>
      <c r="H1250" s="11">
        <v>7</v>
      </c>
      <c r="I1250" s="20" t="s">
        <v>259</v>
      </c>
      <c r="J1250" s="11" t="s">
        <v>261</v>
      </c>
      <c r="K1250" s="11" t="s">
        <v>4641</v>
      </c>
      <c r="L1250" s="11">
        <v>2</v>
      </c>
    </row>
    <row r="1251" spans="1:12">
      <c r="A1251" s="11" t="s">
        <v>2251</v>
      </c>
      <c r="D1251" s="11" t="s">
        <v>260</v>
      </c>
      <c r="E1251" s="19" t="s">
        <v>2501</v>
      </c>
      <c r="F1251" s="10">
        <v>42036</v>
      </c>
      <c r="G1251" s="10">
        <v>44228</v>
      </c>
      <c r="H1251" s="11">
        <v>7</v>
      </c>
      <c r="I1251" s="20" t="s">
        <v>259</v>
      </c>
      <c r="J1251" s="11" t="s">
        <v>261</v>
      </c>
      <c r="K1251" s="11" t="s">
        <v>4641</v>
      </c>
      <c r="L1251" s="11">
        <v>2</v>
      </c>
    </row>
    <row r="1252" spans="1:12">
      <c r="A1252" s="11" t="s">
        <v>2252</v>
      </c>
      <c r="D1252" s="11" t="s">
        <v>260</v>
      </c>
      <c r="E1252" s="19" t="s">
        <v>2502</v>
      </c>
      <c r="F1252" s="10">
        <v>42036</v>
      </c>
      <c r="G1252" s="10">
        <v>44228</v>
      </c>
      <c r="H1252" s="11">
        <v>7</v>
      </c>
      <c r="I1252" s="20" t="s">
        <v>259</v>
      </c>
      <c r="J1252" s="11" t="s">
        <v>261</v>
      </c>
      <c r="K1252" s="11" t="s">
        <v>4641</v>
      </c>
      <c r="L1252" s="11">
        <v>2</v>
      </c>
    </row>
    <row r="1253" spans="1:12">
      <c r="A1253" s="11" t="s">
        <v>2253</v>
      </c>
      <c r="D1253" s="11" t="s">
        <v>260</v>
      </c>
      <c r="E1253" s="19" t="s">
        <v>2503</v>
      </c>
      <c r="F1253" s="10">
        <v>42036</v>
      </c>
      <c r="G1253" s="10">
        <v>44228</v>
      </c>
      <c r="H1253" s="11">
        <v>7</v>
      </c>
      <c r="I1253" s="20" t="s">
        <v>259</v>
      </c>
      <c r="J1253" s="11" t="s">
        <v>261</v>
      </c>
      <c r="K1253" s="11" t="s">
        <v>4641</v>
      </c>
      <c r="L1253" s="11">
        <v>2</v>
      </c>
    </row>
    <row r="1254" spans="1:12">
      <c r="A1254" s="11" t="s">
        <v>2254</v>
      </c>
      <c r="D1254" s="11" t="s">
        <v>260</v>
      </c>
      <c r="E1254" s="19" t="s">
        <v>2504</v>
      </c>
      <c r="F1254" s="10">
        <v>42036</v>
      </c>
      <c r="G1254" s="10">
        <v>44228</v>
      </c>
      <c r="H1254" s="11">
        <v>7</v>
      </c>
      <c r="I1254" s="20" t="s">
        <v>259</v>
      </c>
      <c r="J1254" s="11" t="s">
        <v>261</v>
      </c>
      <c r="K1254" s="11" t="s">
        <v>4641</v>
      </c>
      <c r="L1254" s="11">
        <v>2</v>
      </c>
    </row>
    <row r="1255" spans="1:12">
      <c r="A1255" s="11" t="s">
        <v>2255</v>
      </c>
      <c r="D1255" s="11" t="s">
        <v>260</v>
      </c>
      <c r="E1255" s="19" t="s">
        <v>2505</v>
      </c>
      <c r="F1255" s="10">
        <v>42036</v>
      </c>
      <c r="G1255" s="10">
        <v>44228</v>
      </c>
      <c r="H1255" s="11">
        <v>7</v>
      </c>
      <c r="I1255" s="20" t="s">
        <v>259</v>
      </c>
      <c r="J1255" s="11" t="s">
        <v>261</v>
      </c>
      <c r="K1255" s="11" t="s">
        <v>4641</v>
      </c>
      <c r="L1255" s="11">
        <v>2</v>
      </c>
    </row>
    <row r="1256" spans="1:12">
      <c r="A1256" s="11" t="s">
        <v>2256</v>
      </c>
      <c r="D1256" s="11" t="s">
        <v>260</v>
      </c>
      <c r="E1256" s="19" t="s">
        <v>2506</v>
      </c>
      <c r="F1256" s="10">
        <v>42036</v>
      </c>
      <c r="G1256" s="10">
        <v>44228</v>
      </c>
      <c r="H1256" s="11">
        <v>7</v>
      </c>
      <c r="I1256" s="20" t="s">
        <v>259</v>
      </c>
      <c r="J1256" s="11" t="s">
        <v>261</v>
      </c>
      <c r="K1256" s="11" t="s">
        <v>4641</v>
      </c>
      <c r="L1256" s="11">
        <v>2</v>
      </c>
    </row>
    <row r="1257" spans="1:12">
      <c r="A1257" s="11" t="s">
        <v>2257</v>
      </c>
      <c r="D1257" s="11" t="s">
        <v>260</v>
      </c>
      <c r="E1257" s="19" t="s">
        <v>2507</v>
      </c>
      <c r="F1257" s="10">
        <v>42036</v>
      </c>
      <c r="G1257" s="10">
        <v>44228</v>
      </c>
      <c r="H1257" s="11">
        <v>7</v>
      </c>
      <c r="I1257" s="20" t="s">
        <v>259</v>
      </c>
      <c r="J1257" s="11" t="s">
        <v>261</v>
      </c>
      <c r="K1257" s="11" t="s">
        <v>4641</v>
      </c>
      <c r="L1257" s="11">
        <v>2</v>
      </c>
    </row>
    <row r="1258" spans="1:12">
      <c r="A1258" s="11" t="s">
        <v>2258</v>
      </c>
      <c r="D1258" s="11" t="s">
        <v>260</v>
      </c>
      <c r="E1258" s="19" t="s">
        <v>2508</v>
      </c>
      <c r="F1258" s="10">
        <v>42036</v>
      </c>
      <c r="G1258" s="10">
        <v>44228</v>
      </c>
      <c r="H1258" s="11">
        <v>7</v>
      </c>
      <c r="I1258" s="20" t="s">
        <v>259</v>
      </c>
      <c r="J1258" s="11" t="s">
        <v>261</v>
      </c>
      <c r="K1258" s="11" t="s">
        <v>4641</v>
      </c>
      <c r="L1258" s="11">
        <v>2</v>
      </c>
    </row>
    <row r="1259" spans="1:12">
      <c r="A1259" s="11" t="s">
        <v>2259</v>
      </c>
      <c r="D1259" s="11" t="s">
        <v>260</v>
      </c>
      <c r="E1259" s="19" t="s">
        <v>2509</v>
      </c>
      <c r="F1259" s="10">
        <v>42036</v>
      </c>
      <c r="G1259" s="10">
        <v>44228</v>
      </c>
      <c r="H1259" s="11">
        <v>7</v>
      </c>
      <c r="I1259" s="20" t="s">
        <v>259</v>
      </c>
      <c r="J1259" s="11" t="s">
        <v>261</v>
      </c>
      <c r="K1259" s="11" t="s">
        <v>4641</v>
      </c>
      <c r="L1259" s="11">
        <v>2</v>
      </c>
    </row>
    <row r="1260" spans="1:12">
      <c r="A1260" s="11" t="s">
        <v>2260</v>
      </c>
      <c r="D1260" s="11" t="s">
        <v>260</v>
      </c>
      <c r="E1260" s="19" t="s">
        <v>2510</v>
      </c>
      <c r="F1260" s="10">
        <v>42036</v>
      </c>
      <c r="G1260" s="10">
        <v>44228</v>
      </c>
      <c r="H1260" s="11">
        <v>7</v>
      </c>
      <c r="I1260" s="20" t="s">
        <v>259</v>
      </c>
      <c r="J1260" s="11" t="s">
        <v>261</v>
      </c>
      <c r="K1260" s="11" t="s">
        <v>4641</v>
      </c>
      <c r="L1260" s="11">
        <v>2</v>
      </c>
    </row>
    <row r="1261" spans="1:12">
      <c r="A1261" s="11" t="s">
        <v>2261</v>
      </c>
      <c r="D1261" s="11" t="s">
        <v>260</v>
      </c>
      <c r="E1261" s="19" t="s">
        <v>2511</v>
      </c>
      <c r="F1261" s="10">
        <v>42036</v>
      </c>
      <c r="G1261" s="10">
        <v>44228</v>
      </c>
      <c r="H1261" s="11">
        <v>7</v>
      </c>
      <c r="I1261" s="20" t="s">
        <v>259</v>
      </c>
      <c r="J1261" s="11" t="s">
        <v>261</v>
      </c>
      <c r="K1261" s="11" t="s">
        <v>4641</v>
      </c>
      <c r="L1261" s="11">
        <v>2</v>
      </c>
    </row>
    <row r="1262" spans="1:12">
      <c r="A1262" s="11" t="s">
        <v>2512</v>
      </c>
      <c r="D1262" s="11" t="s">
        <v>260</v>
      </c>
      <c r="E1262" s="19" t="s">
        <v>2762</v>
      </c>
      <c r="F1262" s="10">
        <v>42036</v>
      </c>
      <c r="G1262" s="10">
        <v>44228</v>
      </c>
      <c r="H1262" s="11">
        <v>7</v>
      </c>
      <c r="I1262" s="20" t="s">
        <v>259</v>
      </c>
      <c r="J1262" s="11" t="s">
        <v>261</v>
      </c>
      <c r="K1262" s="11" t="s">
        <v>4641</v>
      </c>
      <c r="L1262" s="11">
        <v>2</v>
      </c>
    </row>
    <row r="1263" spans="1:12">
      <c r="A1263" s="11" t="s">
        <v>2513</v>
      </c>
      <c r="D1263" s="11" t="s">
        <v>260</v>
      </c>
      <c r="E1263" s="19" t="s">
        <v>2763</v>
      </c>
      <c r="F1263" s="10">
        <v>42036</v>
      </c>
      <c r="G1263" s="10">
        <v>44228</v>
      </c>
      <c r="H1263" s="11">
        <v>7</v>
      </c>
      <c r="I1263" s="20" t="s">
        <v>259</v>
      </c>
      <c r="J1263" s="11" t="s">
        <v>261</v>
      </c>
      <c r="K1263" s="11" t="s">
        <v>4641</v>
      </c>
      <c r="L1263" s="11">
        <v>2</v>
      </c>
    </row>
    <row r="1264" spans="1:12">
      <c r="A1264" s="11" t="s">
        <v>2514</v>
      </c>
      <c r="D1264" s="11" t="s">
        <v>260</v>
      </c>
      <c r="E1264" s="19" t="s">
        <v>2764</v>
      </c>
      <c r="F1264" s="10">
        <v>42036</v>
      </c>
      <c r="G1264" s="10">
        <v>44228</v>
      </c>
      <c r="H1264" s="11">
        <v>7</v>
      </c>
      <c r="I1264" s="20" t="s">
        <v>259</v>
      </c>
      <c r="J1264" s="11" t="s">
        <v>261</v>
      </c>
      <c r="K1264" s="11" t="s">
        <v>4641</v>
      </c>
      <c r="L1264" s="11">
        <v>2</v>
      </c>
    </row>
    <row r="1265" spans="1:12">
      <c r="A1265" s="11" t="s">
        <v>2515</v>
      </c>
      <c r="D1265" s="11" t="s">
        <v>260</v>
      </c>
      <c r="E1265" s="19" t="s">
        <v>2765</v>
      </c>
      <c r="F1265" s="10">
        <v>42036</v>
      </c>
      <c r="G1265" s="10">
        <v>44228</v>
      </c>
      <c r="H1265" s="11">
        <v>7</v>
      </c>
      <c r="I1265" s="20" t="s">
        <v>259</v>
      </c>
      <c r="J1265" s="11" t="s">
        <v>261</v>
      </c>
      <c r="K1265" s="11" t="s">
        <v>4641</v>
      </c>
      <c r="L1265" s="11">
        <v>2</v>
      </c>
    </row>
    <row r="1266" spans="1:12">
      <c r="A1266" s="11" t="s">
        <v>2516</v>
      </c>
      <c r="D1266" s="11" t="s">
        <v>260</v>
      </c>
      <c r="E1266" s="19" t="s">
        <v>2766</v>
      </c>
      <c r="F1266" s="10">
        <v>42036</v>
      </c>
      <c r="G1266" s="10">
        <v>44228</v>
      </c>
      <c r="H1266" s="11">
        <v>7</v>
      </c>
      <c r="I1266" s="20" t="s">
        <v>259</v>
      </c>
      <c r="J1266" s="11" t="s">
        <v>261</v>
      </c>
      <c r="K1266" s="11" t="s">
        <v>4641</v>
      </c>
      <c r="L1266" s="11">
        <v>2</v>
      </c>
    </row>
    <row r="1267" spans="1:12">
      <c r="A1267" s="11" t="s">
        <v>2517</v>
      </c>
      <c r="D1267" s="11" t="s">
        <v>260</v>
      </c>
      <c r="E1267" s="19" t="s">
        <v>2767</v>
      </c>
      <c r="F1267" s="10">
        <v>42036</v>
      </c>
      <c r="G1267" s="10">
        <v>44228</v>
      </c>
      <c r="H1267" s="11">
        <v>7</v>
      </c>
      <c r="I1267" s="20" t="s">
        <v>259</v>
      </c>
      <c r="J1267" s="11" t="s">
        <v>261</v>
      </c>
      <c r="K1267" s="11" t="s">
        <v>4641</v>
      </c>
      <c r="L1267" s="11">
        <v>2</v>
      </c>
    </row>
    <row r="1268" spans="1:12">
      <c r="A1268" s="11" t="s">
        <v>2518</v>
      </c>
      <c r="D1268" s="11" t="s">
        <v>260</v>
      </c>
      <c r="E1268" s="19" t="s">
        <v>2768</v>
      </c>
      <c r="F1268" s="10">
        <v>42036</v>
      </c>
      <c r="G1268" s="10">
        <v>44228</v>
      </c>
      <c r="H1268" s="11">
        <v>7</v>
      </c>
      <c r="I1268" s="20" t="s">
        <v>259</v>
      </c>
      <c r="J1268" s="11" t="s">
        <v>261</v>
      </c>
      <c r="K1268" s="11" t="s">
        <v>4641</v>
      </c>
      <c r="L1268" s="11">
        <v>2</v>
      </c>
    </row>
    <row r="1269" spans="1:12">
      <c r="A1269" s="11" t="s">
        <v>2519</v>
      </c>
      <c r="D1269" s="11" t="s">
        <v>260</v>
      </c>
      <c r="E1269" s="19" t="s">
        <v>2769</v>
      </c>
      <c r="F1269" s="10">
        <v>42036</v>
      </c>
      <c r="G1269" s="10">
        <v>44228</v>
      </c>
      <c r="H1269" s="11">
        <v>7</v>
      </c>
      <c r="I1269" s="20" t="s">
        <v>259</v>
      </c>
      <c r="J1269" s="11" t="s">
        <v>261</v>
      </c>
      <c r="K1269" s="11" t="s">
        <v>4641</v>
      </c>
      <c r="L1269" s="11">
        <v>2</v>
      </c>
    </row>
    <row r="1270" spans="1:12">
      <c r="A1270" s="11" t="s">
        <v>2520</v>
      </c>
      <c r="D1270" s="11" t="s">
        <v>260</v>
      </c>
      <c r="E1270" s="19" t="s">
        <v>2770</v>
      </c>
      <c r="F1270" s="10">
        <v>42036</v>
      </c>
      <c r="G1270" s="10">
        <v>44228</v>
      </c>
      <c r="H1270" s="11">
        <v>7</v>
      </c>
      <c r="I1270" s="20" t="s">
        <v>259</v>
      </c>
      <c r="J1270" s="11" t="s">
        <v>261</v>
      </c>
      <c r="K1270" s="11" t="s">
        <v>4641</v>
      </c>
      <c r="L1270" s="11">
        <v>2</v>
      </c>
    </row>
    <row r="1271" spans="1:12">
      <c r="A1271" s="11" t="s">
        <v>2521</v>
      </c>
      <c r="D1271" s="11" t="s">
        <v>260</v>
      </c>
      <c r="E1271" s="19" t="s">
        <v>2771</v>
      </c>
      <c r="F1271" s="10">
        <v>42036</v>
      </c>
      <c r="G1271" s="10">
        <v>44228</v>
      </c>
      <c r="H1271" s="11">
        <v>7</v>
      </c>
      <c r="I1271" s="20" t="s">
        <v>259</v>
      </c>
      <c r="J1271" s="11" t="s">
        <v>261</v>
      </c>
      <c r="K1271" s="11" t="s">
        <v>4641</v>
      </c>
      <c r="L1271" s="11">
        <v>2</v>
      </c>
    </row>
    <row r="1272" spans="1:12">
      <c r="A1272" s="11" t="s">
        <v>2522</v>
      </c>
      <c r="D1272" s="11" t="s">
        <v>260</v>
      </c>
      <c r="E1272" s="19" t="s">
        <v>2772</v>
      </c>
      <c r="F1272" s="10">
        <v>42036</v>
      </c>
      <c r="G1272" s="10">
        <v>44228</v>
      </c>
      <c r="H1272" s="11">
        <v>7</v>
      </c>
      <c r="I1272" s="20" t="s">
        <v>259</v>
      </c>
      <c r="J1272" s="11" t="s">
        <v>261</v>
      </c>
      <c r="K1272" s="11" t="s">
        <v>4641</v>
      </c>
      <c r="L1272" s="11">
        <v>2</v>
      </c>
    </row>
    <row r="1273" spans="1:12">
      <c r="A1273" s="11" t="s">
        <v>2523</v>
      </c>
      <c r="D1273" s="11" t="s">
        <v>260</v>
      </c>
      <c r="E1273" s="19" t="s">
        <v>2773</v>
      </c>
      <c r="F1273" s="10">
        <v>42036</v>
      </c>
      <c r="G1273" s="10">
        <v>44228</v>
      </c>
      <c r="H1273" s="11">
        <v>7</v>
      </c>
      <c r="I1273" s="20" t="s">
        <v>259</v>
      </c>
      <c r="J1273" s="11" t="s">
        <v>261</v>
      </c>
      <c r="K1273" s="11" t="s">
        <v>4641</v>
      </c>
      <c r="L1273" s="11">
        <v>2</v>
      </c>
    </row>
    <row r="1274" spans="1:12">
      <c r="A1274" s="11" t="s">
        <v>2524</v>
      </c>
      <c r="D1274" s="11" t="s">
        <v>260</v>
      </c>
      <c r="E1274" s="19" t="s">
        <v>2774</v>
      </c>
      <c r="F1274" s="10">
        <v>42036</v>
      </c>
      <c r="G1274" s="10">
        <v>44228</v>
      </c>
      <c r="H1274" s="11">
        <v>7</v>
      </c>
      <c r="I1274" s="20" t="s">
        <v>259</v>
      </c>
      <c r="J1274" s="11" t="s">
        <v>261</v>
      </c>
      <c r="K1274" s="11" t="s">
        <v>4641</v>
      </c>
      <c r="L1274" s="11">
        <v>2</v>
      </c>
    </row>
    <row r="1275" spans="1:12">
      <c r="A1275" s="11" t="s">
        <v>2525</v>
      </c>
      <c r="D1275" s="11" t="s">
        <v>260</v>
      </c>
      <c r="E1275" s="19" t="s">
        <v>2775</v>
      </c>
      <c r="F1275" s="10">
        <v>42036</v>
      </c>
      <c r="G1275" s="10">
        <v>44228</v>
      </c>
      <c r="H1275" s="11">
        <v>7</v>
      </c>
      <c r="I1275" s="20" t="s">
        <v>259</v>
      </c>
      <c r="J1275" s="11" t="s">
        <v>261</v>
      </c>
      <c r="K1275" s="11" t="s">
        <v>4641</v>
      </c>
      <c r="L1275" s="11">
        <v>2</v>
      </c>
    </row>
    <row r="1276" spans="1:12">
      <c r="A1276" s="11" t="s">
        <v>2526</v>
      </c>
      <c r="D1276" s="11" t="s">
        <v>260</v>
      </c>
      <c r="E1276" s="19" t="s">
        <v>2776</v>
      </c>
      <c r="F1276" s="10">
        <v>42036</v>
      </c>
      <c r="G1276" s="10">
        <v>44228</v>
      </c>
      <c r="H1276" s="11">
        <v>7</v>
      </c>
      <c r="I1276" s="20" t="s">
        <v>259</v>
      </c>
      <c r="J1276" s="11" t="s">
        <v>261</v>
      </c>
      <c r="K1276" s="11" t="s">
        <v>4641</v>
      </c>
      <c r="L1276" s="11">
        <v>2</v>
      </c>
    </row>
    <row r="1277" spans="1:12">
      <c r="A1277" s="11" t="s">
        <v>2527</v>
      </c>
      <c r="D1277" s="11" t="s">
        <v>260</v>
      </c>
      <c r="E1277" s="19" t="s">
        <v>2777</v>
      </c>
      <c r="F1277" s="10">
        <v>42036</v>
      </c>
      <c r="G1277" s="10">
        <v>44228</v>
      </c>
      <c r="H1277" s="11">
        <v>7</v>
      </c>
      <c r="I1277" s="20" t="s">
        <v>259</v>
      </c>
      <c r="J1277" s="11" t="s">
        <v>261</v>
      </c>
      <c r="K1277" s="11" t="s">
        <v>4641</v>
      </c>
      <c r="L1277" s="11">
        <v>2</v>
      </c>
    </row>
    <row r="1278" spans="1:12">
      <c r="A1278" s="11" t="s">
        <v>2528</v>
      </c>
      <c r="D1278" s="11" t="s">
        <v>260</v>
      </c>
      <c r="E1278" s="19" t="s">
        <v>2778</v>
      </c>
      <c r="F1278" s="10">
        <v>42036</v>
      </c>
      <c r="G1278" s="10">
        <v>44228</v>
      </c>
      <c r="H1278" s="11">
        <v>7</v>
      </c>
      <c r="I1278" s="20" t="s">
        <v>259</v>
      </c>
      <c r="J1278" s="11" t="s">
        <v>261</v>
      </c>
      <c r="K1278" s="11" t="s">
        <v>4641</v>
      </c>
      <c r="L1278" s="11">
        <v>2</v>
      </c>
    </row>
    <row r="1279" spans="1:12">
      <c r="A1279" s="11" t="s">
        <v>2529</v>
      </c>
      <c r="D1279" s="11" t="s">
        <v>260</v>
      </c>
      <c r="E1279" s="19" t="s">
        <v>2779</v>
      </c>
      <c r="F1279" s="10">
        <v>42036</v>
      </c>
      <c r="G1279" s="10">
        <v>44228</v>
      </c>
      <c r="H1279" s="11">
        <v>7</v>
      </c>
      <c r="I1279" s="20" t="s">
        <v>259</v>
      </c>
      <c r="J1279" s="11" t="s">
        <v>261</v>
      </c>
      <c r="K1279" s="11" t="s">
        <v>4641</v>
      </c>
      <c r="L1279" s="11">
        <v>2</v>
      </c>
    </row>
    <row r="1280" spans="1:12">
      <c r="A1280" s="11" t="s">
        <v>2530</v>
      </c>
      <c r="D1280" s="11" t="s">
        <v>260</v>
      </c>
      <c r="E1280" s="19" t="s">
        <v>2780</v>
      </c>
      <c r="F1280" s="10">
        <v>42036</v>
      </c>
      <c r="G1280" s="10">
        <v>44228</v>
      </c>
      <c r="H1280" s="11">
        <v>7</v>
      </c>
      <c r="I1280" s="20" t="s">
        <v>259</v>
      </c>
      <c r="J1280" s="11" t="s">
        <v>261</v>
      </c>
      <c r="K1280" s="11" t="s">
        <v>4641</v>
      </c>
      <c r="L1280" s="11">
        <v>2</v>
      </c>
    </row>
    <row r="1281" spans="1:12">
      <c r="A1281" s="11" t="s">
        <v>2531</v>
      </c>
      <c r="D1281" s="11" t="s">
        <v>260</v>
      </c>
      <c r="E1281" s="19" t="s">
        <v>2781</v>
      </c>
      <c r="F1281" s="10">
        <v>42036</v>
      </c>
      <c r="G1281" s="10">
        <v>44228</v>
      </c>
      <c r="H1281" s="11">
        <v>7</v>
      </c>
      <c r="I1281" s="20" t="s">
        <v>259</v>
      </c>
      <c r="J1281" s="11" t="s">
        <v>261</v>
      </c>
      <c r="K1281" s="11" t="s">
        <v>4641</v>
      </c>
      <c r="L1281" s="11">
        <v>2</v>
      </c>
    </row>
    <row r="1282" spans="1:12">
      <c r="A1282" s="11" t="s">
        <v>2532</v>
      </c>
      <c r="D1282" s="11" t="s">
        <v>260</v>
      </c>
      <c r="E1282" s="19" t="s">
        <v>2782</v>
      </c>
      <c r="F1282" s="10">
        <v>42036</v>
      </c>
      <c r="G1282" s="10">
        <v>44228</v>
      </c>
      <c r="H1282" s="11">
        <v>7</v>
      </c>
      <c r="I1282" s="20" t="s">
        <v>259</v>
      </c>
      <c r="J1282" s="11" t="s">
        <v>261</v>
      </c>
      <c r="K1282" s="11" t="s">
        <v>4641</v>
      </c>
      <c r="L1282" s="11">
        <v>2</v>
      </c>
    </row>
    <row r="1283" spans="1:12">
      <c r="A1283" s="11" t="s">
        <v>2533</v>
      </c>
      <c r="D1283" s="11" t="s">
        <v>260</v>
      </c>
      <c r="E1283" s="19" t="s">
        <v>2783</v>
      </c>
      <c r="F1283" s="10">
        <v>42036</v>
      </c>
      <c r="G1283" s="10">
        <v>44228</v>
      </c>
      <c r="H1283" s="11">
        <v>7</v>
      </c>
      <c r="I1283" s="20" t="s">
        <v>259</v>
      </c>
      <c r="J1283" s="11" t="s">
        <v>261</v>
      </c>
      <c r="K1283" s="11" t="s">
        <v>4641</v>
      </c>
      <c r="L1283" s="11">
        <v>2</v>
      </c>
    </row>
    <row r="1284" spans="1:12">
      <c r="A1284" s="11" t="s">
        <v>2534</v>
      </c>
      <c r="D1284" s="11" t="s">
        <v>260</v>
      </c>
      <c r="E1284" s="19" t="s">
        <v>2784</v>
      </c>
      <c r="F1284" s="10">
        <v>42036</v>
      </c>
      <c r="G1284" s="10">
        <v>44228</v>
      </c>
      <c r="H1284" s="11">
        <v>7</v>
      </c>
      <c r="I1284" s="20" t="s">
        <v>259</v>
      </c>
      <c r="J1284" s="11" t="s">
        <v>261</v>
      </c>
      <c r="K1284" s="11" t="s">
        <v>4641</v>
      </c>
      <c r="L1284" s="11">
        <v>2</v>
      </c>
    </row>
    <row r="1285" spans="1:12">
      <c r="A1285" s="11" t="s">
        <v>2535</v>
      </c>
      <c r="D1285" s="11" t="s">
        <v>260</v>
      </c>
      <c r="E1285" s="19" t="s">
        <v>2785</v>
      </c>
      <c r="F1285" s="10">
        <v>42036</v>
      </c>
      <c r="G1285" s="10">
        <v>44228</v>
      </c>
      <c r="H1285" s="11">
        <v>7</v>
      </c>
      <c r="I1285" s="20" t="s">
        <v>259</v>
      </c>
      <c r="J1285" s="11" t="s">
        <v>261</v>
      </c>
      <c r="K1285" s="11" t="s">
        <v>4641</v>
      </c>
      <c r="L1285" s="11">
        <v>2</v>
      </c>
    </row>
    <row r="1286" spans="1:12">
      <c r="A1286" s="11" t="s">
        <v>2536</v>
      </c>
      <c r="D1286" s="11" t="s">
        <v>260</v>
      </c>
      <c r="E1286" s="19" t="s">
        <v>2786</v>
      </c>
      <c r="F1286" s="10">
        <v>42036</v>
      </c>
      <c r="G1286" s="10">
        <v>44228</v>
      </c>
      <c r="H1286" s="11">
        <v>7</v>
      </c>
      <c r="I1286" s="20" t="s">
        <v>259</v>
      </c>
      <c r="J1286" s="11" t="s">
        <v>261</v>
      </c>
      <c r="K1286" s="11" t="s">
        <v>4641</v>
      </c>
      <c r="L1286" s="11">
        <v>2</v>
      </c>
    </row>
    <row r="1287" spans="1:12">
      <c r="A1287" s="11" t="s">
        <v>2537</v>
      </c>
      <c r="D1287" s="11" t="s">
        <v>260</v>
      </c>
      <c r="E1287" s="19" t="s">
        <v>2787</v>
      </c>
      <c r="F1287" s="10">
        <v>42036</v>
      </c>
      <c r="G1287" s="10">
        <v>44228</v>
      </c>
      <c r="H1287" s="11">
        <v>7</v>
      </c>
      <c r="I1287" s="20" t="s">
        <v>259</v>
      </c>
      <c r="J1287" s="11" t="s">
        <v>261</v>
      </c>
      <c r="K1287" s="11" t="s">
        <v>4641</v>
      </c>
      <c r="L1287" s="11">
        <v>2</v>
      </c>
    </row>
    <row r="1288" spans="1:12">
      <c r="A1288" s="11" t="s">
        <v>2538</v>
      </c>
      <c r="D1288" s="11" t="s">
        <v>260</v>
      </c>
      <c r="E1288" s="19" t="s">
        <v>2788</v>
      </c>
      <c r="F1288" s="10">
        <v>42036</v>
      </c>
      <c r="G1288" s="10">
        <v>44228</v>
      </c>
      <c r="H1288" s="11">
        <v>7</v>
      </c>
      <c r="I1288" s="20" t="s">
        <v>259</v>
      </c>
      <c r="J1288" s="11" t="s">
        <v>261</v>
      </c>
      <c r="K1288" s="11" t="s">
        <v>4641</v>
      </c>
      <c r="L1288" s="11">
        <v>2</v>
      </c>
    </row>
    <row r="1289" spans="1:12">
      <c r="A1289" s="11" t="s">
        <v>2539</v>
      </c>
      <c r="D1289" s="11" t="s">
        <v>260</v>
      </c>
      <c r="E1289" s="19" t="s">
        <v>2789</v>
      </c>
      <c r="F1289" s="10">
        <v>42036</v>
      </c>
      <c r="G1289" s="10">
        <v>44228</v>
      </c>
      <c r="H1289" s="11">
        <v>7</v>
      </c>
      <c r="I1289" s="20" t="s">
        <v>259</v>
      </c>
      <c r="J1289" s="11" t="s">
        <v>261</v>
      </c>
      <c r="K1289" s="11" t="s">
        <v>4641</v>
      </c>
      <c r="L1289" s="11">
        <v>2</v>
      </c>
    </row>
    <row r="1290" spans="1:12">
      <c r="A1290" s="11" t="s">
        <v>2540</v>
      </c>
      <c r="D1290" s="11" t="s">
        <v>260</v>
      </c>
      <c r="E1290" s="19" t="s">
        <v>2790</v>
      </c>
      <c r="F1290" s="10">
        <v>42036</v>
      </c>
      <c r="G1290" s="10">
        <v>44228</v>
      </c>
      <c r="H1290" s="11">
        <v>7</v>
      </c>
      <c r="I1290" s="20" t="s">
        <v>259</v>
      </c>
      <c r="J1290" s="11" t="s">
        <v>261</v>
      </c>
      <c r="K1290" s="11" t="s">
        <v>4641</v>
      </c>
      <c r="L1290" s="11">
        <v>2</v>
      </c>
    </row>
    <row r="1291" spans="1:12">
      <c r="A1291" s="11" t="s">
        <v>2541</v>
      </c>
      <c r="D1291" s="11" t="s">
        <v>260</v>
      </c>
      <c r="E1291" s="19" t="s">
        <v>2791</v>
      </c>
      <c r="F1291" s="10">
        <v>42036</v>
      </c>
      <c r="G1291" s="10">
        <v>44228</v>
      </c>
      <c r="H1291" s="11">
        <v>7</v>
      </c>
      <c r="I1291" s="20" t="s">
        <v>259</v>
      </c>
      <c r="J1291" s="11" t="s">
        <v>261</v>
      </c>
      <c r="K1291" s="11" t="s">
        <v>4641</v>
      </c>
      <c r="L1291" s="11">
        <v>2</v>
      </c>
    </row>
    <row r="1292" spans="1:12">
      <c r="A1292" s="11" t="s">
        <v>2542</v>
      </c>
      <c r="D1292" s="11" t="s">
        <v>260</v>
      </c>
      <c r="E1292" s="19" t="s">
        <v>2792</v>
      </c>
      <c r="F1292" s="10">
        <v>42036</v>
      </c>
      <c r="G1292" s="10">
        <v>44228</v>
      </c>
      <c r="H1292" s="11">
        <v>7</v>
      </c>
      <c r="I1292" s="20" t="s">
        <v>259</v>
      </c>
      <c r="J1292" s="11" t="s">
        <v>261</v>
      </c>
      <c r="K1292" s="11" t="s">
        <v>4641</v>
      </c>
      <c r="L1292" s="11">
        <v>2</v>
      </c>
    </row>
    <row r="1293" spans="1:12">
      <c r="A1293" s="11" t="s">
        <v>2543</v>
      </c>
      <c r="D1293" s="11" t="s">
        <v>260</v>
      </c>
      <c r="E1293" s="19" t="s">
        <v>2793</v>
      </c>
      <c r="F1293" s="10">
        <v>42036</v>
      </c>
      <c r="G1293" s="10">
        <v>44228</v>
      </c>
      <c r="H1293" s="11">
        <v>7</v>
      </c>
      <c r="I1293" s="20" t="s">
        <v>259</v>
      </c>
      <c r="J1293" s="11" t="s">
        <v>261</v>
      </c>
      <c r="K1293" s="11" t="s">
        <v>4641</v>
      </c>
      <c r="L1293" s="11">
        <v>2</v>
      </c>
    </row>
    <row r="1294" spans="1:12">
      <c r="A1294" s="11" t="s">
        <v>2544</v>
      </c>
      <c r="D1294" s="11" t="s">
        <v>260</v>
      </c>
      <c r="E1294" s="19" t="s">
        <v>2794</v>
      </c>
      <c r="F1294" s="10">
        <v>42036</v>
      </c>
      <c r="G1294" s="10">
        <v>44228</v>
      </c>
      <c r="H1294" s="11">
        <v>7</v>
      </c>
      <c r="I1294" s="20" t="s">
        <v>259</v>
      </c>
      <c r="J1294" s="11" t="s">
        <v>261</v>
      </c>
      <c r="K1294" s="11" t="s">
        <v>4641</v>
      </c>
      <c r="L1294" s="11">
        <v>2</v>
      </c>
    </row>
    <row r="1295" spans="1:12">
      <c r="A1295" s="11" t="s">
        <v>2545</v>
      </c>
      <c r="D1295" s="11" t="s">
        <v>260</v>
      </c>
      <c r="E1295" s="19" t="s">
        <v>2795</v>
      </c>
      <c r="F1295" s="10">
        <v>42036</v>
      </c>
      <c r="G1295" s="10">
        <v>44228</v>
      </c>
      <c r="H1295" s="11">
        <v>7</v>
      </c>
      <c r="I1295" s="20" t="s">
        <v>259</v>
      </c>
      <c r="J1295" s="11" t="s">
        <v>261</v>
      </c>
      <c r="K1295" s="11" t="s">
        <v>4641</v>
      </c>
      <c r="L1295" s="11">
        <v>2</v>
      </c>
    </row>
    <row r="1296" spans="1:12">
      <c r="A1296" s="11" t="s">
        <v>2546</v>
      </c>
      <c r="D1296" s="11" t="s">
        <v>260</v>
      </c>
      <c r="E1296" s="19" t="s">
        <v>2796</v>
      </c>
      <c r="F1296" s="10">
        <v>42036</v>
      </c>
      <c r="G1296" s="10">
        <v>44228</v>
      </c>
      <c r="H1296" s="11">
        <v>7</v>
      </c>
      <c r="I1296" s="20" t="s">
        <v>259</v>
      </c>
      <c r="J1296" s="11" t="s">
        <v>261</v>
      </c>
      <c r="K1296" s="11" t="s">
        <v>4641</v>
      </c>
      <c r="L1296" s="11">
        <v>2</v>
      </c>
    </row>
    <row r="1297" spans="1:12">
      <c r="A1297" s="11" t="s">
        <v>2547</v>
      </c>
      <c r="D1297" s="11" t="s">
        <v>260</v>
      </c>
      <c r="E1297" s="19" t="s">
        <v>2797</v>
      </c>
      <c r="F1297" s="10">
        <v>42036</v>
      </c>
      <c r="G1297" s="10">
        <v>44228</v>
      </c>
      <c r="H1297" s="11">
        <v>7</v>
      </c>
      <c r="I1297" s="20" t="s">
        <v>259</v>
      </c>
      <c r="J1297" s="11" t="s">
        <v>261</v>
      </c>
      <c r="K1297" s="11" t="s">
        <v>4641</v>
      </c>
      <c r="L1297" s="11">
        <v>2</v>
      </c>
    </row>
    <row r="1298" spans="1:12">
      <c r="A1298" s="11" t="s">
        <v>2548</v>
      </c>
      <c r="D1298" s="11" t="s">
        <v>260</v>
      </c>
      <c r="E1298" s="19" t="s">
        <v>2798</v>
      </c>
      <c r="F1298" s="10">
        <v>42036</v>
      </c>
      <c r="G1298" s="10">
        <v>44228</v>
      </c>
      <c r="H1298" s="11">
        <v>7</v>
      </c>
      <c r="I1298" s="20" t="s">
        <v>259</v>
      </c>
      <c r="J1298" s="11" t="s">
        <v>261</v>
      </c>
      <c r="K1298" s="11" t="s">
        <v>4641</v>
      </c>
      <c r="L1298" s="11">
        <v>2</v>
      </c>
    </row>
    <row r="1299" spans="1:12">
      <c r="A1299" s="11" t="s">
        <v>2549</v>
      </c>
      <c r="D1299" s="11" t="s">
        <v>260</v>
      </c>
      <c r="E1299" s="19" t="s">
        <v>2799</v>
      </c>
      <c r="F1299" s="10">
        <v>42036</v>
      </c>
      <c r="G1299" s="10">
        <v>44228</v>
      </c>
      <c r="H1299" s="11">
        <v>7</v>
      </c>
      <c r="I1299" s="20" t="s">
        <v>259</v>
      </c>
      <c r="J1299" s="11" t="s">
        <v>261</v>
      </c>
      <c r="K1299" s="11" t="s">
        <v>4641</v>
      </c>
      <c r="L1299" s="11">
        <v>2</v>
      </c>
    </row>
    <row r="1300" spans="1:12">
      <c r="A1300" s="11" t="s">
        <v>2550</v>
      </c>
      <c r="D1300" s="11" t="s">
        <v>260</v>
      </c>
      <c r="E1300" s="19" t="s">
        <v>2800</v>
      </c>
      <c r="F1300" s="10">
        <v>42036</v>
      </c>
      <c r="G1300" s="10">
        <v>44228</v>
      </c>
      <c r="H1300" s="11">
        <v>7</v>
      </c>
      <c r="I1300" s="20" t="s">
        <v>259</v>
      </c>
      <c r="J1300" s="11" t="s">
        <v>261</v>
      </c>
      <c r="K1300" s="11" t="s">
        <v>4641</v>
      </c>
      <c r="L1300" s="11">
        <v>2</v>
      </c>
    </row>
    <row r="1301" spans="1:12">
      <c r="A1301" s="11" t="s">
        <v>2551</v>
      </c>
      <c r="D1301" s="11" t="s">
        <v>260</v>
      </c>
      <c r="E1301" s="19" t="s">
        <v>2801</v>
      </c>
      <c r="F1301" s="10">
        <v>42036</v>
      </c>
      <c r="G1301" s="10">
        <v>44228</v>
      </c>
      <c r="H1301" s="11">
        <v>7</v>
      </c>
      <c r="I1301" s="20" t="s">
        <v>259</v>
      </c>
      <c r="J1301" s="11" t="s">
        <v>261</v>
      </c>
      <c r="K1301" s="11" t="s">
        <v>4641</v>
      </c>
      <c r="L1301" s="11">
        <v>2</v>
      </c>
    </row>
    <row r="1302" spans="1:12">
      <c r="A1302" s="11" t="s">
        <v>2552</v>
      </c>
      <c r="D1302" s="11" t="s">
        <v>260</v>
      </c>
      <c r="E1302" s="19" t="s">
        <v>2802</v>
      </c>
      <c r="F1302" s="10">
        <v>42036</v>
      </c>
      <c r="G1302" s="10">
        <v>44228</v>
      </c>
      <c r="H1302" s="11">
        <v>7</v>
      </c>
      <c r="I1302" s="20" t="s">
        <v>259</v>
      </c>
      <c r="J1302" s="11" t="s">
        <v>261</v>
      </c>
      <c r="K1302" s="11" t="s">
        <v>4641</v>
      </c>
      <c r="L1302" s="11">
        <v>2</v>
      </c>
    </row>
    <row r="1303" spans="1:12">
      <c r="A1303" s="11" t="s">
        <v>2553</v>
      </c>
      <c r="D1303" s="11" t="s">
        <v>260</v>
      </c>
      <c r="E1303" s="19" t="s">
        <v>2803</v>
      </c>
      <c r="F1303" s="10">
        <v>42036</v>
      </c>
      <c r="G1303" s="10">
        <v>44228</v>
      </c>
      <c r="H1303" s="11">
        <v>7</v>
      </c>
      <c r="I1303" s="20" t="s">
        <v>259</v>
      </c>
      <c r="J1303" s="11" t="s">
        <v>261</v>
      </c>
      <c r="K1303" s="11" t="s">
        <v>4641</v>
      </c>
      <c r="L1303" s="11">
        <v>2</v>
      </c>
    </row>
    <row r="1304" spans="1:12">
      <c r="A1304" s="11" t="s">
        <v>2554</v>
      </c>
      <c r="D1304" s="11" t="s">
        <v>260</v>
      </c>
      <c r="E1304" s="19" t="s">
        <v>2804</v>
      </c>
      <c r="F1304" s="10">
        <v>42036</v>
      </c>
      <c r="G1304" s="10">
        <v>44228</v>
      </c>
      <c r="H1304" s="11">
        <v>7</v>
      </c>
      <c r="I1304" s="20" t="s">
        <v>259</v>
      </c>
      <c r="J1304" s="11" t="s">
        <v>261</v>
      </c>
      <c r="K1304" s="11" t="s">
        <v>4641</v>
      </c>
      <c r="L1304" s="11">
        <v>2</v>
      </c>
    </row>
    <row r="1305" spans="1:12">
      <c r="A1305" s="11" t="s">
        <v>2555</v>
      </c>
      <c r="D1305" s="11" t="s">
        <v>260</v>
      </c>
      <c r="E1305" s="19" t="s">
        <v>2805</v>
      </c>
      <c r="F1305" s="10">
        <v>42036</v>
      </c>
      <c r="G1305" s="10">
        <v>44228</v>
      </c>
      <c r="H1305" s="11">
        <v>7</v>
      </c>
      <c r="I1305" s="20" t="s">
        <v>259</v>
      </c>
      <c r="J1305" s="11" t="s">
        <v>261</v>
      </c>
      <c r="K1305" s="11" t="s">
        <v>4641</v>
      </c>
      <c r="L1305" s="11">
        <v>2</v>
      </c>
    </row>
    <row r="1306" spans="1:12">
      <c r="A1306" s="11" t="s">
        <v>2556</v>
      </c>
      <c r="D1306" s="11" t="s">
        <v>260</v>
      </c>
      <c r="E1306" s="19" t="s">
        <v>2806</v>
      </c>
      <c r="F1306" s="10">
        <v>42036</v>
      </c>
      <c r="G1306" s="10">
        <v>44228</v>
      </c>
      <c r="H1306" s="11">
        <v>7</v>
      </c>
      <c r="I1306" s="20" t="s">
        <v>259</v>
      </c>
      <c r="J1306" s="11" t="s">
        <v>261</v>
      </c>
      <c r="K1306" s="11" t="s">
        <v>4641</v>
      </c>
      <c r="L1306" s="11">
        <v>2</v>
      </c>
    </row>
    <row r="1307" spans="1:12">
      <c r="A1307" s="11" t="s">
        <v>2557</v>
      </c>
      <c r="D1307" s="11" t="s">
        <v>260</v>
      </c>
      <c r="E1307" s="19" t="s">
        <v>2807</v>
      </c>
      <c r="F1307" s="10">
        <v>42036</v>
      </c>
      <c r="G1307" s="10">
        <v>44228</v>
      </c>
      <c r="H1307" s="11">
        <v>7</v>
      </c>
      <c r="I1307" s="20" t="s">
        <v>259</v>
      </c>
      <c r="J1307" s="11" t="s">
        <v>261</v>
      </c>
      <c r="K1307" s="11" t="s">
        <v>4641</v>
      </c>
      <c r="L1307" s="11">
        <v>2</v>
      </c>
    </row>
    <row r="1308" spans="1:12">
      <c r="A1308" s="11" t="s">
        <v>2558</v>
      </c>
      <c r="D1308" s="11" t="s">
        <v>260</v>
      </c>
      <c r="E1308" s="19" t="s">
        <v>2808</v>
      </c>
      <c r="F1308" s="10">
        <v>42036</v>
      </c>
      <c r="G1308" s="10">
        <v>44228</v>
      </c>
      <c r="H1308" s="11">
        <v>7</v>
      </c>
      <c r="I1308" s="20" t="s">
        <v>259</v>
      </c>
      <c r="J1308" s="11" t="s">
        <v>261</v>
      </c>
      <c r="K1308" s="11" t="s">
        <v>4641</v>
      </c>
      <c r="L1308" s="11">
        <v>2</v>
      </c>
    </row>
    <row r="1309" spans="1:12">
      <c r="A1309" s="11" t="s">
        <v>2559</v>
      </c>
      <c r="D1309" s="11" t="s">
        <v>260</v>
      </c>
      <c r="E1309" s="19" t="s">
        <v>2809</v>
      </c>
      <c r="F1309" s="10">
        <v>42036</v>
      </c>
      <c r="G1309" s="10">
        <v>44228</v>
      </c>
      <c r="H1309" s="11">
        <v>7</v>
      </c>
      <c r="I1309" s="20" t="s">
        <v>259</v>
      </c>
      <c r="J1309" s="11" t="s">
        <v>261</v>
      </c>
      <c r="K1309" s="11" t="s">
        <v>4641</v>
      </c>
      <c r="L1309" s="11">
        <v>2</v>
      </c>
    </row>
    <row r="1310" spans="1:12">
      <c r="A1310" s="11" t="s">
        <v>2560</v>
      </c>
      <c r="D1310" s="11" t="s">
        <v>260</v>
      </c>
      <c r="E1310" s="19" t="s">
        <v>2810</v>
      </c>
      <c r="F1310" s="10">
        <v>42036</v>
      </c>
      <c r="G1310" s="10">
        <v>44228</v>
      </c>
      <c r="H1310" s="11">
        <v>7</v>
      </c>
      <c r="I1310" s="20" t="s">
        <v>259</v>
      </c>
      <c r="J1310" s="11" t="s">
        <v>261</v>
      </c>
      <c r="K1310" s="11" t="s">
        <v>4641</v>
      </c>
      <c r="L1310" s="11">
        <v>2</v>
      </c>
    </row>
    <row r="1311" spans="1:12">
      <c r="A1311" s="11" t="s">
        <v>2561</v>
      </c>
      <c r="D1311" s="11" t="s">
        <v>260</v>
      </c>
      <c r="E1311" s="19" t="s">
        <v>2811</v>
      </c>
      <c r="F1311" s="10">
        <v>42036</v>
      </c>
      <c r="G1311" s="10">
        <v>44228</v>
      </c>
      <c r="H1311" s="11">
        <v>7</v>
      </c>
      <c r="I1311" s="20" t="s">
        <v>259</v>
      </c>
      <c r="J1311" s="11" t="s">
        <v>261</v>
      </c>
      <c r="K1311" s="11" t="s">
        <v>4641</v>
      </c>
      <c r="L1311" s="11">
        <v>2</v>
      </c>
    </row>
    <row r="1312" spans="1:12">
      <c r="A1312" s="11" t="s">
        <v>2562</v>
      </c>
      <c r="D1312" s="11" t="s">
        <v>260</v>
      </c>
      <c r="E1312" s="19" t="s">
        <v>2812</v>
      </c>
      <c r="F1312" s="10">
        <v>42036</v>
      </c>
      <c r="G1312" s="10">
        <v>44228</v>
      </c>
      <c r="H1312" s="11">
        <v>7</v>
      </c>
      <c r="I1312" s="20" t="s">
        <v>259</v>
      </c>
      <c r="J1312" s="11" t="s">
        <v>261</v>
      </c>
      <c r="K1312" s="11" t="s">
        <v>4641</v>
      </c>
      <c r="L1312" s="11">
        <v>2</v>
      </c>
    </row>
    <row r="1313" spans="1:12">
      <c r="A1313" s="11" t="s">
        <v>2563</v>
      </c>
      <c r="D1313" s="11" t="s">
        <v>260</v>
      </c>
      <c r="E1313" s="19" t="s">
        <v>2813</v>
      </c>
      <c r="F1313" s="10">
        <v>42036</v>
      </c>
      <c r="G1313" s="10">
        <v>44228</v>
      </c>
      <c r="H1313" s="11">
        <v>7</v>
      </c>
      <c r="I1313" s="20" t="s">
        <v>259</v>
      </c>
      <c r="J1313" s="11" t="s">
        <v>261</v>
      </c>
      <c r="K1313" s="11" t="s">
        <v>4641</v>
      </c>
      <c r="L1313" s="11">
        <v>2</v>
      </c>
    </row>
    <row r="1314" spans="1:12">
      <c r="A1314" s="11" t="s">
        <v>2564</v>
      </c>
      <c r="D1314" s="11" t="s">
        <v>260</v>
      </c>
      <c r="E1314" s="19" t="s">
        <v>2814</v>
      </c>
      <c r="F1314" s="10">
        <v>42036</v>
      </c>
      <c r="G1314" s="10">
        <v>44228</v>
      </c>
      <c r="H1314" s="11">
        <v>7</v>
      </c>
      <c r="I1314" s="20" t="s">
        <v>259</v>
      </c>
      <c r="J1314" s="11" t="s">
        <v>261</v>
      </c>
      <c r="K1314" s="11" t="s">
        <v>4641</v>
      </c>
      <c r="L1314" s="11">
        <v>2</v>
      </c>
    </row>
    <row r="1315" spans="1:12">
      <c r="A1315" s="11" t="s">
        <v>2565</v>
      </c>
      <c r="D1315" s="11" t="s">
        <v>260</v>
      </c>
      <c r="E1315" s="19" t="s">
        <v>2815</v>
      </c>
      <c r="F1315" s="10">
        <v>42036</v>
      </c>
      <c r="G1315" s="10">
        <v>44228</v>
      </c>
      <c r="H1315" s="11">
        <v>7</v>
      </c>
      <c r="I1315" s="20" t="s">
        <v>259</v>
      </c>
      <c r="J1315" s="11" t="s">
        <v>261</v>
      </c>
      <c r="K1315" s="11" t="s">
        <v>4641</v>
      </c>
      <c r="L1315" s="11">
        <v>2</v>
      </c>
    </row>
    <row r="1316" spans="1:12">
      <c r="A1316" s="11" t="s">
        <v>2566</v>
      </c>
      <c r="D1316" s="11" t="s">
        <v>260</v>
      </c>
      <c r="E1316" s="19" t="s">
        <v>2816</v>
      </c>
      <c r="F1316" s="10">
        <v>42036</v>
      </c>
      <c r="G1316" s="10">
        <v>44228</v>
      </c>
      <c r="H1316" s="11">
        <v>7</v>
      </c>
      <c r="I1316" s="20" t="s">
        <v>259</v>
      </c>
      <c r="J1316" s="11" t="s">
        <v>261</v>
      </c>
      <c r="K1316" s="11" t="s">
        <v>4641</v>
      </c>
      <c r="L1316" s="11">
        <v>2</v>
      </c>
    </row>
    <row r="1317" spans="1:12">
      <c r="A1317" s="11" t="s">
        <v>2567</v>
      </c>
      <c r="D1317" s="11" t="s">
        <v>260</v>
      </c>
      <c r="E1317" s="19" t="s">
        <v>2817</v>
      </c>
      <c r="F1317" s="10">
        <v>42036</v>
      </c>
      <c r="G1317" s="10">
        <v>44228</v>
      </c>
      <c r="H1317" s="11">
        <v>7</v>
      </c>
      <c r="I1317" s="20" t="s">
        <v>259</v>
      </c>
      <c r="J1317" s="11" t="s">
        <v>261</v>
      </c>
      <c r="K1317" s="11" t="s">
        <v>4641</v>
      </c>
      <c r="L1317" s="11">
        <v>2</v>
      </c>
    </row>
    <row r="1318" spans="1:12">
      <c r="A1318" s="11" t="s">
        <v>2568</v>
      </c>
      <c r="D1318" s="11" t="s">
        <v>260</v>
      </c>
      <c r="E1318" s="19" t="s">
        <v>2818</v>
      </c>
      <c r="F1318" s="10">
        <v>42036</v>
      </c>
      <c r="G1318" s="10">
        <v>44228</v>
      </c>
      <c r="H1318" s="11">
        <v>7</v>
      </c>
      <c r="I1318" s="20" t="s">
        <v>259</v>
      </c>
      <c r="J1318" s="11" t="s">
        <v>261</v>
      </c>
      <c r="K1318" s="11" t="s">
        <v>4641</v>
      </c>
      <c r="L1318" s="11">
        <v>2</v>
      </c>
    </row>
    <row r="1319" spans="1:12">
      <c r="A1319" s="11" t="s">
        <v>2569</v>
      </c>
      <c r="D1319" s="11" t="s">
        <v>260</v>
      </c>
      <c r="E1319" s="19" t="s">
        <v>2819</v>
      </c>
      <c r="F1319" s="10">
        <v>42036</v>
      </c>
      <c r="G1319" s="10">
        <v>44228</v>
      </c>
      <c r="H1319" s="11">
        <v>7</v>
      </c>
      <c r="I1319" s="20" t="s">
        <v>259</v>
      </c>
      <c r="J1319" s="11" t="s">
        <v>261</v>
      </c>
      <c r="K1319" s="11" t="s">
        <v>4641</v>
      </c>
      <c r="L1319" s="11">
        <v>2</v>
      </c>
    </row>
    <row r="1320" spans="1:12">
      <c r="A1320" s="11" t="s">
        <v>2570</v>
      </c>
      <c r="D1320" s="11" t="s">
        <v>260</v>
      </c>
      <c r="E1320" s="19" t="s">
        <v>2820</v>
      </c>
      <c r="F1320" s="10">
        <v>42036</v>
      </c>
      <c r="G1320" s="10">
        <v>44228</v>
      </c>
      <c r="H1320" s="11">
        <v>7</v>
      </c>
      <c r="I1320" s="20" t="s">
        <v>259</v>
      </c>
      <c r="J1320" s="11" t="s">
        <v>261</v>
      </c>
      <c r="K1320" s="11" t="s">
        <v>4641</v>
      </c>
      <c r="L1320" s="11">
        <v>2</v>
      </c>
    </row>
    <row r="1321" spans="1:12">
      <c r="A1321" s="11" t="s">
        <v>2571</v>
      </c>
      <c r="D1321" s="11" t="s">
        <v>260</v>
      </c>
      <c r="E1321" s="19" t="s">
        <v>2821</v>
      </c>
      <c r="F1321" s="10">
        <v>42036</v>
      </c>
      <c r="G1321" s="10">
        <v>44228</v>
      </c>
      <c r="H1321" s="11">
        <v>7</v>
      </c>
      <c r="I1321" s="20" t="s">
        <v>259</v>
      </c>
      <c r="J1321" s="11" t="s">
        <v>261</v>
      </c>
      <c r="K1321" s="11" t="s">
        <v>4641</v>
      </c>
      <c r="L1321" s="11">
        <v>2</v>
      </c>
    </row>
    <row r="1322" spans="1:12">
      <c r="A1322" s="11" t="s">
        <v>2572</v>
      </c>
      <c r="D1322" s="11" t="s">
        <v>260</v>
      </c>
      <c r="E1322" s="19" t="s">
        <v>2822</v>
      </c>
      <c r="F1322" s="10">
        <v>42036</v>
      </c>
      <c r="G1322" s="10">
        <v>44228</v>
      </c>
      <c r="H1322" s="11">
        <v>7</v>
      </c>
      <c r="I1322" s="20" t="s">
        <v>259</v>
      </c>
      <c r="J1322" s="11" t="s">
        <v>261</v>
      </c>
      <c r="K1322" s="11" t="s">
        <v>4641</v>
      </c>
      <c r="L1322" s="11">
        <v>2</v>
      </c>
    </row>
    <row r="1323" spans="1:12">
      <c r="A1323" s="11" t="s">
        <v>2573</v>
      </c>
      <c r="D1323" s="11" t="s">
        <v>260</v>
      </c>
      <c r="E1323" s="19" t="s">
        <v>2823</v>
      </c>
      <c r="F1323" s="10">
        <v>42036</v>
      </c>
      <c r="G1323" s="10">
        <v>44228</v>
      </c>
      <c r="H1323" s="11">
        <v>7</v>
      </c>
      <c r="I1323" s="20" t="s">
        <v>259</v>
      </c>
      <c r="J1323" s="11" t="s">
        <v>261</v>
      </c>
      <c r="K1323" s="11" t="s">
        <v>4641</v>
      </c>
      <c r="L1323" s="11">
        <v>2</v>
      </c>
    </row>
    <row r="1324" spans="1:12">
      <c r="A1324" s="11" t="s">
        <v>2574</v>
      </c>
      <c r="D1324" s="11" t="s">
        <v>260</v>
      </c>
      <c r="E1324" s="19" t="s">
        <v>2824</v>
      </c>
      <c r="F1324" s="10">
        <v>42036</v>
      </c>
      <c r="G1324" s="10">
        <v>44228</v>
      </c>
      <c r="H1324" s="11">
        <v>7</v>
      </c>
      <c r="I1324" s="20" t="s">
        <v>259</v>
      </c>
      <c r="J1324" s="11" t="s">
        <v>261</v>
      </c>
      <c r="K1324" s="11" t="s">
        <v>4641</v>
      </c>
      <c r="L1324" s="11">
        <v>2</v>
      </c>
    </row>
    <row r="1325" spans="1:12">
      <c r="A1325" s="11" t="s">
        <v>2575</v>
      </c>
      <c r="D1325" s="11" t="s">
        <v>260</v>
      </c>
      <c r="E1325" s="19" t="s">
        <v>2825</v>
      </c>
      <c r="F1325" s="10">
        <v>42036</v>
      </c>
      <c r="G1325" s="10">
        <v>44228</v>
      </c>
      <c r="H1325" s="11">
        <v>7</v>
      </c>
      <c r="I1325" s="20" t="s">
        <v>259</v>
      </c>
      <c r="J1325" s="11" t="s">
        <v>261</v>
      </c>
      <c r="K1325" s="11" t="s">
        <v>4641</v>
      </c>
      <c r="L1325" s="11">
        <v>2</v>
      </c>
    </row>
    <row r="1326" spans="1:12">
      <c r="A1326" s="11" t="s">
        <v>2576</v>
      </c>
      <c r="D1326" s="11" t="s">
        <v>260</v>
      </c>
      <c r="E1326" s="19" t="s">
        <v>2826</v>
      </c>
      <c r="F1326" s="10">
        <v>42036</v>
      </c>
      <c r="G1326" s="10">
        <v>44228</v>
      </c>
      <c r="H1326" s="11">
        <v>7</v>
      </c>
      <c r="I1326" s="20" t="s">
        <v>259</v>
      </c>
      <c r="J1326" s="11" t="s">
        <v>261</v>
      </c>
      <c r="K1326" s="11" t="s">
        <v>4641</v>
      </c>
      <c r="L1326" s="11">
        <v>2</v>
      </c>
    </row>
    <row r="1327" spans="1:12">
      <c r="A1327" s="11" t="s">
        <v>2577</v>
      </c>
      <c r="D1327" s="11" t="s">
        <v>260</v>
      </c>
      <c r="E1327" s="19" t="s">
        <v>2827</v>
      </c>
      <c r="F1327" s="10">
        <v>42036</v>
      </c>
      <c r="G1327" s="10">
        <v>44228</v>
      </c>
      <c r="H1327" s="11">
        <v>7</v>
      </c>
      <c r="I1327" s="20" t="s">
        <v>259</v>
      </c>
      <c r="J1327" s="11" t="s">
        <v>261</v>
      </c>
      <c r="K1327" s="11" t="s">
        <v>4641</v>
      </c>
      <c r="L1327" s="11">
        <v>2</v>
      </c>
    </row>
    <row r="1328" spans="1:12">
      <c r="A1328" s="11" t="s">
        <v>2578</v>
      </c>
      <c r="D1328" s="11" t="s">
        <v>260</v>
      </c>
      <c r="E1328" s="19" t="s">
        <v>2828</v>
      </c>
      <c r="F1328" s="10">
        <v>42036</v>
      </c>
      <c r="G1328" s="10">
        <v>44228</v>
      </c>
      <c r="H1328" s="11">
        <v>7</v>
      </c>
      <c r="I1328" s="20" t="s">
        <v>259</v>
      </c>
      <c r="J1328" s="11" t="s">
        <v>261</v>
      </c>
      <c r="K1328" s="11" t="s">
        <v>4641</v>
      </c>
      <c r="L1328" s="11">
        <v>2</v>
      </c>
    </row>
    <row r="1329" spans="1:12">
      <c r="A1329" s="11" t="s">
        <v>2579</v>
      </c>
      <c r="D1329" s="11" t="s">
        <v>260</v>
      </c>
      <c r="E1329" s="19" t="s">
        <v>2829</v>
      </c>
      <c r="F1329" s="10">
        <v>42036</v>
      </c>
      <c r="G1329" s="10">
        <v>44228</v>
      </c>
      <c r="H1329" s="11">
        <v>7</v>
      </c>
      <c r="I1329" s="20" t="s">
        <v>259</v>
      </c>
      <c r="J1329" s="11" t="s">
        <v>261</v>
      </c>
      <c r="K1329" s="11" t="s">
        <v>4641</v>
      </c>
      <c r="L1329" s="11">
        <v>2</v>
      </c>
    </row>
    <row r="1330" spans="1:12">
      <c r="A1330" s="11" t="s">
        <v>2580</v>
      </c>
      <c r="D1330" s="11" t="s">
        <v>260</v>
      </c>
      <c r="E1330" s="19" t="s">
        <v>2830</v>
      </c>
      <c r="F1330" s="10">
        <v>42036</v>
      </c>
      <c r="G1330" s="10">
        <v>44228</v>
      </c>
      <c r="H1330" s="11">
        <v>7</v>
      </c>
      <c r="I1330" s="20" t="s">
        <v>259</v>
      </c>
      <c r="J1330" s="11" t="s">
        <v>261</v>
      </c>
      <c r="K1330" s="11" t="s">
        <v>4641</v>
      </c>
      <c r="L1330" s="11">
        <v>2</v>
      </c>
    </row>
    <row r="1331" spans="1:12">
      <c r="A1331" s="11" t="s">
        <v>2581</v>
      </c>
      <c r="D1331" s="11" t="s">
        <v>260</v>
      </c>
      <c r="E1331" s="19" t="s">
        <v>2831</v>
      </c>
      <c r="F1331" s="10">
        <v>42036</v>
      </c>
      <c r="G1331" s="10">
        <v>44228</v>
      </c>
      <c r="H1331" s="11">
        <v>7</v>
      </c>
      <c r="I1331" s="20" t="s">
        <v>259</v>
      </c>
      <c r="J1331" s="11" t="s">
        <v>261</v>
      </c>
      <c r="K1331" s="11" t="s">
        <v>4641</v>
      </c>
      <c r="L1331" s="11">
        <v>2</v>
      </c>
    </row>
    <row r="1332" spans="1:12">
      <c r="A1332" s="11" t="s">
        <v>2582</v>
      </c>
      <c r="D1332" s="11" t="s">
        <v>260</v>
      </c>
      <c r="E1332" s="19" t="s">
        <v>2832</v>
      </c>
      <c r="F1332" s="10">
        <v>42036</v>
      </c>
      <c r="G1332" s="10">
        <v>44228</v>
      </c>
      <c r="H1332" s="11">
        <v>7</v>
      </c>
      <c r="I1332" s="20" t="s">
        <v>259</v>
      </c>
      <c r="J1332" s="11" t="s">
        <v>261</v>
      </c>
      <c r="K1332" s="11" t="s">
        <v>4641</v>
      </c>
      <c r="L1332" s="11">
        <v>2</v>
      </c>
    </row>
    <row r="1333" spans="1:12">
      <c r="A1333" s="11" t="s">
        <v>2583</v>
      </c>
      <c r="D1333" s="11" t="s">
        <v>260</v>
      </c>
      <c r="E1333" s="19" t="s">
        <v>2833</v>
      </c>
      <c r="F1333" s="10">
        <v>42036</v>
      </c>
      <c r="G1333" s="10">
        <v>44228</v>
      </c>
      <c r="H1333" s="11">
        <v>7</v>
      </c>
      <c r="I1333" s="20" t="s">
        <v>259</v>
      </c>
      <c r="J1333" s="11" t="s">
        <v>261</v>
      </c>
      <c r="K1333" s="11" t="s">
        <v>4641</v>
      </c>
      <c r="L1333" s="11">
        <v>2</v>
      </c>
    </row>
    <row r="1334" spans="1:12">
      <c r="A1334" s="11" t="s">
        <v>2584</v>
      </c>
      <c r="D1334" s="11" t="s">
        <v>260</v>
      </c>
      <c r="E1334" s="19" t="s">
        <v>2834</v>
      </c>
      <c r="F1334" s="10">
        <v>42036</v>
      </c>
      <c r="G1334" s="10">
        <v>44228</v>
      </c>
      <c r="H1334" s="11">
        <v>7</v>
      </c>
      <c r="I1334" s="20" t="s">
        <v>259</v>
      </c>
      <c r="J1334" s="11" t="s">
        <v>261</v>
      </c>
      <c r="K1334" s="11" t="s">
        <v>4641</v>
      </c>
      <c r="L1334" s="11">
        <v>2</v>
      </c>
    </row>
    <row r="1335" spans="1:12">
      <c r="A1335" s="11" t="s">
        <v>2585</v>
      </c>
      <c r="D1335" s="11" t="s">
        <v>260</v>
      </c>
      <c r="E1335" s="19" t="s">
        <v>2835</v>
      </c>
      <c r="F1335" s="10">
        <v>42036</v>
      </c>
      <c r="G1335" s="10">
        <v>44228</v>
      </c>
      <c r="H1335" s="11">
        <v>7</v>
      </c>
      <c r="I1335" s="20" t="s">
        <v>259</v>
      </c>
      <c r="J1335" s="11" t="s">
        <v>261</v>
      </c>
      <c r="K1335" s="11" t="s">
        <v>4641</v>
      </c>
      <c r="L1335" s="11">
        <v>2</v>
      </c>
    </row>
    <row r="1336" spans="1:12">
      <c r="A1336" s="11" t="s">
        <v>2586</v>
      </c>
      <c r="D1336" s="11" t="s">
        <v>260</v>
      </c>
      <c r="E1336" s="19" t="s">
        <v>2836</v>
      </c>
      <c r="F1336" s="10">
        <v>42036</v>
      </c>
      <c r="G1336" s="10">
        <v>44228</v>
      </c>
      <c r="H1336" s="11">
        <v>7</v>
      </c>
      <c r="I1336" s="20" t="s">
        <v>259</v>
      </c>
      <c r="J1336" s="11" t="s">
        <v>261</v>
      </c>
      <c r="K1336" s="11" t="s">
        <v>4641</v>
      </c>
      <c r="L1336" s="11">
        <v>2</v>
      </c>
    </row>
    <row r="1337" spans="1:12">
      <c r="A1337" s="11" t="s">
        <v>2587</v>
      </c>
      <c r="D1337" s="11" t="s">
        <v>260</v>
      </c>
      <c r="E1337" s="19" t="s">
        <v>2837</v>
      </c>
      <c r="F1337" s="10">
        <v>42036</v>
      </c>
      <c r="G1337" s="10">
        <v>44228</v>
      </c>
      <c r="H1337" s="11">
        <v>7</v>
      </c>
      <c r="I1337" s="20" t="s">
        <v>259</v>
      </c>
      <c r="J1337" s="11" t="s">
        <v>261</v>
      </c>
      <c r="K1337" s="11" t="s">
        <v>4641</v>
      </c>
      <c r="L1337" s="11">
        <v>2</v>
      </c>
    </row>
    <row r="1338" spans="1:12">
      <c r="A1338" s="11" t="s">
        <v>2588</v>
      </c>
      <c r="D1338" s="11" t="s">
        <v>260</v>
      </c>
      <c r="E1338" s="19" t="s">
        <v>2838</v>
      </c>
      <c r="F1338" s="10">
        <v>42036</v>
      </c>
      <c r="G1338" s="10">
        <v>44228</v>
      </c>
      <c r="H1338" s="11">
        <v>7</v>
      </c>
      <c r="I1338" s="20" t="s">
        <v>259</v>
      </c>
      <c r="J1338" s="11" t="s">
        <v>261</v>
      </c>
      <c r="K1338" s="11" t="s">
        <v>4641</v>
      </c>
      <c r="L1338" s="11">
        <v>2</v>
      </c>
    </row>
    <row r="1339" spans="1:12">
      <c r="A1339" s="11" t="s">
        <v>2589</v>
      </c>
      <c r="D1339" s="11" t="s">
        <v>260</v>
      </c>
      <c r="E1339" s="19" t="s">
        <v>2839</v>
      </c>
      <c r="F1339" s="10">
        <v>42036</v>
      </c>
      <c r="G1339" s="10">
        <v>44228</v>
      </c>
      <c r="H1339" s="11">
        <v>7</v>
      </c>
      <c r="I1339" s="20" t="s">
        <v>259</v>
      </c>
      <c r="J1339" s="11" t="s">
        <v>261</v>
      </c>
      <c r="K1339" s="11" t="s">
        <v>4641</v>
      </c>
      <c r="L1339" s="11">
        <v>2</v>
      </c>
    </row>
    <row r="1340" spans="1:12">
      <c r="A1340" s="11" t="s">
        <v>2590</v>
      </c>
      <c r="D1340" s="11" t="s">
        <v>260</v>
      </c>
      <c r="E1340" s="19" t="s">
        <v>2840</v>
      </c>
      <c r="F1340" s="10">
        <v>42036</v>
      </c>
      <c r="G1340" s="10">
        <v>44228</v>
      </c>
      <c r="H1340" s="11">
        <v>7</v>
      </c>
      <c r="I1340" s="20" t="s">
        <v>259</v>
      </c>
      <c r="J1340" s="11" t="s">
        <v>261</v>
      </c>
      <c r="K1340" s="11" t="s">
        <v>4641</v>
      </c>
      <c r="L1340" s="11">
        <v>2</v>
      </c>
    </row>
    <row r="1341" spans="1:12">
      <c r="A1341" s="11" t="s">
        <v>2591</v>
      </c>
      <c r="D1341" s="11" t="s">
        <v>260</v>
      </c>
      <c r="E1341" s="19" t="s">
        <v>2841</v>
      </c>
      <c r="F1341" s="10">
        <v>42036</v>
      </c>
      <c r="G1341" s="10">
        <v>44228</v>
      </c>
      <c r="H1341" s="11">
        <v>7</v>
      </c>
      <c r="I1341" s="20" t="s">
        <v>259</v>
      </c>
      <c r="J1341" s="11" t="s">
        <v>261</v>
      </c>
      <c r="K1341" s="11" t="s">
        <v>4641</v>
      </c>
      <c r="L1341" s="11">
        <v>2</v>
      </c>
    </row>
    <row r="1342" spans="1:12">
      <c r="A1342" s="11" t="s">
        <v>2592</v>
      </c>
      <c r="D1342" s="11" t="s">
        <v>260</v>
      </c>
      <c r="E1342" s="19" t="s">
        <v>2842</v>
      </c>
      <c r="F1342" s="10">
        <v>42036</v>
      </c>
      <c r="G1342" s="10">
        <v>44228</v>
      </c>
      <c r="H1342" s="11">
        <v>7</v>
      </c>
      <c r="I1342" s="20" t="s">
        <v>259</v>
      </c>
      <c r="J1342" s="11" t="s">
        <v>261</v>
      </c>
      <c r="K1342" s="11" t="s">
        <v>4641</v>
      </c>
      <c r="L1342" s="11">
        <v>2</v>
      </c>
    </row>
    <row r="1343" spans="1:12">
      <c r="A1343" s="11" t="s">
        <v>2593</v>
      </c>
      <c r="D1343" s="11" t="s">
        <v>260</v>
      </c>
      <c r="E1343" s="19" t="s">
        <v>2843</v>
      </c>
      <c r="F1343" s="10">
        <v>42036</v>
      </c>
      <c r="G1343" s="10">
        <v>44228</v>
      </c>
      <c r="H1343" s="11">
        <v>7</v>
      </c>
      <c r="I1343" s="20" t="s">
        <v>259</v>
      </c>
      <c r="J1343" s="11" t="s">
        <v>261</v>
      </c>
      <c r="K1343" s="11" t="s">
        <v>4641</v>
      </c>
      <c r="L1343" s="11">
        <v>2</v>
      </c>
    </row>
    <row r="1344" spans="1:12">
      <c r="A1344" s="11" t="s">
        <v>2594</v>
      </c>
      <c r="D1344" s="11" t="s">
        <v>260</v>
      </c>
      <c r="E1344" s="19" t="s">
        <v>2844</v>
      </c>
      <c r="F1344" s="10">
        <v>42036</v>
      </c>
      <c r="G1344" s="10">
        <v>44228</v>
      </c>
      <c r="H1344" s="11">
        <v>7</v>
      </c>
      <c r="I1344" s="20" t="s">
        <v>259</v>
      </c>
      <c r="J1344" s="11" t="s">
        <v>261</v>
      </c>
      <c r="K1344" s="11" t="s">
        <v>4641</v>
      </c>
      <c r="L1344" s="11">
        <v>2</v>
      </c>
    </row>
    <row r="1345" spans="1:12">
      <c r="A1345" s="11" t="s">
        <v>2595</v>
      </c>
      <c r="D1345" s="11" t="s">
        <v>260</v>
      </c>
      <c r="E1345" s="19" t="s">
        <v>2845</v>
      </c>
      <c r="F1345" s="10">
        <v>42036</v>
      </c>
      <c r="G1345" s="10">
        <v>44228</v>
      </c>
      <c r="H1345" s="11">
        <v>7</v>
      </c>
      <c r="I1345" s="20" t="s">
        <v>259</v>
      </c>
      <c r="J1345" s="11" t="s">
        <v>261</v>
      </c>
      <c r="K1345" s="11" t="s">
        <v>4641</v>
      </c>
      <c r="L1345" s="11">
        <v>2</v>
      </c>
    </row>
    <row r="1346" spans="1:12">
      <c r="A1346" s="11" t="s">
        <v>2596</v>
      </c>
      <c r="D1346" s="11" t="s">
        <v>260</v>
      </c>
      <c r="E1346" s="19" t="s">
        <v>2846</v>
      </c>
      <c r="F1346" s="10">
        <v>42036</v>
      </c>
      <c r="G1346" s="10">
        <v>44228</v>
      </c>
      <c r="H1346" s="11">
        <v>7</v>
      </c>
      <c r="I1346" s="20" t="s">
        <v>259</v>
      </c>
      <c r="J1346" s="11" t="s">
        <v>261</v>
      </c>
      <c r="K1346" s="11" t="s">
        <v>4641</v>
      </c>
      <c r="L1346" s="11">
        <v>2</v>
      </c>
    </row>
    <row r="1347" spans="1:12">
      <c r="A1347" s="11" t="s">
        <v>2597</v>
      </c>
      <c r="D1347" s="11" t="s">
        <v>260</v>
      </c>
      <c r="E1347" s="19" t="s">
        <v>2847</v>
      </c>
      <c r="F1347" s="10">
        <v>42036</v>
      </c>
      <c r="G1347" s="10">
        <v>44228</v>
      </c>
      <c r="H1347" s="11">
        <v>7</v>
      </c>
      <c r="I1347" s="20" t="s">
        <v>259</v>
      </c>
      <c r="J1347" s="11" t="s">
        <v>261</v>
      </c>
      <c r="K1347" s="11" t="s">
        <v>4641</v>
      </c>
      <c r="L1347" s="11">
        <v>2</v>
      </c>
    </row>
    <row r="1348" spans="1:12">
      <c r="A1348" s="11" t="s">
        <v>2598</v>
      </c>
      <c r="D1348" s="11" t="s">
        <v>260</v>
      </c>
      <c r="E1348" s="19" t="s">
        <v>2848</v>
      </c>
      <c r="F1348" s="10">
        <v>42036</v>
      </c>
      <c r="G1348" s="10">
        <v>44228</v>
      </c>
      <c r="H1348" s="11">
        <v>7</v>
      </c>
      <c r="I1348" s="20" t="s">
        <v>259</v>
      </c>
      <c r="J1348" s="11" t="s">
        <v>261</v>
      </c>
      <c r="K1348" s="11" t="s">
        <v>4641</v>
      </c>
      <c r="L1348" s="11">
        <v>2</v>
      </c>
    </row>
    <row r="1349" spans="1:12">
      <c r="A1349" s="11" t="s">
        <v>2599</v>
      </c>
      <c r="D1349" s="11" t="s">
        <v>260</v>
      </c>
      <c r="E1349" s="19" t="s">
        <v>2849</v>
      </c>
      <c r="F1349" s="10">
        <v>42036</v>
      </c>
      <c r="G1349" s="10">
        <v>44228</v>
      </c>
      <c r="H1349" s="11">
        <v>7</v>
      </c>
      <c r="I1349" s="20" t="s">
        <v>259</v>
      </c>
      <c r="J1349" s="11" t="s">
        <v>261</v>
      </c>
      <c r="K1349" s="11" t="s">
        <v>4641</v>
      </c>
      <c r="L1349" s="11">
        <v>2</v>
      </c>
    </row>
    <row r="1350" spans="1:12">
      <c r="A1350" s="11" t="s">
        <v>2600</v>
      </c>
      <c r="D1350" s="11" t="s">
        <v>260</v>
      </c>
      <c r="E1350" s="19" t="s">
        <v>2850</v>
      </c>
      <c r="F1350" s="10">
        <v>42036</v>
      </c>
      <c r="G1350" s="10">
        <v>44228</v>
      </c>
      <c r="H1350" s="11">
        <v>7</v>
      </c>
      <c r="I1350" s="20" t="s">
        <v>259</v>
      </c>
      <c r="J1350" s="11" t="s">
        <v>261</v>
      </c>
      <c r="K1350" s="11" t="s">
        <v>4641</v>
      </c>
      <c r="L1350" s="11">
        <v>2</v>
      </c>
    </row>
    <row r="1351" spans="1:12">
      <c r="A1351" s="11" t="s">
        <v>2601</v>
      </c>
      <c r="D1351" s="11" t="s">
        <v>260</v>
      </c>
      <c r="E1351" s="19" t="s">
        <v>2851</v>
      </c>
      <c r="F1351" s="10">
        <v>42036</v>
      </c>
      <c r="G1351" s="10">
        <v>44228</v>
      </c>
      <c r="H1351" s="11">
        <v>7</v>
      </c>
      <c r="I1351" s="20" t="s">
        <v>259</v>
      </c>
      <c r="J1351" s="11" t="s">
        <v>261</v>
      </c>
      <c r="K1351" s="11" t="s">
        <v>4641</v>
      </c>
      <c r="L1351" s="11">
        <v>2</v>
      </c>
    </row>
    <row r="1352" spans="1:12">
      <c r="A1352" s="11" t="s">
        <v>2602</v>
      </c>
      <c r="D1352" s="11" t="s">
        <v>260</v>
      </c>
      <c r="E1352" s="19" t="s">
        <v>2852</v>
      </c>
      <c r="F1352" s="10">
        <v>42036</v>
      </c>
      <c r="G1352" s="10">
        <v>44228</v>
      </c>
      <c r="H1352" s="11">
        <v>7</v>
      </c>
      <c r="I1352" s="20" t="s">
        <v>259</v>
      </c>
      <c r="J1352" s="11" t="s">
        <v>261</v>
      </c>
      <c r="K1352" s="11" t="s">
        <v>4641</v>
      </c>
      <c r="L1352" s="11">
        <v>2</v>
      </c>
    </row>
    <row r="1353" spans="1:12">
      <c r="A1353" s="11" t="s">
        <v>2603</v>
      </c>
      <c r="D1353" s="11" t="s">
        <v>260</v>
      </c>
      <c r="E1353" s="19" t="s">
        <v>2853</v>
      </c>
      <c r="F1353" s="10">
        <v>42036</v>
      </c>
      <c r="G1353" s="10">
        <v>44228</v>
      </c>
      <c r="H1353" s="11">
        <v>7</v>
      </c>
      <c r="I1353" s="20" t="s">
        <v>259</v>
      </c>
      <c r="J1353" s="11" t="s">
        <v>261</v>
      </c>
      <c r="K1353" s="11" t="s">
        <v>4641</v>
      </c>
      <c r="L1353" s="11">
        <v>2</v>
      </c>
    </row>
    <row r="1354" spans="1:12">
      <c r="A1354" s="11" t="s">
        <v>2604</v>
      </c>
      <c r="D1354" s="11" t="s">
        <v>260</v>
      </c>
      <c r="E1354" s="19" t="s">
        <v>2854</v>
      </c>
      <c r="F1354" s="10">
        <v>42036</v>
      </c>
      <c r="G1354" s="10">
        <v>44228</v>
      </c>
      <c r="H1354" s="11">
        <v>7</v>
      </c>
      <c r="I1354" s="20" t="s">
        <v>259</v>
      </c>
      <c r="J1354" s="11" t="s">
        <v>261</v>
      </c>
      <c r="K1354" s="11" t="s">
        <v>4641</v>
      </c>
      <c r="L1354" s="11">
        <v>2</v>
      </c>
    </row>
    <row r="1355" spans="1:12">
      <c r="A1355" s="11" t="s">
        <v>2605</v>
      </c>
      <c r="D1355" s="11" t="s">
        <v>260</v>
      </c>
      <c r="E1355" s="19" t="s">
        <v>2855</v>
      </c>
      <c r="F1355" s="10">
        <v>42036</v>
      </c>
      <c r="G1355" s="10">
        <v>44228</v>
      </c>
      <c r="H1355" s="11">
        <v>7</v>
      </c>
      <c r="I1355" s="20" t="s">
        <v>259</v>
      </c>
      <c r="J1355" s="11" t="s">
        <v>261</v>
      </c>
      <c r="K1355" s="11" t="s">
        <v>4641</v>
      </c>
      <c r="L1355" s="11">
        <v>2</v>
      </c>
    </row>
    <row r="1356" spans="1:12">
      <c r="A1356" s="11" t="s">
        <v>2606</v>
      </c>
      <c r="D1356" s="11" t="s">
        <v>260</v>
      </c>
      <c r="E1356" s="19" t="s">
        <v>2856</v>
      </c>
      <c r="F1356" s="10">
        <v>42036</v>
      </c>
      <c r="G1356" s="10">
        <v>44228</v>
      </c>
      <c r="H1356" s="11">
        <v>7</v>
      </c>
      <c r="I1356" s="20" t="s">
        <v>259</v>
      </c>
      <c r="J1356" s="11" t="s">
        <v>261</v>
      </c>
      <c r="K1356" s="11" t="s">
        <v>4641</v>
      </c>
      <c r="L1356" s="11">
        <v>2</v>
      </c>
    </row>
    <row r="1357" spans="1:12">
      <c r="A1357" s="11" t="s">
        <v>2607</v>
      </c>
      <c r="D1357" s="11" t="s">
        <v>260</v>
      </c>
      <c r="E1357" s="19" t="s">
        <v>2857</v>
      </c>
      <c r="F1357" s="10">
        <v>42036</v>
      </c>
      <c r="G1357" s="10">
        <v>44228</v>
      </c>
      <c r="H1357" s="11">
        <v>7</v>
      </c>
      <c r="I1357" s="20" t="s">
        <v>259</v>
      </c>
      <c r="J1357" s="11" t="s">
        <v>261</v>
      </c>
      <c r="K1357" s="11" t="s">
        <v>4641</v>
      </c>
      <c r="L1357" s="11">
        <v>2</v>
      </c>
    </row>
    <row r="1358" spans="1:12">
      <c r="A1358" s="11" t="s">
        <v>2608</v>
      </c>
      <c r="D1358" s="11" t="s">
        <v>260</v>
      </c>
      <c r="E1358" s="19" t="s">
        <v>2858</v>
      </c>
      <c r="F1358" s="10">
        <v>42036</v>
      </c>
      <c r="G1358" s="10">
        <v>44228</v>
      </c>
      <c r="H1358" s="11">
        <v>7</v>
      </c>
      <c r="I1358" s="20" t="s">
        <v>259</v>
      </c>
      <c r="J1358" s="11" t="s">
        <v>261</v>
      </c>
      <c r="K1358" s="11" t="s">
        <v>4641</v>
      </c>
      <c r="L1358" s="11">
        <v>2</v>
      </c>
    </row>
    <row r="1359" spans="1:12">
      <c r="A1359" s="11" t="s">
        <v>2609</v>
      </c>
      <c r="D1359" s="11" t="s">
        <v>260</v>
      </c>
      <c r="E1359" s="19" t="s">
        <v>2859</v>
      </c>
      <c r="F1359" s="10">
        <v>42036</v>
      </c>
      <c r="G1359" s="10">
        <v>44228</v>
      </c>
      <c r="H1359" s="11">
        <v>7</v>
      </c>
      <c r="I1359" s="20" t="s">
        <v>259</v>
      </c>
      <c r="J1359" s="11" t="s">
        <v>261</v>
      </c>
      <c r="K1359" s="11" t="s">
        <v>4641</v>
      </c>
      <c r="L1359" s="11">
        <v>2</v>
      </c>
    </row>
    <row r="1360" spans="1:12">
      <c r="A1360" s="11" t="s">
        <v>2610</v>
      </c>
      <c r="D1360" s="11" t="s">
        <v>260</v>
      </c>
      <c r="E1360" s="19" t="s">
        <v>2860</v>
      </c>
      <c r="F1360" s="10">
        <v>42036</v>
      </c>
      <c r="G1360" s="10">
        <v>44228</v>
      </c>
      <c r="H1360" s="11">
        <v>7</v>
      </c>
      <c r="I1360" s="20" t="s">
        <v>259</v>
      </c>
      <c r="J1360" s="11" t="s">
        <v>261</v>
      </c>
      <c r="K1360" s="11" t="s">
        <v>4641</v>
      </c>
      <c r="L1360" s="11">
        <v>2</v>
      </c>
    </row>
    <row r="1361" spans="1:12">
      <c r="A1361" s="11" t="s">
        <v>2611</v>
      </c>
      <c r="D1361" s="11" t="s">
        <v>260</v>
      </c>
      <c r="E1361" s="19" t="s">
        <v>2861</v>
      </c>
      <c r="F1361" s="10">
        <v>42036</v>
      </c>
      <c r="G1361" s="10">
        <v>44228</v>
      </c>
      <c r="H1361" s="11">
        <v>7</v>
      </c>
      <c r="I1361" s="20" t="s">
        <v>259</v>
      </c>
      <c r="J1361" s="11" t="s">
        <v>261</v>
      </c>
      <c r="K1361" s="11" t="s">
        <v>4641</v>
      </c>
      <c r="L1361" s="11">
        <v>2</v>
      </c>
    </row>
    <row r="1362" spans="1:12">
      <c r="A1362" s="11" t="s">
        <v>2612</v>
      </c>
      <c r="D1362" s="11" t="s">
        <v>260</v>
      </c>
      <c r="E1362" s="19" t="s">
        <v>2862</v>
      </c>
      <c r="F1362" s="10">
        <v>42036</v>
      </c>
      <c r="G1362" s="10">
        <v>44228</v>
      </c>
      <c r="H1362" s="11">
        <v>7</v>
      </c>
      <c r="I1362" s="20" t="s">
        <v>259</v>
      </c>
      <c r="J1362" s="11" t="s">
        <v>261</v>
      </c>
      <c r="K1362" s="11" t="s">
        <v>4641</v>
      </c>
      <c r="L1362" s="11">
        <v>2</v>
      </c>
    </row>
    <row r="1363" spans="1:12">
      <c r="A1363" s="11" t="s">
        <v>2613</v>
      </c>
      <c r="D1363" s="11" t="s">
        <v>260</v>
      </c>
      <c r="E1363" s="19" t="s">
        <v>2863</v>
      </c>
      <c r="F1363" s="10">
        <v>42036</v>
      </c>
      <c r="G1363" s="10">
        <v>44228</v>
      </c>
      <c r="H1363" s="11">
        <v>7</v>
      </c>
      <c r="I1363" s="20" t="s">
        <v>259</v>
      </c>
      <c r="J1363" s="11" t="s">
        <v>261</v>
      </c>
      <c r="K1363" s="11" t="s">
        <v>4641</v>
      </c>
      <c r="L1363" s="11">
        <v>2</v>
      </c>
    </row>
    <row r="1364" spans="1:12">
      <c r="A1364" s="11" t="s">
        <v>2614</v>
      </c>
      <c r="D1364" s="11" t="s">
        <v>260</v>
      </c>
      <c r="E1364" s="19" t="s">
        <v>2864</v>
      </c>
      <c r="F1364" s="10">
        <v>42036</v>
      </c>
      <c r="G1364" s="10">
        <v>44228</v>
      </c>
      <c r="H1364" s="11">
        <v>7</v>
      </c>
      <c r="I1364" s="20" t="s">
        <v>259</v>
      </c>
      <c r="J1364" s="11" t="s">
        <v>261</v>
      </c>
      <c r="K1364" s="11" t="s">
        <v>4641</v>
      </c>
      <c r="L1364" s="11">
        <v>2</v>
      </c>
    </row>
    <row r="1365" spans="1:12">
      <c r="A1365" s="11" t="s">
        <v>2615</v>
      </c>
      <c r="D1365" s="11" t="s">
        <v>260</v>
      </c>
      <c r="E1365" s="19" t="s">
        <v>2865</v>
      </c>
      <c r="F1365" s="10">
        <v>42036</v>
      </c>
      <c r="G1365" s="10">
        <v>44228</v>
      </c>
      <c r="H1365" s="11">
        <v>7</v>
      </c>
      <c r="I1365" s="20" t="s">
        <v>259</v>
      </c>
      <c r="J1365" s="11" t="s">
        <v>261</v>
      </c>
      <c r="K1365" s="11" t="s">
        <v>4641</v>
      </c>
      <c r="L1365" s="11">
        <v>2</v>
      </c>
    </row>
    <row r="1366" spans="1:12">
      <c r="A1366" s="11" t="s">
        <v>2616</v>
      </c>
      <c r="D1366" s="11" t="s">
        <v>260</v>
      </c>
      <c r="E1366" s="19" t="s">
        <v>2866</v>
      </c>
      <c r="F1366" s="10">
        <v>42036</v>
      </c>
      <c r="G1366" s="10">
        <v>44228</v>
      </c>
      <c r="H1366" s="11">
        <v>7</v>
      </c>
      <c r="I1366" s="20" t="s">
        <v>259</v>
      </c>
      <c r="J1366" s="11" t="s">
        <v>261</v>
      </c>
      <c r="K1366" s="11" t="s">
        <v>4641</v>
      </c>
      <c r="L1366" s="11">
        <v>2</v>
      </c>
    </row>
    <row r="1367" spans="1:12">
      <c r="A1367" s="11" t="s">
        <v>2617</v>
      </c>
      <c r="D1367" s="11" t="s">
        <v>260</v>
      </c>
      <c r="E1367" s="19" t="s">
        <v>2867</v>
      </c>
      <c r="F1367" s="10">
        <v>42036</v>
      </c>
      <c r="G1367" s="10">
        <v>44228</v>
      </c>
      <c r="H1367" s="11">
        <v>7</v>
      </c>
      <c r="I1367" s="20" t="s">
        <v>259</v>
      </c>
      <c r="J1367" s="11" t="s">
        <v>261</v>
      </c>
      <c r="K1367" s="11" t="s">
        <v>4641</v>
      </c>
      <c r="L1367" s="11">
        <v>2</v>
      </c>
    </row>
    <row r="1368" spans="1:12">
      <c r="A1368" s="11" t="s">
        <v>2618</v>
      </c>
      <c r="D1368" s="11" t="s">
        <v>260</v>
      </c>
      <c r="E1368" s="19" t="s">
        <v>2868</v>
      </c>
      <c r="F1368" s="10">
        <v>42036</v>
      </c>
      <c r="G1368" s="10">
        <v>44228</v>
      </c>
      <c r="H1368" s="11">
        <v>7</v>
      </c>
      <c r="I1368" s="20" t="s">
        <v>259</v>
      </c>
      <c r="J1368" s="11" t="s">
        <v>261</v>
      </c>
      <c r="K1368" s="11" t="s">
        <v>4641</v>
      </c>
      <c r="L1368" s="11">
        <v>2</v>
      </c>
    </row>
    <row r="1369" spans="1:12">
      <c r="A1369" s="11" t="s">
        <v>2619</v>
      </c>
      <c r="D1369" s="11" t="s">
        <v>260</v>
      </c>
      <c r="E1369" s="19" t="s">
        <v>2869</v>
      </c>
      <c r="F1369" s="10">
        <v>42036</v>
      </c>
      <c r="G1369" s="10">
        <v>44228</v>
      </c>
      <c r="H1369" s="11">
        <v>7</v>
      </c>
      <c r="I1369" s="20" t="s">
        <v>259</v>
      </c>
      <c r="J1369" s="11" t="s">
        <v>261</v>
      </c>
      <c r="K1369" s="11" t="s">
        <v>4641</v>
      </c>
      <c r="L1369" s="11">
        <v>2</v>
      </c>
    </row>
    <row r="1370" spans="1:12">
      <c r="A1370" s="11" t="s">
        <v>2620</v>
      </c>
      <c r="D1370" s="11" t="s">
        <v>260</v>
      </c>
      <c r="E1370" s="19" t="s">
        <v>2870</v>
      </c>
      <c r="F1370" s="10">
        <v>42036</v>
      </c>
      <c r="G1370" s="10">
        <v>44228</v>
      </c>
      <c r="H1370" s="11">
        <v>7</v>
      </c>
      <c r="I1370" s="20" t="s">
        <v>259</v>
      </c>
      <c r="J1370" s="11" t="s">
        <v>261</v>
      </c>
      <c r="K1370" s="11" t="s">
        <v>4641</v>
      </c>
      <c r="L1370" s="11">
        <v>2</v>
      </c>
    </row>
    <row r="1371" spans="1:12">
      <c r="A1371" s="11" t="s">
        <v>2621</v>
      </c>
      <c r="D1371" s="11" t="s">
        <v>260</v>
      </c>
      <c r="E1371" s="19" t="s">
        <v>2871</v>
      </c>
      <c r="F1371" s="10">
        <v>42036</v>
      </c>
      <c r="G1371" s="10">
        <v>44228</v>
      </c>
      <c r="H1371" s="11">
        <v>7</v>
      </c>
      <c r="I1371" s="20" t="s">
        <v>259</v>
      </c>
      <c r="J1371" s="11" t="s">
        <v>261</v>
      </c>
      <c r="K1371" s="11" t="s">
        <v>4641</v>
      </c>
      <c r="L1371" s="11">
        <v>2</v>
      </c>
    </row>
    <row r="1372" spans="1:12">
      <c r="A1372" s="11" t="s">
        <v>2622</v>
      </c>
      <c r="D1372" s="11" t="s">
        <v>260</v>
      </c>
      <c r="E1372" s="19" t="s">
        <v>2872</v>
      </c>
      <c r="F1372" s="10">
        <v>42036</v>
      </c>
      <c r="G1372" s="10">
        <v>44228</v>
      </c>
      <c r="H1372" s="11">
        <v>7</v>
      </c>
      <c r="I1372" s="20" t="s">
        <v>259</v>
      </c>
      <c r="J1372" s="11" t="s">
        <v>261</v>
      </c>
      <c r="K1372" s="11" t="s">
        <v>4641</v>
      </c>
      <c r="L1372" s="11">
        <v>2</v>
      </c>
    </row>
    <row r="1373" spans="1:12">
      <c r="A1373" s="11" t="s">
        <v>2623</v>
      </c>
      <c r="D1373" s="11" t="s">
        <v>260</v>
      </c>
      <c r="E1373" s="19" t="s">
        <v>2873</v>
      </c>
      <c r="F1373" s="10">
        <v>42036</v>
      </c>
      <c r="G1373" s="10">
        <v>44228</v>
      </c>
      <c r="H1373" s="11">
        <v>7</v>
      </c>
      <c r="I1373" s="20" t="s">
        <v>259</v>
      </c>
      <c r="J1373" s="11" t="s">
        <v>261</v>
      </c>
      <c r="K1373" s="11" t="s">
        <v>4641</v>
      </c>
      <c r="L1373" s="11">
        <v>2</v>
      </c>
    </row>
    <row r="1374" spans="1:12">
      <c r="A1374" s="11" t="s">
        <v>2624</v>
      </c>
      <c r="D1374" s="11" t="s">
        <v>260</v>
      </c>
      <c r="E1374" s="19" t="s">
        <v>2874</v>
      </c>
      <c r="F1374" s="10">
        <v>42036</v>
      </c>
      <c r="G1374" s="10">
        <v>44228</v>
      </c>
      <c r="H1374" s="11">
        <v>7</v>
      </c>
      <c r="I1374" s="20" t="s">
        <v>259</v>
      </c>
      <c r="J1374" s="11" t="s">
        <v>261</v>
      </c>
      <c r="K1374" s="11" t="s">
        <v>4641</v>
      </c>
      <c r="L1374" s="11">
        <v>2</v>
      </c>
    </row>
    <row r="1375" spans="1:12">
      <c r="A1375" s="11" t="s">
        <v>2625</v>
      </c>
      <c r="D1375" s="11" t="s">
        <v>260</v>
      </c>
      <c r="E1375" s="19" t="s">
        <v>2875</v>
      </c>
      <c r="F1375" s="10">
        <v>42036</v>
      </c>
      <c r="G1375" s="10">
        <v>44228</v>
      </c>
      <c r="H1375" s="11">
        <v>7</v>
      </c>
      <c r="I1375" s="20" t="s">
        <v>259</v>
      </c>
      <c r="J1375" s="11" t="s">
        <v>261</v>
      </c>
      <c r="K1375" s="11" t="s">
        <v>4641</v>
      </c>
      <c r="L1375" s="11">
        <v>2</v>
      </c>
    </row>
    <row r="1376" spans="1:12">
      <c r="A1376" s="11" t="s">
        <v>2626</v>
      </c>
      <c r="D1376" s="11" t="s">
        <v>260</v>
      </c>
      <c r="E1376" s="19" t="s">
        <v>2876</v>
      </c>
      <c r="F1376" s="10">
        <v>42036</v>
      </c>
      <c r="G1376" s="10">
        <v>44228</v>
      </c>
      <c r="H1376" s="11">
        <v>7</v>
      </c>
      <c r="I1376" s="20" t="s">
        <v>259</v>
      </c>
      <c r="J1376" s="11" t="s">
        <v>261</v>
      </c>
      <c r="K1376" s="11" t="s">
        <v>4641</v>
      </c>
      <c r="L1376" s="11">
        <v>2</v>
      </c>
    </row>
    <row r="1377" spans="1:12">
      <c r="A1377" s="11" t="s">
        <v>2627</v>
      </c>
      <c r="D1377" s="11" t="s">
        <v>260</v>
      </c>
      <c r="E1377" s="19" t="s">
        <v>2877</v>
      </c>
      <c r="F1377" s="10">
        <v>42036</v>
      </c>
      <c r="G1377" s="10">
        <v>44228</v>
      </c>
      <c r="H1377" s="11">
        <v>7</v>
      </c>
      <c r="I1377" s="20" t="s">
        <v>259</v>
      </c>
      <c r="J1377" s="11" t="s">
        <v>261</v>
      </c>
      <c r="K1377" s="11" t="s">
        <v>4641</v>
      </c>
      <c r="L1377" s="11">
        <v>2</v>
      </c>
    </row>
    <row r="1378" spans="1:12">
      <c r="A1378" s="11" t="s">
        <v>2628</v>
      </c>
      <c r="D1378" s="11" t="s">
        <v>260</v>
      </c>
      <c r="E1378" s="19" t="s">
        <v>2878</v>
      </c>
      <c r="F1378" s="10">
        <v>42036</v>
      </c>
      <c r="G1378" s="10">
        <v>44228</v>
      </c>
      <c r="H1378" s="11">
        <v>7</v>
      </c>
      <c r="I1378" s="20" t="s">
        <v>259</v>
      </c>
      <c r="J1378" s="11" t="s">
        <v>261</v>
      </c>
      <c r="K1378" s="11" t="s">
        <v>4641</v>
      </c>
      <c r="L1378" s="11">
        <v>2</v>
      </c>
    </row>
    <row r="1379" spans="1:12">
      <c r="A1379" s="11" t="s">
        <v>2629</v>
      </c>
      <c r="D1379" s="11" t="s">
        <v>260</v>
      </c>
      <c r="E1379" s="19" t="s">
        <v>2879</v>
      </c>
      <c r="F1379" s="10">
        <v>42036</v>
      </c>
      <c r="G1379" s="10">
        <v>44228</v>
      </c>
      <c r="H1379" s="11">
        <v>7</v>
      </c>
      <c r="I1379" s="20" t="s">
        <v>259</v>
      </c>
      <c r="J1379" s="11" t="s">
        <v>261</v>
      </c>
      <c r="K1379" s="11" t="s">
        <v>4641</v>
      </c>
      <c r="L1379" s="11">
        <v>2</v>
      </c>
    </row>
    <row r="1380" spans="1:12">
      <c r="A1380" s="11" t="s">
        <v>2630</v>
      </c>
      <c r="D1380" s="11" t="s">
        <v>260</v>
      </c>
      <c r="E1380" s="19" t="s">
        <v>2880</v>
      </c>
      <c r="F1380" s="10">
        <v>42036</v>
      </c>
      <c r="G1380" s="10">
        <v>44228</v>
      </c>
      <c r="H1380" s="11">
        <v>7</v>
      </c>
      <c r="I1380" s="20" t="s">
        <v>259</v>
      </c>
      <c r="J1380" s="11" t="s">
        <v>261</v>
      </c>
      <c r="K1380" s="11" t="s">
        <v>4641</v>
      </c>
      <c r="L1380" s="11">
        <v>2</v>
      </c>
    </row>
    <row r="1381" spans="1:12">
      <c r="A1381" s="11" t="s">
        <v>2631</v>
      </c>
      <c r="D1381" s="11" t="s">
        <v>260</v>
      </c>
      <c r="E1381" s="19" t="s">
        <v>2881</v>
      </c>
      <c r="F1381" s="10">
        <v>42036</v>
      </c>
      <c r="G1381" s="10">
        <v>44228</v>
      </c>
      <c r="H1381" s="11">
        <v>7</v>
      </c>
      <c r="I1381" s="20" t="s">
        <v>259</v>
      </c>
      <c r="J1381" s="11" t="s">
        <v>261</v>
      </c>
      <c r="K1381" s="11" t="s">
        <v>4641</v>
      </c>
      <c r="L1381" s="11">
        <v>2</v>
      </c>
    </row>
    <row r="1382" spans="1:12">
      <c r="A1382" s="11" t="s">
        <v>2632</v>
      </c>
      <c r="D1382" s="11" t="s">
        <v>260</v>
      </c>
      <c r="E1382" s="19" t="s">
        <v>2882</v>
      </c>
      <c r="F1382" s="10">
        <v>42036</v>
      </c>
      <c r="G1382" s="10">
        <v>44228</v>
      </c>
      <c r="H1382" s="11">
        <v>7</v>
      </c>
      <c r="I1382" s="20" t="s">
        <v>259</v>
      </c>
      <c r="J1382" s="11" t="s">
        <v>261</v>
      </c>
      <c r="K1382" s="11" t="s">
        <v>4641</v>
      </c>
      <c r="L1382" s="11">
        <v>2</v>
      </c>
    </row>
    <row r="1383" spans="1:12">
      <c r="A1383" s="11" t="s">
        <v>2633</v>
      </c>
      <c r="D1383" s="11" t="s">
        <v>260</v>
      </c>
      <c r="E1383" s="19" t="s">
        <v>2883</v>
      </c>
      <c r="F1383" s="10">
        <v>42036</v>
      </c>
      <c r="G1383" s="10">
        <v>44228</v>
      </c>
      <c r="H1383" s="11">
        <v>7</v>
      </c>
      <c r="I1383" s="20" t="s">
        <v>259</v>
      </c>
      <c r="J1383" s="11" t="s">
        <v>261</v>
      </c>
      <c r="K1383" s="11" t="s">
        <v>4641</v>
      </c>
      <c r="L1383" s="11">
        <v>2</v>
      </c>
    </row>
    <row r="1384" spans="1:12">
      <c r="A1384" s="11" t="s">
        <v>2634</v>
      </c>
      <c r="D1384" s="11" t="s">
        <v>260</v>
      </c>
      <c r="E1384" s="19" t="s">
        <v>2884</v>
      </c>
      <c r="F1384" s="10">
        <v>42036</v>
      </c>
      <c r="G1384" s="10">
        <v>44228</v>
      </c>
      <c r="H1384" s="11">
        <v>7</v>
      </c>
      <c r="I1384" s="20" t="s">
        <v>259</v>
      </c>
      <c r="J1384" s="11" t="s">
        <v>261</v>
      </c>
      <c r="K1384" s="11" t="s">
        <v>4641</v>
      </c>
      <c r="L1384" s="11">
        <v>2</v>
      </c>
    </row>
    <row r="1385" spans="1:12">
      <c r="A1385" s="11" t="s">
        <v>2635</v>
      </c>
      <c r="D1385" s="11" t="s">
        <v>260</v>
      </c>
      <c r="E1385" s="19" t="s">
        <v>2885</v>
      </c>
      <c r="F1385" s="10">
        <v>42036</v>
      </c>
      <c r="G1385" s="10">
        <v>44228</v>
      </c>
      <c r="H1385" s="11">
        <v>7</v>
      </c>
      <c r="I1385" s="20" t="s">
        <v>259</v>
      </c>
      <c r="J1385" s="11" t="s">
        <v>261</v>
      </c>
      <c r="K1385" s="11" t="s">
        <v>4641</v>
      </c>
      <c r="L1385" s="11">
        <v>2</v>
      </c>
    </row>
    <row r="1386" spans="1:12">
      <c r="A1386" s="11" t="s">
        <v>2636</v>
      </c>
      <c r="D1386" s="11" t="s">
        <v>260</v>
      </c>
      <c r="E1386" s="19" t="s">
        <v>2886</v>
      </c>
      <c r="F1386" s="10">
        <v>42036</v>
      </c>
      <c r="G1386" s="10">
        <v>44228</v>
      </c>
      <c r="H1386" s="11">
        <v>7</v>
      </c>
      <c r="I1386" s="20" t="s">
        <v>259</v>
      </c>
      <c r="J1386" s="11" t="s">
        <v>261</v>
      </c>
      <c r="K1386" s="11" t="s">
        <v>4641</v>
      </c>
      <c r="L1386" s="11">
        <v>2</v>
      </c>
    </row>
    <row r="1387" spans="1:12">
      <c r="A1387" s="11" t="s">
        <v>2637</v>
      </c>
      <c r="D1387" s="11" t="s">
        <v>260</v>
      </c>
      <c r="E1387" s="19" t="s">
        <v>2887</v>
      </c>
      <c r="F1387" s="10">
        <v>42036</v>
      </c>
      <c r="G1387" s="10">
        <v>44228</v>
      </c>
      <c r="H1387" s="11">
        <v>7</v>
      </c>
      <c r="I1387" s="20" t="s">
        <v>259</v>
      </c>
      <c r="J1387" s="11" t="s">
        <v>261</v>
      </c>
      <c r="K1387" s="11" t="s">
        <v>4641</v>
      </c>
      <c r="L1387" s="11">
        <v>2</v>
      </c>
    </row>
    <row r="1388" spans="1:12">
      <c r="A1388" s="11" t="s">
        <v>2638</v>
      </c>
      <c r="D1388" s="11" t="s">
        <v>260</v>
      </c>
      <c r="E1388" s="19" t="s">
        <v>2888</v>
      </c>
      <c r="F1388" s="10">
        <v>42036</v>
      </c>
      <c r="G1388" s="10">
        <v>44228</v>
      </c>
      <c r="H1388" s="11">
        <v>7</v>
      </c>
      <c r="I1388" s="20" t="s">
        <v>259</v>
      </c>
      <c r="J1388" s="11" t="s">
        <v>261</v>
      </c>
      <c r="K1388" s="11" t="s">
        <v>4641</v>
      </c>
      <c r="L1388" s="11">
        <v>2</v>
      </c>
    </row>
    <row r="1389" spans="1:12">
      <c r="A1389" s="11" t="s">
        <v>2639</v>
      </c>
      <c r="D1389" s="11" t="s">
        <v>260</v>
      </c>
      <c r="E1389" s="19" t="s">
        <v>2889</v>
      </c>
      <c r="F1389" s="10">
        <v>42036</v>
      </c>
      <c r="G1389" s="10">
        <v>44228</v>
      </c>
      <c r="H1389" s="11">
        <v>7</v>
      </c>
      <c r="I1389" s="20" t="s">
        <v>259</v>
      </c>
      <c r="J1389" s="11" t="s">
        <v>261</v>
      </c>
      <c r="K1389" s="11" t="s">
        <v>4641</v>
      </c>
      <c r="L1389" s="11">
        <v>2</v>
      </c>
    </row>
    <row r="1390" spans="1:12">
      <c r="A1390" s="11" t="s">
        <v>2640</v>
      </c>
      <c r="D1390" s="11" t="s">
        <v>260</v>
      </c>
      <c r="E1390" s="19" t="s">
        <v>2890</v>
      </c>
      <c r="F1390" s="10">
        <v>42036</v>
      </c>
      <c r="G1390" s="10">
        <v>44228</v>
      </c>
      <c r="H1390" s="11">
        <v>7</v>
      </c>
      <c r="I1390" s="20" t="s">
        <v>259</v>
      </c>
      <c r="J1390" s="11" t="s">
        <v>261</v>
      </c>
      <c r="K1390" s="11" t="s">
        <v>4641</v>
      </c>
      <c r="L1390" s="11">
        <v>2</v>
      </c>
    </row>
    <row r="1391" spans="1:12">
      <c r="A1391" s="11" t="s">
        <v>2641</v>
      </c>
      <c r="D1391" s="11" t="s">
        <v>260</v>
      </c>
      <c r="E1391" s="19" t="s">
        <v>2891</v>
      </c>
      <c r="F1391" s="10">
        <v>42036</v>
      </c>
      <c r="G1391" s="10">
        <v>44228</v>
      </c>
      <c r="H1391" s="11">
        <v>7</v>
      </c>
      <c r="I1391" s="20" t="s">
        <v>259</v>
      </c>
      <c r="J1391" s="11" t="s">
        <v>261</v>
      </c>
      <c r="K1391" s="11" t="s">
        <v>4641</v>
      </c>
      <c r="L1391" s="11">
        <v>2</v>
      </c>
    </row>
    <row r="1392" spans="1:12">
      <c r="A1392" s="11" t="s">
        <v>2642</v>
      </c>
      <c r="D1392" s="11" t="s">
        <v>260</v>
      </c>
      <c r="E1392" s="19" t="s">
        <v>2892</v>
      </c>
      <c r="F1392" s="10">
        <v>42036</v>
      </c>
      <c r="G1392" s="10">
        <v>44228</v>
      </c>
      <c r="H1392" s="11">
        <v>7</v>
      </c>
      <c r="I1392" s="20" t="s">
        <v>259</v>
      </c>
      <c r="J1392" s="11" t="s">
        <v>261</v>
      </c>
      <c r="K1392" s="11" t="s">
        <v>4641</v>
      </c>
      <c r="L1392" s="11">
        <v>2</v>
      </c>
    </row>
    <row r="1393" spans="1:12">
      <c r="A1393" s="11" t="s">
        <v>2643</v>
      </c>
      <c r="D1393" s="11" t="s">
        <v>260</v>
      </c>
      <c r="E1393" s="19" t="s">
        <v>2893</v>
      </c>
      <c r="F1393" s="10">
        <v>42036</v>
      </c>
      <c r="G1393" s="10">
        <v>44228</v>
      </c>
      <c r="H1393" s="11">
        <v>7</v>
      </c>
      <c r="I1393" s="20" t="s">
        <v>259</v>
      </c>
      <c r="J1393" s="11" t="s">
        <v>261</v>
      </c>
      <c r="K1393" s="11" t="s">
        <v>4641</v>
      </c>
      <c r="L1393" s="11">
        <v>2</v>
      </c>
    </row>
    <row r="1394" spans="1:12">
      <c r="A1394" s="11" t="s">
        <v>2644</v>
      </c>
      <c r="D1394" s="11" t="s">
        <v>260</v>
      </c>
      <c r="E1394" s="19" t="s">
        <v>2894</v>
      </c>
      <c r="F1394" s="10">
        <v>42036</v>
      </c>
      <c r="G1394" s="10">
        <v>44228</v>
      </c>
      <c r="H1394" s="11">
        <v>7</v>
      </c>
      <c r="I1394" s="20" t="s">
        <v>259</v>
      </c>
      <c r="J1394" s="11" t="s">
        <v>261</v>
      </c>
      <c r="K1394" s="11" t="s">
        <v>4641</v>
      </c>
      <c r="L1394" s="11">
        <v>2</v>
      </c>
    </row>
    <row r="1395" spans="1:12">
      <c r="A1395" s="11" t="s">
        <v>2645</v>
      </c>
      <c r="D1395" s="11" t="s">
        <v>260</v>
      </c>
      <c r="E1395" s="19" t="s">
        <v>2895</v>
      </c>
      <c r="F1395" s="10">
        <v>42036</v>
      </c>
      <c r="G1395" s="10">
        <v>44228</v>
      </c>
      <c r="H1395" s="11">
        <v>7</v>
      </c>
      <c r="I1395" s="20" t="s">
        <v>259</v>
      </c>
      <c r="J1395" s="11" t="s">
        <v>261</v>
      </c>
      <c r="K1395" s="11" t="s">
        <v>4641</v>
      </c>
      <c r="L1395" s="11">
        <v>2</v>
      </c>
    </row>
    <row r="1396" spans="1:12">
      <c r="A1396" s="11" t="s">
        <v>2646</v>
      </c>
      <c r="D1396" s="11" t="s">
        <v>260</v>
      </c>
      <c r="E1396" s="19" t="s">
        <v>2896</v>
      </c>
      <c r="F1396" s="10">
        <v>42036</v>
      </c>
      <c r="G1396" s="10">
        <v>44228</v>
      </c>
      <c r="H1396" s="11">
        <v>7</v>
      </c>
      <c r="I1396" s="20" t="s">
        <v>259</v>
      </c>
      <c r="J1396" s="11" t="s">
        <v>261</v>
      </c>
      <c r="K1396" s="11" t="s">
        <v>4641</v>
      </c>
      <c r="L1396" s="11">
        <v>2</v>
      </c>
    </row>
    <row r="1397" spans="1:12">
      <c r="A1397" s="11" t="s">
        <v>2647</v>
      </c>
      <c r="D1397" s="11" t="s">
        <v>260</v>
      </c>
      <c r="E1397" s="19" t="s">
        <v>2897</v>
      </c>
      <c r="F1397" s="10">
        <v>42036</v>
      </c>
      <c r="G1397" s="10">
        <v>44228</v>
      </c>
      <c r="H1397" s="11">
        <v>7</v>
      </c>
      <c r="I1397" s="20" t="s">
        <v>259</v>
      </c>
      <c r="J1397" s="11" t="s">
        <v>261</v>
      </c>
      <c r="K1397" s="11" t="s">
        <v>4641</v>
      </c>
      <c r="L1397" s="11">
        <v>2</v>
      </c>
    </row>
    <row r="1398" spans="1:12">
      <c r="A1398" s="11" t="s">
        <v>2648</v>
      </c>
      <c r="D1398" s="11" t="s">
        <v>260</v>
      </c>
      <c r="E1398" s="19" t="s">
        <v>2898</v>
      </c>
      <c r="F1398" s="10">
        <v>42036</v>
      </c>
      <c r="G1398" s="10">
        <v>44228</v>
      </c>
      <c r="H1398" s="11">
        <v>7</v>
      </c>
      <c r="I1398" s="20" t="s">
        <v>259</v>
      </c>
      <c r="J1398" s="11" t="s">
        <v>261</v>
      </c>
      <c r="K1398" s="11" t="s">
        <v>4641</v>
      </c>
      <c r="L1398" s="11">
        <v>2</v>
      </c>
    </row>
    <row r="1399" spans="1:12">
      <c r="A1399" s="11" t="s">
        <v>2649</v>
      </c>
      <c r="D1399" s="11" t="s">
        <v>260</v>
      </c>
      <c r="E1399" s="19" t="s">
        <v>2899</v>
      </c>
      <c r="F1399" s="10">
        <v>42036</v>
      </c>
      <c r="G1399" s="10">
        <v>44228</v>
      </c>
      <c r="H1399" s="11">
        <v>7</v>
      </c>
      <c r="I1399" s="20" t="s">
        <v>259</v>
      </c>
      <c r="J1399" s="11" t="s">
        <v>261</v>
      </c>
      <c r="K1399" s="11" t="s">
        <v>4641</v>
      </c>
      <c r="L1399" s="11">
        <v>2</v>
      </c>
    </row>
    <row r="1400" spans="1:12">
      <c r="A1400" s="11" t="s">
        <v>2650</v>
      </c>
      <c r="D1400" s="11" t="s">
        <v>260</v>
      </c>
      <c r="E1400" s="19" t="s">
        <v>2900</v>
      </c>
      <c r="F1400" s="10">
        <v>42036</v>
      </c>
      <c r="G1400" s="10">
        <v>44228</v>
      </c>
      <c r="H1400" s="11">
        <v>7</v>
      </c>
      <c r="I1400" s="20" t="s">
        <v>259</v>
      </c>
      <c r="J1400" s="11" t="s">
        <v>261</v>
      </c>
      <c r="K1400" s="11" t="s">
        <v>4641</v>
      </c>
      <c r="L1400" s="11">
        <v>2</v>
      </c>
    </row>
    <row r="1401" spans="1:12">
      <c r="A1401" s="11" t="s">
        <v>2651</v>
      </c>
      <c r="D1401" s="11" t="s">
        <v>260</v>
      </c>
      <c r="E1401" s="19" t="s">
        <v>2901</v>
      </c>
      <c r="F1401" s="10">
        <v>42036</v>
      </c>
      <c r="G1401" s="10">
        <v>44228</v>
      </c>
      <c r="H1401" s="11">
        <v>7</v>
      </c>
      <c r="I1401" s="20" t="s">
        <v>259</v>
      </c>
      <c r="J1401" s="11" t="s">
        <v>261</v>
      </c>
      <c r="K1401" s="11" t="s">
        <v>4641</v>
      </c>
      <c r="L1401" s="11">
        <v>2</v>
      </c>
    </row>
    <row r="1402" spans="1:12">
      <c r="A1402" s="11" t="s">
        <v>2652</v>
      </c>
      <c r="D1402" s="11" t="s">
        <v>260</v>
      </c>
      <c r="E1402" s="19" t="s">
        <v>2902</v>
      </c>
      <c r="F1402" s="10">
        <v>42036</v>
      </c>
      <c r="G1402" s="10">
        <v>44228</v>
      </c>
      <c r="H1402" s="11">
        <v>7</v>
      </c>
      <c r="I1402" s="20" t="s">
        <v>259</v>
      </c>
      <c r="J1402" s="11" t="s">
        <v>261</v>
      </c>
      <c r="K1402" s="11" t="s">
        <v>4641</v>
      </c>
      <c r="L1402" s="11">
        <v>2</v>
      </c>
    </row>
    <row r="1403" spans="1:12">
      <c r="A1403" s="11" t="s">
        <v>2653</v>
      </c>
      <c r="D1403" s="11" t="s">
        <v>260</v>
      </c>
      <c r="E1403" s="19" t="s">
        <v>2903</v>
      </c>
      <c r="F1403" s="10">
        <v>42036</v>
      </c>
      <c r="G1403" s="10">
        <v>44228</v>
      </c>
      <c r="H1403" s="11">
        <v>7</v>
      </c>
      <c r="I1403" s="20" t="s">
        <v>259</v>
      </c>
      <c r="J1403" s="11" t="s">
        <v>261</v>
      </c>
      <c r="K1403" s="11" t="s">
        <v>4641</v>
      </c>
      <c r="L1403" s="11">
        <v>2</v>
      </c>
    </row>
    <row r="1404" spans="1:12">
      <c r="A1404" s="11" t="s">
        <v>2654</v>
      </c>
      <c r="D1404" s="11" t="s">
        <v>260</v>
      </c>
      <c r="E1404" s="19" t="s">
        <v>2904</v>
      </c>
      <c r="F1404" s="10">
        <v>42036</v>
      </c>
      <c r="G1404" s="10">
        <v>44228</v>
      </c>
      <c r="H1404" s="11">
        <v>7</v>
      </c>
      <c r="I1404" s="20" t="s">
        <v>259</v>
      </c>
      <c r="J1404" s="11" t="s">
        <v>261</v>
      </c>
      <c r="K1404" s="11" t="s">
        <v>4641</v>
      </c>
      <c r="L1404" s="11">
        <v>2</v>
      </c>
    </row>
    <row r="1405" spans="1:12">
      <c r="A1405" s="11" t="s">
        <v>2655</v>
      </c>
      <c r="D1405" s="11" t="s">
        <v>260</v>
      </c>
      <c r="E1405" s="19" t="s">
        <v>2905</v>
      </c>
      <c r="F1405" s="10">
        <v>42036</v>
      </c>
      <c r="G1405" s="10">
        <v>44228</v>
      </c>
      <c r="H1405" s="11">
        <v>7</v>
      </c>
      <c r="I1405" s="20" t="s">
        <v>259</v>
      </c>
      <c r="J1405" s="11" t="s">
        <v>261</v>
      </c>
      <c r="K1405" s="11" t="s">
        <v>4641</v>
      </c>
      <c r="L1405" s="11">
        <v>2</v>
      </c>
    </row>
    <row r="1406" spans="1:12">
      <c r="A1406" s="11" t="s">
        <v>2656</v>
      </c>
      <c r="D1406" s="11" t="s">
        <v>260</v>
      </c>
      <c r="E1406" s="19" t="s">
        <v>2906</v>
      </c>
      <c r="F1406" s="10">
        <v>42036</v>
      </c>
      <c r="G1406" s="10">
        <v>44228</v>
      </c>
      <c r="H1406" s="11">
        <v>7</v>
      </c>
      <c r="I1406" s="20" t="s">
        <v>259</v>
      </c>
      <c r="J1406" s="11" t="s">
        <v>261</v>
      </c>
      <c r="K1406" s="11" t="s">
        <v>4641</v>
      </c>
      <c r="L1406" s="11">
        <v>2</v>
      </c>
    </row>
    <row r="1407" spans="1:12">
      <c r="A1407" s="11" t="s">
        <v>2657</v>
      </c>
      <c r="D1407" s="11" t="s">
        <v>260</v>
      </c>
      <c r="E1407" s="19" t="s">
        <v>2907</v>
      </c>
      <c r="F1407" s="10">
        <v>42036</v>
      </c>
      <c r="G1407" s="10">
        <v>44228</v>
      </c>
      <c r="H1407" s="11">
        <v>7</v>
      </c>
      <c r="I1407" s="20" t="s">
        <v>259</v>
      </c>
      <c r="J1407" s="11" t="s">
        <v>261</v>
      </c>
      <c r="K1407" s="11" t="s">
        <v>4641</v>
      </c>
      <c r="L1407" s="11">
        <v>2</v>
      </c>
    </row>
    <row r="1408" spans="1:12">
      <c r="A1408" s="11" t="s">
        <v>2658</v>
      </c>
      <c r="D1408" s="11" t="s">
        <v>260</v>
      </c>
      <c r="E1408" s="19" t="s">
        <v>2908</v>
      </c>
      <c r="F1408" s="10">
        <v>42036</v>
      </c>
      <c r="G1408" s="10">
        <v>44228</v>
      </c>
      <c r="H1408" s="11">
        <v>7</v>
      </c>
      <c r="I1408" s="20" t="s">
        <v>259</v>
      </c>
      <c r="J1408" s="11" t="s">
        <v>261</v>
      </c>
      <c r="K1408" s="11" t="s">
        <v>4641</v>
      </c>
      <c r="L1408" s="11">
        <v>2</v>
      </c>
    </row>
    <row r="1409" spans="1:12">
      <c r="A1409" s="11" t="s">
        <v>2659</v>
      </c>
      <c r="D1409" s="11" t="s">
        <v>260</v>
      </c>
      <c r="E1409" s="19" t="s">
        <v>2909</v>
      </c>
      <c r="F1409" s="10">
        <v>42036</v>
      </c>
      <c r="G1409" s="10">
        <v>44228</v>
      </c>
      <c r="H1409" s="11">
        <v>7</v>
      </c>
      <c r="I1409" s="20" t="s">
        <v>259</v>
      </c>
      <c r="J1409" s="11" t="s">
        <v>261</v>
      </c>
      <c r="K1409" s="11" t="s">
        <v>4641</v>
      </c>
      <c r="L1409" s="11">
        <v>2</v>
      </c>
    </row>
    <row r="1410" spans="1:12">
      <c r="A1410" s="11" t="s">
        <v>2660</v>
      </c>
      <c r="D1410" s="11" t="s">
        <v>260</v>
      </c>
      <c r="E1410" s="19" t="s">
        <v>2910</v>
      </c>
      <c r="F1410" s="10">
        <v>42036</v>
      </c>
      <c r="G1410" s="10">
        <v>44228</v>
      </c>
      <c r="H1410" s="11">
        <v>7</v>
      </c>
      <c r="I1410" s="20" t="s">
        <v>259</v>
      </c>
      <c r="J1410" s="11" t="s">
        <v>261</v>
      </c>
      <c r="K1410" s="11" t="s">
        <v>4641</v>
      </c>
      <c r="L1410" s="11">
        <v>2</v>
      </c>
    </row>
    <row r="1411" spans="1:12">
      <c r="A1411" s="11" t="s">
        <v>2661</v>
      </c>
      <c r="D1411" s="11" t="s">
        <v>260</v>
      </c>
      <c r="E1411" s="19" t="s">
        <v>2911</v>
      </c>
      <c r="F1411" s="10">
        <v>42036</v>
      </c>
      <c r="G1411" s="10">
        <v>44228</v>
      </c>
      <c r="H1411" s="11">
        <v>7</v>
      </c>
      <c r="I1411" s="20" t="s">
        <v>259</v>
      </c>
      <c r="J1411" s="11" t="s">
        <v>261</v>
      </c>
      <c r="K1411" s="11" t="s">
        <v>4641</v>
      </c>
      <c r="L1411" s="11">
        <v>2</v>
      </c>
    </row>
    <row r="1412" spans="1:12">
      <c r="A1412" s="11" t="s">
        <v>2662</v>
      </c>
      <c r="D1412" s="11" t="s">
        <v>260</v>
      </c>
      <c r="E1412" s="19" t="s">
        <v>2912</v>
      </c>
      <c r="F1412" s="10">
        <v>42036</v>
      </c>
      <c r="G1412" s="10">
        <v>44228</v>
      </c>
      <c r="H1412" s="11">
        <v>7</v>
      </c>
      <c r="I1412" s="20" t="s">
        <v>259</v>
      </c>
      <c r="J1412" s="11" t="s">
        <v>261</v>
      </c>
      <c r="K1412" s="11" t="s">
        <v>4641</v>
      </c>
      <c r="L1412" s="11">
        <v>2</v>
      </c>
    </row>
    <row r="1413" spans="1:12">
      <c r="A1413" s="11" t="s">
        <v>2663</v>
      </c>
      <c r="D1413" s="11" t="s">
        <v>260</v>
      </c>
      <c r="E1413" s="19" t="s">
        <v>2913</v>
      </c>
      <c r="F1413" s="10">
        <v>42036</v>
      </c>
      <c r="G1413" s="10">
        <v>44228</v>
      </c>
      <c r="H1413" s="11">
        <v>7</v>
      </c>
      <c r="I1413" s="20" t="s">
        <v>259</v>
      </c>
      <c r="J1413" s="11" t="s">
        <v>261</v>
      </c>
      <c r="K1413" s="11" t="s">
        <v>4641</v>
      </c>
      <c r="L1413" s="11">
        <v>2</v>
      </c>
    </row>
    <row r="1414" spans="1:12">
      <c r="A1414" s="11" t="s">
        <v>2664</v>
      </c>
      <c r="D1414" s="11" t="s">
        <v>260</v>
      </c>
      <c r="E1414" s="19" t="s">
        <v>2914</v>
      </c>
      <c r="F1414" s="10">
        <v>42036</v>
      </c>
      <c r="G1414" s="10">
        <v>44228</v>
      </c>
      <c r="H1414" s="11">
        <v>7</v>
      </c>
      <c r="I1414" s="20" t="s">
        <v>259</v>
      </c>
      <c r="J1414" s="11" t="s">
        <v>261</v>
      </c>
      <c r="K1414" s="11" t="s">
        <v>4641</v>
      </c>
      <c r="L1414" s="11">
        <v>2</v>
      </c>
    </row>
    <row r="1415" spans="1:12">
      <c r="A1415" s="11" t="s">
        <v>2665</v>
      </c>
      <c r="D1415" s="11" t="s">
        <v>260</v>
      </c>
      <c r="E1415" s="19" t="s">
        <v>2915</v>
      </c>
      <c r="F1415" s="10">
        <v>42036</v>
      </c>
      <c r="G1415" s="10">
        <v>44228</v>
      </c>
      <c r="H1415" s="11">
        <v>7</v>
      </c>
      <c r="I1415" s="20" t="s">
        <v>259</v>
      </c>
      <c r="J1415" s="11" t="s">
        <v>261</v>
      </c>
      <c r="K1415" s="11" t="s">
        <v>4641</v>
      </c>
      <c r="L1415" s="11">
        <v>2</v>
      </c>
    </row>
    <row r="1416" spans="1:12">
      <c r="A1416" s="11" t="s">
        <v>2666</v>
      </c>
      <c r="D1416" s="11" t="s">
        <v>260</v>
      </c>
      <c r="E1416" s="19" t="s">
        <v>2916</v>
      </c>
      <c r="F1416" s="10">
        <v>42036</v>
      </c>
      <c r="G1416" s="10">
        <v>44228</v>
      </c>
      <c r="H1416" s="11">
        <v>7</v>
      </c>
      <c r="I1416" s="20" t="s">
        <v>259</v>
      </c>
      <c r="J1416" s="11" t="s">
        <v>261</v>
      </c>
      <c r="K1416" s="11" t="s">
        <v>4641</v>
      </c>
      <c r="L1416" s="11">
        <v>2</v>
      </c>
    </row>
    <row r="1417" spans="1:12">
      <c r="A1417" s="11" t="s">
        <v>2667</v>
      </c>
      <c r="D1417" s="11" t="s">
        <v>260</v>
      </c>
      <c r="E1417" s="19" t="s">
        <v>2917</v>
      </c>
      <c r="F1417" s="10">
        <v>42036</v>
      </c>
      <c r="G1417" s="10">
        <v>44228</v>
      </c>
      <c r="H1417" s="11">
        <v>7</v>
      </c>
      <c r="I1417" s="20" t="s">
        <v>259</v>
      </c>
      <c r="J1417" s="11" t="s">
        <v>261</v>
      </c>
      <c r="K1417" s="11" t="s">
        <v>4641</v>
      </c>
      <c r="L1417" s="11">
        <v>2</v>
      </c>
    </row>
    <row r="1418" spans="1:12">
      <c r="A1418" s="11" t="s">
        <v>2668</v>
      </c>
      <c r="D1418" s="11" t="s">
        <v>260</v>
      </c>
      <c r="E1418" s="19" t="s">
        <v>2918</v>
      </c>
      <c r="F1418" s="10">
        <v>42036</v>
      </c>
      <c r="G1418" s="10">
        <v>44228</v>
      </c>
      <c r="H1418" s="11">
        <v>7</v>
      </c>
      <c r="I1418" s="20" t="s">
        <v>259</v>
      </c>
      <c r="J1418" s="11" t="s">
        <v>261</v>
      </c>
      <c r="K1418" s="11" t="s">
        <v>4641</v>
      </c>
      <c r="L1418" s="11">
        <v>2</v>
      </c>
    </row>
    <row r="1419" spans="1:12">
      <c r="A1419" s="11" t="s">
        <v>2669</v>
      </c>
      <c r="D1419" s="11" t="s">
        <v>260</v>
      </c>
      <c r="E1419" s="19" t="s">
        <v>2919</v>
      </c>
      <c r="F1419" s="10">
        <v>42036</v>
      </c>
      <c r="G1419" s="10">
        <v>44228</v>
      </c>
      <c r="H1419" s="11">
        <v>7</v>
      </c>
      <c r="I1419" s="20" t="s">
        <v>259</v>
      </c>
      <c r="J1419" s="11" t="s">
        <v>261</v>
      </c>
      <c r="K1419" s="11" t="s">
        <v>4641</v>
      </c>
      <c r="L1419" s="11">
        <v>2</v>
      </c>
    </row>
    <row r="1420" spans="1:12">
      <c r="A1420" s="11" t="s">
        <v>2670</v>
      </c>
      <c r="D1420" s="11" t="s">
        <v>260</v>
      </c>
      <c r="E1420" s="19" t="s">
        <v>2920</v>
      </c>
      <c r="F1420" s="10">
        <v>42036</v>
      </c>
      <c r="G1420" s="10">
        <v>44228</v>
      </c>
      <c r="H1420" s="11">
        <v>7</v>
      </c>
      <c r="I1420" s="20" t="s">
        <v>259</v>
      </c>
      <c r="J1420" s="11" t="s">
        <v>261</v>
      </c>
      <c r="K1420" s="11" t="s">
        <v>4641</v>
      </c>
      <c r="L1420" s="11">
        <v>2</v>
      </c>
    </row>
    <row r="1421" spans="1:12">
      <c r="A1421" s="11" t="s">
        <v>2671</v>
      </c>
      <c r="D1421" s="11" t="s">
        <v>260</v>
      </c>
      <c r="E1421" s="19" t="s">
        <v>2921</v>
      </c>
      <c r="F1421" s="10">
        <v>42036</v>
      </c>
      <c r="G1421" s="10">
        <v>44228</v>
      </c>
      <c r="H1421" s="11">
        <v>7</v>
      </c>
      <c r="I1421" s="20" t="s">
        <v>259</v>
      </c>
      <c r="J1421" s="11" t="s">
        <v>261</v>
      </c>
      <c r="K1421" s="11" t="s">
        <v>4641</v>
      </c>
      <c r="L1421" s="11">
        <v>2</v>
      </c>
    </row>
    <row r="1422" spans="1:12">
      <c r="A1422" s="11" t="s">
        <v>2672</v>
      </c>
      <c r="D1422" s="11" t="s">
        <v>260</v>
      </c>
      <c r="E1422" s="19" t="s">
        <v>2922</v>
      </c>
      <c r="F1422" s="10">
        <v>42036</v>
      </c>
      <c r="G1422" s="10">
        <v>44228</v>
      </c>
      <c r="H1422" s="11">
        <v>7</v>
      </c>
      <c r="I1422" s="20" t="s">
        <v>259</v>
      </c>
      <c r="J1422" s="11" t="s">
        <v>261</v>
      </c>
      <c r="K1422" s="11" t="s">
        <v>4641</v>
      </c>
      <c r="L1422" s="11">
        <v>2</v>
      </c>
    </row>
    <row r="1423" spans="1:12">
      <c r="A1423" s="11" t="s">
        <v>2673</v>
      </c>
      <c r="D1423" s="11" t="s">
        <v>260</v>
      </c>
      <c r="E1423" s="19" t="s">
        <v>2923</v>
      </c>
      <c r="F1423" s="10">
        <v>42036</v>
      </c>
      <c r="G1423" s="10">
        <v>44228</v>
      </c>
      <c r="H1423" s="11">
        <v>7</v>
      </c>
      <c r="I1423" s="20" t="s">
        <v>259</v>
      </c>
      <c r="J1423" s="11" t="s">
        <v>261</v>
      </c>
      <c r="K1423" s="11" t="s">
        <v>4641</v>
      </c>
      <c r="L1423" s="11">
        <v>2</v>
      </c>
    </row>
    <row r="1424" spans="1:12">
      <c r="A1424" s="11" t="s">
        <v>2674</v>
      </c>
      <c r="D1424" s="11" t="s">
        <v>260</v>
      </c>
      <c r="E1424" s="19" t="s">
        <v>2924</v>
      </c>
      <c r="F1424" s="10">
        <v>42036</v>
      </c>
      <c r="G1424" s="10">
        <v>44228</v>
      </c>
      <c r="H1424" s="11">
        <v>7</v>
      </c>
      <c r="I1424" s="20" t="s">
        <v>259</v>
      </c>
      <c r="J1424" s="11" t="s">
        <v>261</v>
      </c>
      <c r="K1424" s="11" t="s">
        <v>4641</v>
      </c>
      <c r="L1424" s="11">
        <v>2</v>
      </c>
    </row>
    <row r="1425" spans="1:12">
      <c r="A1425" s="11" t="s">
        <v>2675</v>
      </c>
      <c r="D1425" s="11" t="s">
        <v>260</v>
      </c>
      <c r="E1425" s="19" t="s">
        <v>2925</v>
      </c>
      <c r="F1425" s="10">
        <v>42036</v>
      </c>
      <c r="G1425" s="10">
        <v>44228</v>
      </c>
      <c r="H1425" s="11">
        <v>7</v>
      </c>
      <c r="I1425" s="20" t="s">
        <v>259</v>
      </c>
      <c r="J1425" s="11" t="s">
        <v>261</v>
      </c>
      <c r="K1425" s="11" t="s">
        <v>4641</v>
      </c>
      <c r="L1425" s="11">
        <v>2</v>
      </c>
    </row>
    <row r="1426" spans="1:12">
      <c r="A1426" s="11" t="s">
        <v>2676</v>
      </c>
      <c r="D1426" s="11" t="s">
        <v>260</v>
      </c>
      <c r="E1426" s="19" t="s">
        <v>2926</v>
      </c>
      <c r="F1426" s="10">
        <v>42036</v>
      </c>
      <c r="G1426" s="10">
        <v>44228</v>
      </c>
      <c r="H1426" s="11">
        <v>7</v>
      </c>
      <c r="I1426" s="20" t="s">
        <v>259</v>
      </c>
      <c r="J1426" s="11" t="s">
        <v>261</v>
      </c>
      <c r="K1426" s="11" t="s">
        <v>4641</v>
      </c>
      <c r="L1426" s="11">
        <v>2</v>
      </c>
    </row>
    <row r="1427" spans="1:12">
      <c r="A1427" s="11" t="s">
        <v>2677</v>
      </c>
      <c r="D1427" s="11" t="s">
        <v>260</v>
      </c>
      <c r="E1427" s="19" t="s">
        <v>2927</v>
      </c>
      <c r="F1427" s="10">
        <v>42036</v>
      </c>
      <c r="G1427" s="10">
        <v>44228</v>
      </c>
      <c r="H1427" s="11">
        <v>7</v>
      </c>
      <c r="I1427" s="20" t="s">
        <v>259</v>
      </c>
      <c r="J1427" s="11" t="s">
        <v>261</v>
      </c>
      <c r="K1427" s="11" t="s">
        <v>4641</v>
      </c>
      <c r="L1427" s="11">
        <v>2</v>
      </c>
    </row>
    <row r="1428" spans="1:12">
      <c r="A1428" s="11" t="s">
        <v>2678</v>
      </c>
      <c r="D1428" s="11" t="s">
        <v>260</v>
      </c>
      <c r="E1428" s="19" t="s">
        <v>2928</v>
      </c>
      <c r="F1428" s="10">
        <v>42036</v>
      </c>
      <c r="G1428" s="10">
        <v>44228</v>
      </c>
      <c r="H1428" s="11">
        <v>7</v>
      </c>
      <c r="I1428" s="20" t="s">
        <v>259</v>
      </c>
      <c r="J1428" s="11" t="s">
        <v>261</v>
      </c>
      <c r="K1428" s="11" t="s">
        <v>4641</v>
      </c>
      <c r="L1428" s="11">
        <v>2</v>
      </c>
    </row>
    <row r="1429" spans="1:12">
      <c r="A1429" s="11" t="s">
        <v>2679</v>
      </c>
      <c r="D1429" s="11" t="s">
        <v>260</v>
      </c>
      <c r="E1429" s="19" t="s">
        <v>2929</v>
      </c>
      <c r="F1429" s="10">
        <v>42036</v>
      </c>
      <c r="G1429" s="10">
        <v>44228</v>
      </c>
      <c r="H1429" s="11">
        <v>7</v>
      </c>
      <c r="I1429" s="20" t="s">
        <v>259</v>
      </c>
      <c r="J1429" s="11" t="s">
        <v>261</v>
      </c>
      <c r="K1429" s="11" t="s">
        <v>4641</v>
      </c>
      <c r="L1429" s="11">
        <v>2</v>
      </c>
    </row>
    <row r="1430" spans="1:12">
      <c r="A1430" s="11" t="s">
        <v>2680</v>
      </c>
      <c r="D1430" s="11" t="s">
        <v>260</v>
      </c>
      <c r="E1430" s="19" t="s">
        <v>2930</v>
      </c>
      <c r="F1430" s="10">
        <v>42036</v>
      </c>
      <c r="G1430" s="10">
        <v>44228</v>
      </c>
      <c r="H1430" s="11">
        <v>7</v>
      </c>
      <c r="I1430" s="20" t="s">
        <v>259</v>
      </c>
      <c r="J1430" s="11" t="s">
        <v>261</v>
      </c>
      <c r="K1430" s="11" t="s">
        <v>4641</v>
      </c>
      <c r="L1430" s="11">
        <v>2</v>
      </c>
    </row>
    <row r="1431" spans="1:12">
      <c r="A1431" s="11" t="s">
        <v>2681</v>
      </c>
      <c r="D1431" s="11" t="s">
        <v>260</v>
      </c>
      <c r="E1431" s="19" t="s">
        <v>2931</v>
      </c>
      <c r="F1431" s="10">
        <v>42036</v>
      </c>
      <c r="G1431" s="10">
        <v>44228</v>
      </c>
      <c r="H1431" s="11">
        <v>7</v>
      </c>
      <c r="I1431" s="20" t="s">
        <v>259</v>
      </c>
      <c r="J1431" s="11" t="s">
        <v>261</v>
      </c>
      <c r="K1431" s="11" t="s">
        <v>4641</v>
      </c>
      <c r="L1431" s="11">
        <v>2</v>
      </c>
    </row>
    <row r="1432" spans="1:12">
      <c r="A1432" s="11" t="s">
        <v>2682</v>
      </c>
      <c r="D1432" s="11" t="s">
        <v>260</v>
      </c>
      <c r="E1432" s="19" t="s">
        <v>2932</v>
      </c>
      <c r="F1432" s="10">
        <v>42036</v>
      </c>
      <c r="G1432" s="10">
        <v>44228</v>
      </c>
      <c r="H1432" s="11">
        <v>7</v>
      </c>
      <c r="I1432" s="20" t="s">
        <v>259</v>
      </c>
      <c r="J1432" s="11" t="s">
        <v>261</v>
      </c>
      <c r="K1432" s="11" t="s">
        <v>4641</v>
      </c>
      <c r="L1432" s="11">
        <v>2</v>
      </c>
    </row>
    <row r="1433" spans="1:12">
      <c r="A1433" s="11" t="s">
        <v>2683</v>
      </c>
      <c r="D1433" s="11" t="s">
        <v>260</v>
      </c>
      <c r="E1433" s="19" t="s">
        <v>2933</v>
      </c>
      <c r="F1433" s="10">
        <v>42036</v>
      </c>
      <c r="G1433" s="10">
        <v>44228</v>
      </c>
      <c r="H1433" s="11">
        <v>7</v>
      </c>
      <c r="I1433" s="20" t="s">
        <v>259</v>
      </c>
      <c r="J1433" s="11" t="s">
        <v>261</v>
      </c>
      <c r="K1433" s="11" t="s">
        <v>4641</v>
      </c>
      <c r="L1433" s="11">
        <v>2</v>
      </c>
    </row>
    <row r="1434" spans="1:12">
      <c r="A1434" s="11" t="s">
        <v>2684</v>
      </c>
      <c r="D1434" s="11" t="s">
        <v>260</v>
      </c>
      <c r="E1434" s="19" t="s">
        <v>2934</v>
      </c>
      <c r="F1434" s="10">
        <v>42036</v>
      </c>
      <c r="G1434" s="10">
        <v>44228</v>
      </c>
      <c r="H1434" s="11">
        <v>7</v>
      </c>
      <c r="I1434" s="20" t="s">
        <v>259</v>
      </c>
      <c r="J1434" s="11" t="s">
        <v>261</v>
      </c>
      <c r="K1434" s="11" t="s">
        <v>4641</v>
      </c>
      <c r="L1434" s="11">
        <v>2</v>
      </c>
    </row>
    <row r="1435" spans="1:12">
      <c r="A1435" s="11" t="s">
        <v>2685</v>
      </c>
      <c r="D1435" s="11" t="s">
        <v>260</v>
      </c>
      <c r="E1435" s="19" t="s">
        <v>2935</v>
      </c>
      <c r="F1435" s="10">
        <v>42036</v>
      </c>
      <c r="G1435" s="10">
        <v>44228</v>
      </c>
      <c r="H1435" s="11">
        <v>7</v>
      </c>
      <c r="I1435" s="20" t="s">
        <v>259</v>
      </c>
      <c r="J1435" s="11" t="s">
        <v>261</v>
      </c>
      <c r="K1435" s="11" t="s">
        <v>4641</v>
      </c>
      <c r="L1435" s="11">
        <v>2</v>
      </c>
    </row>
    <row r="1436" spans="1:12">
      <c r="A1436" s="11" t="s">
        <v>2686</v>
      </c>
      <c r="D1436" s="11" t="s">
        <v>260</v>
      </c>
      <c r="E1436" s="19" t="s">
        <v>2936</v>
      </c>
      <c r="F1436" s="10">
        <v>42036</v>
      </c>
      <c r="G1436" s="10">
        <v>44228</v>
      </c>
      <c r="H1436" s="11">
        <v>7</v>
      </c>
      <c r="I1436" s="20" t="s">
        <v>259</v>
      </c>
      <c r="J1436" s="11" t="s">
        <v>261</v>
      </c>
      <c r="K1436" s="11" t="s">
        <v>4641</v>
      </c>
      <c r="L1436" s="11">
        <v>2</v>
      </c>
    </row>
    <row r="1437" spans="1:12">
      <c r="A1437" s="11" t="s">
        <v>2687</v>
      </c>
      <c r="D1437" s="11" t="s">
        <v>260</v>
      </c>
      <c r="E1437" s="19" t="s">
        <v>2937</v>
      </c>
      <c r="F1437" s="10">
        <v>42036</v>
      </c>
      <c r="G1437" s="10">
        <v>44228</v>
      </c>
      <c r="H1437" s="11">
        <v>7</v>
      </c>
      <c r="I1437" s="20" t="s">
        <v>259</v>
      </c>
      <c r="J1437" s="11" t="s">
        <v>261</v>
      </c>
      <c r="K1437" s="11" t="s">
        <v>4641</v>
      </c>
      <c r="L1437" s="11">
        <v>2</v>
      </c>
    </row>
    <row r="1438" spans="1:12">
      <c r="A1438" s="11" t="s">
        <v>2688</v>
      </c>
      <c r="D1438" s="11" t="s">
        <v>260</v>
      </c>
      <c r="E1438" s="19" t="s">
        <v>2938</v>
      </c>
      <c r="F1438" s="10">
        <v>42036</v>
      </c>
      <c r="G1438" s="10">
        <v>44228</v>
      </c>
      <c r="H1438" s="11">
        <v>7</v>
      </c>
      <c r="I1438" s="20" t="s">
        <v>259</v>
      </c>
      <c r="J1438" s="11" t="s">
        <v>261</v>
      </c>
      <c r="K1438" s="11" t="s">
        <v>4641</v>
      </c>
      <c r="L1438" s="11">
        <v>2</v>
      </c>
    </row>
    <row r="1439" spans="1:12">
      <c r="A1439" s="11" t="s">
        <v>2689</v>
      </c>
      <c r="D1439" s="11" t="s">
        <v>260</v>
      </c>
      <c r="E1439" s="19" t="s">
        <v>2939</v>
      </c>
      <c r="F1439" s="10">
        <v>42036</v>
      </c>
      <c r="G1439" s="10">
        <v>44228</v>
      </c>
      <c r="H1439" s="11">
        <v>7</v>
      </c>
      <c r="I1439" s="20" t="s">
        <v>259</v>
      </c>
      <c r="J1439" s="11" t="s">
        <v>261</v>
      </c>
      <c r="K1439" s="11" t="s">
        <v>4641</v>
      </c>
      <c r="L1439" s="11">
        <v>2</v>
      </c>
    </row>
    <row r="1440" spans="1:12">
      <c r="A1440" s="11" t="s">
        <v>2690</v>
      </c>
      <c r="D1440" s="11" t="s">
        <v>260</v>
      </c>
      <c r="E1440" s="19" t="s">
        <v>2940</v>
      </c>
      <c r="F1440" s="10">
        <v>42036</v>
      </c>
      <c r="G1440" s="10">
        <v>44228</v>
      </c>
      <c r="H1440" s="11">
        <v>7</v>
      </c>
      <c r="I1440" s="20" t="s">
        <v>259</v>
      </c>
      <c r="J1440" s="11" t="s">
        <v>261</v>
      </c>
      <c r="K1440" s="11" t="s">
        <v>4641</v>
      </c>
      <c r="L1440" s="11">
        <v>2</v>
      </c>
    </row>
    <row r="1441" spans="1:12">
      <c r="A1441" s="11" t="s">
        <v>2691</v>
      </c>
      <c r="D1441" s="11" t="s">
        <v>260</v>
      </c>
      <c r="E1441" s="19" t="s">
        <v>2941</v>
      </c>
      <c r="F1441" s="10">
        <v>42036</v>
      </c>
      <c r="G1441" s="10">
        <v>44228</v>
      </c>
      <c r="H1441" s="11">
        <v>7</v>
      </c>
      <c r="I1441" s="20" t="s">
        <v>259</v>
      </c>
      <c r="J1441" s="11" t="s">
        <v>261</v>
      </c>
      <c r="K1441" s="11" t="s">
        <v>4641</v>
      </c>
      <c r="L1441" s="11">
        <v>2</v>
      </c>
    </row>
    <row r="1442" spans="1:12">
      <c r="A1442" s="11" t="s">
        <v>2692</v>
      </c>
      <c r="D1442" s="11" t="s">
        <v>260</v>
      </c>
      <c r="E1442" s="19" t="s">
        <v>2942</v>
      </c>
      <c r="F1442" s="10">
        <v>42036</v>
      </c>
      <c r="G1442" s="10">
        <v>44228</v>
      </c>
      <c r="H1442" s="11">
        <v>7</v>
      </c>
      <c r="I1442" s="20" t="s">
        <v>259</v>
      </c>
      <c r="J1442" s="11" t="s">
        <v>261</v>
      </c>
      <c r="K1442" s="11" t="s">
        <v>4641</v>
      </c>
      <c r="L1442" s="11">
        <v>2</v>
      </c>
    </row>
    <row r="1443" spans="1:12">
      <c r="A1443" s="11" t="s">
        <v>2693</v>
      </c>
      <c r="D1443" s="11" t="s">
        <v>260</v>
      </c>
      <c r="E1443" s="19" t="s">
        <v>2943</v>
      </c>
      <c r="F1443" s="10">
        <v>42036</v>
      </c>
      <c r="G1443" s="10">
        <v>44228</v>
      </c>
      <c r="H1443" s="11">
        <v>7</v>
      </c>
      <c r="I1443" s="20" t="s">
        <v>259</v>
      </c>
      <c r="J1443" s="11" t="s">
        <v>261</v>
      </c>
      <c r="K1443" s="11" t="s">
        <v>4641</v>
      </c>
      <c r="L1443" s="11">
        <v>2</v>
      </c>
    </row>
    <row r="1444" spans="1:12">
      <c r="A1444" s="11" t="s">
        <v>2694</v>
      </c>
      <c r="D1444" s="11" t="s">
        <v>260</v>
      </c>
      <c r="E1444" s="19" t="s">
        <v>2944</v>
      </c>
      <c r="F1444" s="10">
        <v>42036</v>
      </c>
      <c r="G1444" s="10">
        <v>44228</v>
      </c>
      <c r="H1444" s="11">
        <v>7</v>
      </c>
      <c r="I1444" s="20" t="s">
        <v>259</v>
      </c>
      <c r="J1444" s="11" t="s">
        <v>261</v>
      </c>
      <c r="K1444" s="11" t="s">
        <v>4641</v>
      </c>
      <c r="L1444" s="11">
        <v>2</v>
      </c>
    </row>
    <row r="1445" spans="1:12">
      <c r="A1445" s="11" t="s">
        <v>2695</v>
      </c>
      <c r="D1445" s="11" t="s">
        <v>260</v>
      </c>
      <c r="E1445" s="19" t="s">
        <v>2945</v>
      </c>
      <c r="F1445" s="10">
        <v>42036</v>
      </c>
      <c r="G1445" s="10">
        <v>44228</v>
      </c>
      <c r="H1445" s="11">
        <v>7</v>
      </c>
      <c r="I1445" s="20" t="s">
        <v>259</v>
      </c>
      <c r="J1445" s="11" t="s">
        <v>261</v>
      </c>
      <c r="K1445" s="11" t="s">
        <v>4641</v>
      </c>
      <c r="L1445" s="11">
        <v>2</v>
      </c>
    </row>
    <row r="1446" spans="1:12">
      <c r="A1446" s="11" t="s">
        <v>2696</v>
      </c>
      <c r="D1446" s="11" t="s">
        <v>260</v>
      </c>
      <c r="E1446" s="19" t="s">
        <v>2946</v>
      </c>
      <c r="F1446" s="10">
        <v>42036</v>
      </c>
      <c r="G1446" s="10">
        <v>44228</v>
      </c>
      <c r="H1446" s="11">
        <v>7</v>
      </c>
      <c r="I1446" s="20" t="s">
        <v>259</v>
      </c>
      <c r="J1446" s="11" t="s">
        <v>261</v>
      </c>
      <c r="K1446" s="11" t="s">
        <v>4641</v>
      </c>
      <c r="L1446" s="11">
        <v>2</v>
      </c>
    </row>
    <row r="1447" spans="1:12">
      <c r="A1447" s="11" t="s">
        <v>2697</v>
      </c>
      <c r="D1447" s="11" t="s">
        <v>260</v>
      </c>
      <c r="E1447" s="19" t="s">
        <v>2947</v>
      </c>
      <c r="F1447" s="10">
        <v>42036</v>
      </c>
      <c r="G1447" s="10">
        <v>44228</v>
      </c>
      <c r="H1447" s="11">
        <v>7</v>
      </c>
      <c r="I1447" s="20" t="s">
        <v>259</v>
      </c>
      <c r="J1447" s="11" t="s">
        <v>261</v>
      </c>
      <c r="K1447" s="11" t="s">
        <v>4641</v>
      </c>
      <c r="L1447" s="11">
        <v>2</v>
      </c>
    </row>
    <row r="1448" spans="1:12">
      <c r="A1448" s="11" t="s">
        <v>2698</v>
      </c>
      <c r="D1448" s="11" t="s">
        <v>260</v>
      </c>
      <c r="E1448" s="19" t="s">
        <v>2948</v>
      </c>
      <c r="F1448" s="10">
        <v>42036</v>
      </c>
      <c r="G1448" s="10">
        <v>44228</v>
      </c>
      <c r="H1448" s="11">
        <v>7</v>
      </c>
      <c r="I1448" s="20" t="s">
        <v>259</v>
      </c>
      <c r="J1448" s="11" t="s">
        <v>261</v>
      </c>
      <c r="K1448" s="11" t="s">
        <v>4641</v>
      </c>
      <c r="L1448" s="11">
        <v>2</v>
      </c>
    </row>
    <row r="1449" spans="1:12">
      <c r="A1449" s="11" t="s">
        <v>2699</v>
      </c>
      <c r="D1449" s="11" t="s">
        <v>260</v>
      </c>
      <c r="E1449" s="19" t="s">
        <v>2949</v>
      </c>
      <c r="F1449" s="10">
        <v>42036</v>
      </c>
      <c r="G1449" s="10">
        <v>44228</v>
      </c>
      <c r="H1449" s="11">
        <v>7</v>
      </c>
      <c r="I1449" s="20" t="s">
        <v>259</v>
      </c>
      <c r="J1449" s="11" t="s">
        <v>261</v>
      </c>
      <c r="K1449" s="11" t="s">
        <v>4641</v>
      </c>
      <c r="L1449" s="11">
        <v>2</v>
      </c>
    </row>
    <row r="1450" spans="1:12">
      <c r="A1450" s="11" t="s">
        <v>2700</v>
      </c>
      <c r="D1450" s="11" t="s">
        <v>260</v>
      </c>
      <c r="E1450" s="19" t="s">
        <v>2950</v>
      </c>
      <c r="F1450" s="10">
        <v>42036</v>
      </c>
      <c r="G1450" s="10">
        <v>44228</v>
      </c>
      <c r="H1450" s="11">
        <v>7</v>
      </c>
      <c r="I1450" s="20" t="s">
        <v>259</v>
      </c>
      <c r="J1450" s="11" t="s">
        <v>261</v>
      </c>
      <c r="K1450" s="11" t="s">
        <v>4641</v>
      </c>
      <c r="L1450" s="11">
        <v>2</v>
      </c>
    </row>
    <row r="1451" spans="1:12">
      <c r="A1451" s="11" t="s">
        <v>2701</v>
      </c>
      <c r="D1451" s="11" t="s">
        <v>260</v>
      </c>
      <c r="E1451" s="19" t="s">
        <v>2951</v>
      </c>
      <c r="F1451" s="10">
        <v>42036</v>
      </c>
      <c r="G1451" s="10">
        <v>44228</v>
      </c>
      <c r="H1451" s="11">
        <v>7</v>
      </c>
      <c r="I1451" s="20" t="s">
        <v>259</v>
      </c>
      <c r="J1451" s="11" t="s">
        <v>261</v>
      </c>
      <c r="K1451" s="11" t="s">
        <v>4641</v>
      </c>
      <c r="L1451" s="11">
        <v>2</v>
      </c>
    </row>
    <row r="1452" spans="1:12">
      <c r="A1452" s="11" t="s">
        <v>2702</v>
      </c>
      <c r="D1452" s="11" t="s">
        <v>260</v>
      </c>
      <c r="E1452" s="19" t="s">
        <v>2952</v>
      </c>
      <c r="F1452" s="10">
        <v>42036</v>
      </c>
      <c r="G1452" s="10">
        <v>44228</v>
      </c>
      <c r="H1452" s="11">
        <v>7</v>
      </c>
      <c r="I1452" s="20" t="s">
        <v>259</v>
      </c>
      <c r="J1452" s="11" t="s">
        <v>261</v>
      </c>
      <c r="K1452" s="11" t="s">
        <v>4641</v>
      </c>
      <c r="L1452" s="11">
        <v>2</v>
      </c>
    </row>
    <row r="1453" spans="1:12">
      <c r="A1453" s="11" t="s">
        <v>2703</v>
      </c>
      <c r="D1453" s="11" t="s">
        <v>260</v>
      </c>
      <c r="E1453" s="19" t="s">
        <v>2953</v>
      </c>
      <c r="F1453" s="10">
        <v>42036</v>
      </c>
      <c r="G1453" s="10">
        <v>44228</v>
      </c>
      <c r="H1453" s="11">
        <v>7</v>
      </c>
      <c r="I1453" s="20" t="s">
        <v>259</v>
      </c>
      <c r="J1453" s="11" t="s">
        <v>261</v>
      </c>
      <c r="K1453" s="11" t="s">
        <v>4641</v>
      </c>
      <c r="L1453" s="11">
        <v>2</v>
      </c>
    </row>
    <row r="1454" spans="1:12">
      <c r="A1454" s="11" t="s">
        <v>2704</v>
      </c>
      <c r="D1454" s="11" t="s">
        <v>260</v>
      </c>
      <c r="E1454" s="19" t="s">
        <v>2954</v>
      </c>
      <c r="F1454" s="10">
        <v>42036</v>
      </c>
      <c r="G1454" s="10">
        <v>44228</v>
      </c>
      <c r="H1454" s="11">
        <v>7</v>
      </c>
      <c r="I1454" s="20" t="s">
        <v>259</v>
      </c>
      <c r="J1454" s="11" t="s">
        <v>261</v>
      </c>
      <c r="K1454" s="11" t="s">
        <v>4641</v>
      </c>
      <c r="L1454" s="11">
        <v>2</v>
      </c>
    </row>
    <row r="1455" spans="1:12">
      <c r="A1455" s="11" t="s">
        <v>2705</v>
      </c>
      <c r="D1455" s="11" t="s">
        <v>260</v>
      </c>
      <c r="E1455" s="19" t="s">
        <v>2955</v>
      </c>
      <c r="F1455" s="10">
        <v>42036</v>
      </c>
      <c r="G1455" s="10">
        <v>44228</v>
      </c>
      <c r="H1455" s="11">
        <v>7</v>
      </c>
      <c r="I1455" s="20" t="s">
        <v>259</v>
      </c>
      <c r="J1455" s="11" t="s">
        <v>261</v>
      </c>
      <c r="K1455" s="11" t="s">
        <v>4641</v>
      </c>
      <c r="L1455" s="11">
        <v>2</v>
      </c>
    </row>
    <row r="1456" spans="1:12">
      <c r="A1456" s="11" t="s">
        <v>2706</v>
      </c>
      <c r="D1456" s="11" t="s">
        <v>260</v>
      </c>
      <c r="E1456" s="19" t="s">
        <v>2956</v>
      </c>
      <c r="F1456" s="10">
        <v>42036</v>
      </c>
      <c r="G1456" s="10">
        <v>44228</v>
      </c>
      <c r="H1456" s="11">
        <v>7</v>
      </c>
      <c r="I1456" s="20" t="s">
        <v>259</v>
      </c>
      <c r="J1456" s="11" t="s">
        <v>261</v>
      </c>
      <c r="K1456" s="11" t="s">
        <v>4641</v>
      </c>
      <c r="L1456" s="11">
        <v>2</v>
      </c>
    </row>
    <row r="1457" spans="1:12">
      <c r="A1457" s="11" t="s">
        <v>2707</v>
      </c>
      <c r="D1457" s="11" t="s">
        <v>260</v>
      </c>
      <c r="E1457" s="19" t="s">
        <v>2957</v>
      </c>
      <c r="F1457" s="10">
        <v>42036</v>
      </c>
      <c r="G1457" s="10">
        <v>44228</v>
      </c>
      <c r="H1457" s="11">
        <v>7</v>
      </c>
      <c r="I1457" s="20" t="s">
        <v>259</v>
      </c>
      <c r="J1457" s="11" t="s">
        <v>261</v>
      </c>
      <c r="K1457" s="11" t="s">
        <v>4641</v>
      </c>
      <c r="L1457" s="11">
        <v>2</v>
      </c>
    </row>
    <row r="1458" spans="1:12">
      <c r="A1458" s="11" t="s">
        <v>2708</v>
      </c>
      <c r="D1458" s="11" t="s">
        <v>260</v>
      </c>
      <c r="E1458" s="19" t="s">
        <v>2958</v>
      </c>
      <c r="F1458" s="10">
        <v>42036</v>
      </c>
      <c r="G1458" s="10">
        <v>44228</v>
      </c>
      <c r="H1458" s="11">
        <v>7</v>
      </c>
      <c r="I1458" s="20" t="s">
        <v>259</v>
      </c>
      <c r="J1458" s="11" t="s">
        <v>261</v>
      </c>
      <c r="K1458" s="11" t="s">
        <v>4641</v>
      </c>
      <c r="L1458" s="11">
        <v>2</v>
      </c>
    </row>
    <row r="1459" spans="1:12">
      <c r="A1459" s="11" t="s">
        <v>2709</v>
      </c>
      <c r="D1459" s="11" t="s">
        <v>260</v>
      </c>
      <c r="E1459" s="19" t="s">
        <v>2959</v>
      </c>
      <c r="F1459" s="10">
        <v>42036</v>
      </c>
      <c r="G1459" s="10">
        <v>44228</v>
      </c>
      <c r="H1459" s="11">
        <v>7</v>
      </c>
      <c r="I1459" s="20" t="s">
        <v>259</v>
      </c>
      <c r="J1459" s="11" t="s">
        <v>261</v>
      </c>
      <c r="K1459" s="11" t="s">
        <v>4641</v>
      </c>
      <c r="L1459" s="11">
        <v>2</v>
      </c>
    </row>
    <row r="1460" spans="1:12">
      <c r="A1460" s="11" t="s">
        <v>2710</v>
      </c>
      <c r="D1460" s="11" t="s">
        <v>260</v>
      </c>
      <c r="E1460" s="19" t="s">
        <v>2960</v>
      </c>
      <c r="F1460" s="10">
        <v>42036</v>
      </c>
      <c r="G1460" s="10">
        <v>44228</v>
      </c>
      <c r="H1460" s="11">
        <v>7</v>
      </c>
      <c r="I1460" s="20" t="s">
        <v>259</v>
      </c>
      <c r="J1460" s="11" t="s">
        <v>261</v>
      </c>
      <c r="K1460" s="11" t="s">
        <v>4641</v>
      </c>
      <c r="L1460" s="11">
        <v>2</v>
      </c>
    </row>
    <row r="1461" spans="1:12">
      <c r="A1461" s="11" t="s">
        <v>2711</v>
      </c>
      <c r="D1461" s="11" t="s">
        <v>260</v>
      </c>
      <c r="E1461" s="19" t="s">
        <v>2961</v>
      </c>
      <c r="F1461" s="10">
        <v>42036</v>
      </c>
      <c r="G1461" s="10">
        <v>44228</v>
      </c>
      <c r="H1461" s="11">
        <v>7</v>
      </c>
      <c r="I1461" s="20" t="s">
        <v>259</v>
      </c>
      <c r="J1461" s="11" t="s">
        <v>261</v>
      </c>
      <c r="K1461" s="11" t="s">
        <v>4641</v>
      </c>
      <c r="L1461" s="11">
        <v>2</v>
      </c>
    </row>
    <row r="1462" spans="1:12">
      <c r="A1462" s="11" t="s">
        <v>2712</v>
      </c>
      <c r="D1462" s="11" t="s">
        <v>260</v>
      </c>
      <c r="E1462" s="19" t="s">
        <v>2962</v>
      </c>
      <c r="F1462" s="10">
        <v>42036</v>
      </c>
      <c r="G1462" s="10">
        <v>44228</v>
      </c>
      <c r="H1462" s="11">
        <v>7</v>
      </c>
      <c r="I1462" s="20" t="s">
        <v>259</v>
      </c>
      <c r="J1462" s="11" t="s">
        <v>261</v>
      </c>
      <c r="K1462" s="11" t="s">
        <v>4641</v>
      </c>
      <c r="L1462" s="11">
        <v>2</v>
      </c>
    </row>
    <row r="1463" spans="1:12">
      <c r="A1463" s="11" t="s">
        <v>2713</v>
      </c>
      <c r="D1463" s="11" t="s">
        <v>260</v>
      </c>
      <c r="E1463" s="19" t="s">
        <v>2963</v>
      </c>
      <c r="F1463" s="10">
        <v>42036</v>
      </c>
      <c r="G1463" s="10">
        <v>44228</v>
      </c>
      <c r="H1463" s="11">
        <v>7</v>
      </c>
      <c r="I1463" s="20" t="s">
        <v>259</v>
      </c>
      <c r="J1463" s="11" t="s">
        <v>261</v>
      </c>
      <c r="K1463" s="11" t="s">
        <v>4641</v>
      </c>
      <c r="L1463" s="11">
        <v>2</v>
      </c>
    </row>
    <row r="1464" spans="1:12">
      <c r="A1464" s="11" t="s">
        <v>2714</v>
      </c>
      <c r="D1464" s="11" t="s">
        <v>260</v>
      </c>
      <c r="E1464" s="19" t="s">
        <v>2964</v>
      </c>
      <c r="F1464" s="10">
        <v>42036</v>
      </c>
      <c r="G1464" s="10">
        <v>44228</v>
      </c>
      <c r="H1464" s="11">
        <v>7</v>
      </c>
      <c r="I1464" s="20" t="s">
        <v>259</v>
      </c>
      <c r="J1464" s="11" t="s">
        <v>261</v>
      </c>
      <c r="K1464" s="11" t="s">
        <v>4641</v>
      </c>
      <c r="L1464" s="11">
        <v>2</v>
      </c>
    </row>
    <row r="1465" spans="1:12">
      <c r="A1465" s="11" t="s">
        <v>2715</v>
      </c>
      <c r="D1465" s="11" t="s">
        <v>260</v>
      </c>
      <c r="E1465" s="19" t="s">
        <v>2965</v>
      </c>
      <c r="F1465" s="10">
        <v>42036</v>
      </c>
      <c r="G1465" s="10">
        <v>44228</v>
      </c>
      <c r="H1465" s="11">
        <v>7</v>
      </c>
      <c r="I1465" s="20" t="s">
        <v>259</v>
      </c>
      <c r="J1465" s="11" t="s">
        <v>261</v>
      </c>
      <c r="K1465" s="11" t="s">
        <v>4641</v>
      </c>
      <c r="L1465" s="11">
        <v>2</v>
      </c>
    </row>
    <row r="1466" spans="1:12">
      <c r="A1466" s="11" t="s">
        <v>2716</v>
      </c>
      <c r="D1466" s="11" t="s">
        <v>260</v>
      </c>
      <c r="E1466" s="19" t="s">
        <v>2966</v>
      </c>
      <c r="F1466" s="10">
        <v>42036</v>
      </c>
      <c r="G1466" s="10">
        <v>44228</v>
      </c>
      <c r="H1466" s="11">
        <v>7</v>
      </c>
      <c r="I1466" s="20" t="s">
        <v>259</v>
      </c>
      <c r="J1466" s="11" t="s">
        <v>261</v>
      </c>
      <c r="K1466" s="11" t="s">
        <v>4641</v>
      </c>
      <c r="L1466" s="11">
        <v>2</v>
      </c>
    </row>
    <row r="1467" spans="1:12">
      <c r="A1467" s="11" t="s">
        <v>2717</v>
      </c>
      <c r="D1467" s="11" t="s">
        <v>260</v>
      </c>
      <c r="E1467" s="19" t="s">
        <v>2967</v>
      </c>
      <c r="F1467" s="10">
        <v>42036</v>
      </c>
      <c r="G1467" s="10">
        <v>44228</v>
      </c>
      <c r="H1467" s="11">
        <v>7</v>
      </c>
      <c r="I1467" s="20" t="s">
        <v>259</v>
      </c>
      <c r="J1467" s="11" t="s">
        <v>261</v>
      </c>
      <c r="K1467" s="11" t="s">
        <v>4641</v>
      </c>
      <c r="L1467" s="11">
        <v>2</v>
      </c>
    </row>
    <row r="1468" spans="1:12">
      <c r="A1468" s="11" t="s">
        <v>2718</v>
      </c>
      <c r="D1468" s="11" t="s">
        <v>260</v>
      </c>
      <c r="E1468" s="19" t="s">
        <v>2968</v>
      </c>
      <c r="F1468" s="10">
        <v>42036</v>
      </c>
      <c r="G1468" s="10">
        <v>44228</v>
      </c>
      <c r="H1468" s="11">
        <v>7</v>
      </c>
      <c r="I1468" s="20" t="s">
        <v>259</v>
      </c>
      <c r="J1468" s="11" t="s">
        <v>261</v>
      </c>
      <c r="K1468" s="11" t="s">
        <v>4641</v>
      </c>
      <c r="L1468" s="11">
        <v>2</v>
      </c>
    </row>
    <row r="1469" spans="1:12">
      <c r="A1469" s="11" t="s">
        <v>2719</v>
      </c>
      <c r="D1469" s="11" t="s">
        <v>260</v>
      </c>
      <c r="E1469" s="19" t="s">
        <v>2969</v>
      </c>
      <c r="F1469" s="10">
        <v>42036</v>
      </c>
      <c r="G1469" s="10">
        <v>44228</v>
      </c>
      <c r="H1469" s="11">
        <v>7</v>
      </c>
      <c r="I1469" s="20" t="s">
        <v>259</v>
      </c>
      <c r="J1469" s="11" t="s">
        <v>261</v>
      </c>
      <c r="K1469" s="11" t="s">
        <v>4641</v>
      </c>
      <c r="L1469" s="11">
        <v>2</v>
      </c>
    </row>
    <row r="1470" spans="1:12">
      <c r="A1470" s="11" t="s">
        <v>2720</v>
      </c>
      <c r="D1470" s="11" t="s">
        <v>260</v>
      </c>
      <c r="E1470" s="19" t="s">
        <v>2970</v>
      </c>
      <c r="F1470" s="10">
        <v>42036</v>
      </c>
      <c r="G1470" s="10">
        <v>44228</v>
      </c>
      <c r="H1470" s="11">
        <v>7</v>
      </c>
      <c r="I1470" s="20" t="s">
        <v>259</v>
      </c>
      <c r="J1470" s="11" t="s">
        <v>261</v>
      </c>
      <c r="K1470" s="11" t="s">
        <v>4641</v>
      </c>
      <c r="L1470" s="11">
        <v>2</v>
      </c>
    </row>
    <row r="1471" spans="1:12">
      <c r="A1471" s="11" t="s">
        <v>2721</v>
      </c>
      <c r="D1471" s="11" t="s">
        <v>260</v>
      </c>
      <c r="E1471" s="19" t="s">
        <v>2971</v>
      </c>
      <c r="F1471" s="10">
        <v>42036</v>
      </c>
      <c r="G1471" s="10">
        <v>44228</v>
      </c>
      <c r="H1471" s="11">
        <v>7</v>
      </c>
      <c r="I1471" s="20" t="s">
        <v>259</v>
      </c>
      <c r="J1471" s="11" t="s">
        <v>261</v>
      </c>
      <c r="K1471" s="11" t="s">
        <v>4641</v>
      </c>
      <c r="L1471" s="11">
        <v>2</v>
      </c>
    </row>
    <row r="1472" spans="1:12">
      <c r="A1472" s="11" t="s">
        <v>2722</v>
      </c>
      <c r="D1472" s="11" t="s">
        <v>260</v>
      </c>
      <c r="E1472" s="19" t="s">
        <v>2972</v>
      </c>
      <c r="F1472" s="10">
        <v>42036</v>
      </c>
      <c r="G1472" s="10">
        <v>44228</v>
      </c>
      <c r="H1472" s="11">
        <v>7</v>
      </c>
      <c r="I1472" s="20" t="s">
        <v>259</v>
      </c>
      <c r="J1472" s="11" t="s">
        <v>261</v>
      </c>
      <c r="K1472" s="11" t="s">
        <v>4641</v>
      </c>
      <c r="L1472" s="11">
        <v>2</v>
      </c>
    </row>
    <row r="1473" spans="1:12">
      <c r="A1473" s="11" t="s">
        <v>2723</v>
      </c>
      <c r="D1473" s="11" t="s">
        <v>260</v>
      </c>
      <c r="E1473" s="19" t="s">
        <v>2973</v>
      </c>
      <c r="F1473" s="10">
        <v>42036</v>
      </c>
      <c r="G1473" s="10">
        <v>44228</v>
      </c>
      <c r="H1473" s="11">
        <v>7</v>
      </c>
      <c r="I1473" s="20" t="s">
        <v>259</v>
      </c>
      <c r="J1473" s="11" t="s">
        <v>261</v>
      </c>
      <c r="K1473" s="11" t="s">
        <v>4641</v>
      </c>
      <c r="L1473" s="11">
        <v>2</v>
      </c>
    </row>
    <row r="1474" spans="1:12">
      <c r="A1474" s="11" t="s">
        <v>2724</v>
      </c>
      <c r="D1474" s="11" t="s">
        <v>260</v>
      </c>
      <c r="E1474" s="19" t="s">
        <v>2974</v>
      </c>
      <c r="F1474" s="10">
        <v>42036</v>
      </c>
      <c r="G1474" s="10">
        <v>44228</v>
      </c>
      <c r="H1474" s="11">
        <v>7</v>
      </c>
      <c r="I1474" s="20" t="s">
        <v>259</v>
      </c>
      <c r="J1474" s="11" t="s">
        <v>261</v>
      </c>
      <c r="K1474" s="11" t="s">
        <v>4641</v>
      </c>
      <c r="L1474" s="11">
        <v>2</v>
      </c>
    </row>
    <row r="1475" spans="1:12">
      <c r="A1475" s="11" t="s">
        <v>2725</v>
      </c>
      <c r="D1475" s="11" t="s">
        <v>260</v>
      </c>
      <c r="E1475" s="19" t="s">
        <v>2975</v>
      </c>
      <c r="F1475" s="10">
        <v>42036</v>
      </c>
      <c r="G1475" s="10">
        <v>44228</v>
      </c>
      <c r="H1475" s="11">
        <v>7</v>
      </c>
      <c r="I1475" s="20" t="s">
        <v>259</v>
      </c>
      <c r="J1475" s="11" t="s">
        <v>261</v>
      </c>
      <c r="K1475" s="11" t="s">
        <v>4641</v>
      </c>
      <c r="L1475" s="11">
        <v>2</v>
      </c>
    </row>
    <row r="1476" spans="1:12">
      <c r="A1476" s="11" t="s">
        <v>2726</v>
      </c>
      <c r="D1476" s="11" t="s">
        <v>260</v>
      </c>
      <c r="E1476" s="19" t="s">
        <v>2976</v>
      </c>
      <c r="F1476" s="10">
        <v>42036</v>
      </c>
      <c r="G1476" s="10">
        <v>44228</v>
      </c>
      <c r="H1476" s="11">
        <v>7</v>
      </c>
      <c r="I1476" s="20" t="s">
        <v>259</v>
      </c>
      <c r="J1476" s="11" t="s">
        <v>261</v>
      </c>
      <c r="K1476" s="11" t="s">
        <v>4641</v>
      </c>
      <c r="L1476" s="11">
        <v>2</v>
      </c>
    </row>
    <row r="1477" spans="1:12">
      <c r="A1477" s="11" t="s">
        <v>2727</v>
      </c>
      <c r="D1477" s="11" t="s">
        <v>260</v>
      </c>
      <c r="E1477" s="19" t="s">
        <v>2977</v>
      </c>
      <c r="F1477" s="10">
        <v>42036</v>
      </c>
      <c r="G1477" s="10">
        <v>44228</v>
      </c>
      <c r="H1477" s="11">
        <v>7</v>
      </c>
      <c r="I1477" s="20" t="s">
        <v>259</v>
      </c>
      <c r="J1477" s="11" t="s">
        <v>261</v>
      </c>
      <c r="K1477" s="11" t="s">
        <v>4641</v>
      </c>
      <c r="L1477" s="11">
        <v>2</v>
      </c>
    </row>
    <row r="1478" spans="1:12">
      <c r="A1478" s="11" t="s">
        <v>2728</v>
      </c>
      <c r="D1478" s="11" t="s">
        <v>260</v>
      </c>
      <c r="E1478" s="19" t="s">
        <v>2978</v>
      </c>
      <c r="F1478" s="10">
        <v>42036</v>
      </c>
      <c r="G1478" s="10">
        <v>44228</v>
      </c>
      <c r="H1478" s="11">
        <v>7</v>
      </c>
      <c r="I1478" s="20" t="s">
        <v>259</v>
      </c>
      <c r="J1478" s="11" t="s">
        <v>261</v>
      </c>
      <c r="K1478" s="11" t="s">
        <v>4641</v>
      </c>
      <c r="L1478" s="11">
        <v>2</v>
      </c>
    </row>
    <row r="1479" spans="1:12">
      <c r="A1479" s="11" t="s">
        <v>2729</v>
      </c>
      <c r="D1479" s="11" t="s">
        <v>260</v>
      </c>
      <c r="E1479" s="19" t="s">
        <v>2979</v>
      </c>
      <c r="F1479" s="10">
        <v>42036</v>
      </c>
      <c r="G1479" s="10">
        <v>44228</v>
      </c>
      <c r="H1479" s="11">
        <v>7</v>
      </c>
      <c r="I1479" s="20" t="s">
        <v>259</v>
      </c>
      <c r="J1479" s="11" t="s">
        <v>261</v>
      </c>
      <c r="K1479" s="11" t="s">
        <v>4641</v>
      </c>
      <c r="L1479" s="11">
        <v>2</v>
      </c>
    </row>
    <row r="1480" spans="1:12">
      <c r="A1480" s="11" t="s">
        <v>2730</v>
      </c>
      <c r="D1480" s="11" t="s">
        <v>260</v>
      </c>
      <c r="E1480" s="19" t="s">
        <v>2980</v>
      </c>
      <c r="F1480" s="10">
        <v>42036</v>
      </c>
      <c r="G1480" s="10">
        <v>44228</v>
      </c>
      <c r="H1480" s="11">
        <v>7</v>
      </c>
      <c r="I1480" s="20" t="s">
        <v>259</v>
      </c>
      <c r="J1480" s="11" t="s">
        <v>261</v>
      </c>
      <c r="K1480" s="11" t="s">
        <v>4641</v>
      </c>
      <c r="L1480" s="11">
        <v>2</v>
      </c>
    </row>
    <row r="1481" spans="1:12">
      <c r="A1481" s="11" t="s">
        <v>2731</v>
      </c>
      <c r="D1481" s="11" t="s">
        <v>260</v>
      </c>
      <c r="E1481" s="19" t="s">
        <v>2981</v>
      </c>
      <c r="F1481" s="10">
        <v>42036</v>
      </c>
      <c r="G1481" s="10">
        <v>44228</v>
      </c>
      <c r="H1481" s="11">
        <v>7</v>
      </c>
      <c r="I1481" s="20" t="s">
        <v>259</v>
      </c>
      <c r="J1481" s="11" t="s">
        <v>261</v>
      </c>
      <c r="K1481" s="11" t="s">
        <v>4641</v>
      </c>
      <c r="L1481" s="11">
        <v>2</v>
      </c>
    </row>
    <row r="1482" spans="1:12">
      <c r="A1482" s="11" t="s">
        <v>2732</v>
      </c>
      <c r="D1482" s="11" t="s">
        <v>260</v>
      </c>
      <c r="E1482" s="19" t="s">
        <v>2982</v>
      </c>
      <c r="F1482" s="10">
        <v>42036</v>
      </c>
      <c r="G1482" s="10">
        <v>44228</v>
      </c>
      <c r="H1482" s="11">
        <v>7</v>
      </c>
      <c r="I1482" s="20" t="s">
        <v>259</v>
      </c>
      <c r="J1482" s="11" t="s">
        <v>261</v>
      </c>
      <c r="K1482" s="11" t="s">
        <v>4641</v>
      </c>
      <c r="L1482" s="11">
        <v>2</v>
      </c>
    </row>
    <row r="1483" spans="1:12">
      <c r="A1483" s="11" t="s">
        <v>2733</v>
      </c>
      <c r="D1483" s="11" t="s">
        <v>260</v>
      </c>
      <c r="E1483" s="19" t="s">
        <v>2983</v>
      </c>
      <c r="F1483" s="10">
        <v>42036</v>
      </c>
      <c r="G1483" s="10">
        <v>44228</v>
      </c>
      <c r="H1483" s="11">
        <v>7</v>
      </c>
      <c r="I1483" s="20" t="s">
        <v>259</v>
      </c>
      <c r="J1483" s="11" t="s">
        <v>261</v>
      </c>
      <c r="K1483" s="11" t="s">
        <v>4641</v>
      </c>
      <c r="L1483" s="11">
        <v>2</v>
      </c>
    </row>
    <row r="1484" spans="1:12">
      <c r="A1484" s="11" t="s">
        <v>2734</v>
      </c>
      <c r="D1484" s="11" t="s">
        <v>260</v>
      </c>
      <c r="E1484" s="19" t="s">
        <v>2984</v>
      </c>
      <c r="F1484" s="10">
        <v>42036</v>
      </c>
      <c r="G1484" s="10">
        <v>44228</v>
      </c>
      <c r="H1484" s="11">
        <v>7</v>
      </c>
      <c r="I1484" s="20" t="s">
        <v>259</v>
      </c>
      <c r="J1484" s="11" t="s">
        <v>261</v>
      </c>
      <c r="K1484" s="11" t="s">
        <v>4641</v>
      </c>
      <c r="L1484" s="11">
        <v>2</v>
      </c>
    </row>
    <row r="1485" spans="1:12">
      <c r="A1485" s="11" t="s">
        <v>2735</v>
      </c>
      <c r="D1485" s="11" t="s">
        <v>260</v>
      </c>
      <c r="E1485" s="19" t="s">
        <v>2985</v>
      </c>
      <c r="F1485" s="10">
        <v>42036</v>
      </c>
      <c r="G1485" s="10">
        <v>44228</v>
      </c>
      <c r="H1485" s="11">
        <v>7</v>
      </c>
      <c r="I1485" s="20" t="s">
        <v>259</v>
      </c>
      <c r="J1485" s="11" t="s">
        <v>261</v>
      </c>
      <c r="K1485" s="11" t="s">
        <v>4641</v>
      </c>
      <c r="L1485" s="11">
        <v>2</v>
      </c>
    </row>
    <row r="1486" spans="1:12">
      <c r="A1486" s="11" t="s">
        <v>2736</v>
      </c>
      <c r="D1486" s="11" t="s">
        <v>260</v>
      </c>
      <c r="E1486" s="19" t="s">
        <v>2986</v>
      </c>
      <c r="F1486" s="10">
        <v>42036</v>
      </c>
      <c r="G1486" s="10">
        <v>44228</v>
      </c>
      <c r="H1486" s="11">
        <v>7</v>
      </c>
      <c r="I1486" s="20" t="s">
        <v>259</v>
      </c>
      <c r="J1486" s="11" t="s">
        <v>261</v>
      </c>
      <c r="K1486" s="11" t="s">
        <v>4641</v>
      </c>
      <c r="L1486" s="11">
        <v>2</v>
      </c>
    </row>
    <row r="1487" spans="1:12">
      <c r="A1487" s="11" t="s">
        <v>2737</v>
      </c>
      <c r="D1487" s="11" t="s">
        <v>260</v>
      </c>
      <c r="E1487" s="19" t="s">
        <v>2987</v>
      </c>
      <c r="F1487" s="10">
        <v>42036</v>
      </c>
      <c r="G1487" s="10">
        <v>44228</v>
      </c>
      <c r="H1487" s="11">
        <v>7</v>
      </c>
      <c r="I1487" s="20" t="s">
        <v>259</v>
      </c>
      <c r="J1487" s="11" t="s">
        <v>261</v>
      </c>
      <c r="K1487" s="11" t="s">
        <v>4641</v>
      </c>
      <c r="L1487" s="11">
        <v>2</v>
      </c>
    </row>
    <row r="1488" spans="1:12">
      <c r="A1488" s="11" t="s">
        <v>2738</v>
      </c>
      <c r="D1488" s="11" t="s">
        <v>260</v>
      </c>
      <c r="E1488" s="19" t="s">
        <v>2988</v>
      </c>
      <c r="F1488" s="10">
        <v>42036</v>
      </c>
      <c r="G1488" s="10">
        <v>44228</v>
      </c>
      <c r="H1488" s="11">
        <v>7</v>
      </c>
      <c r="I1488" s="20" t="s">
        <v>259</v>
      </c>
      <c r="J1488" s="11" t="s">
        <v>261</v>
      </c>
      <c r="K1488" s="11" t="s">
        <v>4641</v>
      </c>
      <c r="L1488" s="11">
        <v>2</v>
      </c>
    </row>
    <row r="1489" spans="1:12">
      <c r="A1489" s="11" t="s">
        <v>2739</v>
      </c>
      <c r="D1489" s="11" t="s">
        <v>260</v>
      </c>
      <c r="E1489" s="19" t="s">
        <v>2989</v>
      </c>
      <c r="F1489" s="10">
        <v>42036</v>
      </c>
      <c r="G1489" s="10">
        <v>44228</v>
      </c>
      <c r="H1489" s="11">
        <v>7</v>
      </c>
      <c r="I1489" s="20" t="s">
        <v>259</v>
      </c>
      <c r="J1489" s="11" t="s">
        <v>261</v>
      </c>
      <c r="K1489" s="11" t="s">
        <v>4641</v>
      </c>
      <c r="L1489" s="11">
        <v>2</v>
      </c>
    </row>
    <row r="1490" spans="1:12">
      <c r="A1490" s="11" t="s">
        <v>2740</v>
      </c>
      <c r="D1490" s="11" t="s">
        <v>260</v>
      </c>
      <c r="E1490" s="19" t="s">
        <v>2990</v>
      </c>
      <c r="F1490" s="10">
        <v>42036</v>
      </c>
      <c r="G1490" s="10">
        <v>44228</v>
      </c>
      <c r="H1490" s="11">
        <v>7</v>
      </c>
      <c r="I1490" s="20" t="s">
        <v>259</v>
      </c>
      <c r="J1490" s="11" t="s">
        <v>261</v>
      </c>
      <c r="K1490" s="11" t="s">
        <v>4641</v>
      </c>
      <c r="L1490" s="11">
        <v>2</v>
      </c>
    </row>
    <row r="1491" spans="1:12">
      <c r="A1491" s="11" t="s">
        <v>2741</v>
      </c>
      <c r="D1491" s="11" t="s">
        <v>260</v>
      </c>
      <c r="E1491" s="19" t="s">
        <v>2991</v>
      </c>
      <c r="F1491" s="10">
        <v>42036</v>
      </c>
      <c r="G1491" s="10">
        <v>44228</v>
      </c>
      <c r="H1491" s="11">
        <v>7</v>
      </c>
      <c r="I1491" s="20" t="s">
        <v>259</v>
      </c>
      <c r="J1491" s="11" t="s">
        <v>261</v>
      </c>
      <c r="K1491" s="11" t="s">
        <v>4641</v>
      </c>
      <c r="L1491" s="11">
        <v>2</v>
      </c>
    </row>
    <row r="1492" spans="1:12">
      <c r="A1492" s="11" t="s">
        <v>2742</v>
      </c>
      <c r="D1492" s="11" t="s">
        <v>260</v>
      </c>
      <c r="E1492" s="19" t="s">
        <v>2992</v>
      </c>
      <c r="F1492" s="10">
        <v>42036</v>
      </c>
      <c r="G1492" s="10">
        <v>44228</v>
      </c>
      <c r="H1492" s="11">
        <v>7</v>
      </c>
      <c r="I1492" s="20" t="s">
        <v>259</v>
      </c>
      <c r="J1492" s="11" t="s">
        <v>261</v>
      </c>
      <c r="K1492" s="11" t="s">
        <v>4641</v>
      </c>
      <c r="L1492" s="11">
        <v>2</v>
      </c>
    </row>
    <row r="1493" spans="1:12">
      <c r="A1493" s="11" t="s">
        <v>2743</v>
      </c>
      <c r="D1493" s="11" t="s">
        <v>260</v>
      </c>
      <c r="E1493" s="19" t="s">
        <v>2993</v>
      </c>
      <c r="F1493" s="10">
        <v>42036</v>
      </c>
      <c r="G1493" s="10">
        <v>44228</v>
      </c>
      <c r="H1493" s="11">
        <v>7</v>
      </c>
      <c r="I1493" s="20" t="s">
        <v>259</v>
      </c>
      <c r="J1493" s="11" t="s">
        <v>261</v>
      </c>
      <c r="K1493" s="11" t="s">
        <v>4641</v>
      </c>
      <c r="L1493" s="11">
        <v>2</v>
      </c>
    </row>
    <row r="1494" spans="1:12">
      <c r="A1494" s="11" t="s">
        <v>2744</v>
      </c>
      <c r="D1494" s="11" t="s">
        <v>260</v>
      </c>
      <c r="E1494" s="19" t="s">
        <v>2994</v>
      </c>
      <c r="F1494" s="10">
        <v>42036</v>
      </c>
      <c r="G1494" s="10">
        <v>44228</v>
      </c>
      <c r="H1494" s="11">
        <v>7</v>
      </c>
      <c r="I1494" s="20" t="s">
        <v>259</v>
      </c>
      <c r="J1494" s="11" t="s">
        <v>261</v>
      </c>
      <c r="K1494" s="11" t="s">
        <v>4641</v>
      </c>
      <c r="L1494" s="11">
        <v>2</v>
      </c>
    </row>
    <row r="1495" spans="1:12">
      <c r="A1495" s="11" t="s">
        <v>2745</v>
      </c>
      <c r="D1495" s="11" t="s">
        <v>260</v>
      </c>
      <c r="E1495" s="19" t="s">
        <v>2995</v>
      </c>
      <c r="F1495" s="10">
        <v>42036</v>
      </c>
      <c r="G1495" s="10">
        <v>44228</v>
      </c>
      <c r="H1495" s="11">
        <v>7</v>
      </c>
      <c r="I1495" s="20" t="s">
        <v>259</v>
      </c>
      <c r="J1495" s="11" t="s">
        <v>261</v>
      </c>
      <c r="K1495" s="11" t="s">
        <v>4641</v>
      </c>
      <c r="L1495" s="11">
        <v>2</v>
      </c>
    </row>
    <row r="1496" spans="1:12">
      <c r="A1496" s="11" t="s">
        <v>2746</v>
      </c>
      <c r="D1496" s="11" t="s">
        <v>260</v>
      </c>
      <c r="E1496" s="19" t="s">
        <v>2996</v>
      </c>
      <c r="F1496" s="10">
        <v>42036</v>
      </c>
      <c r="G1496" s="10">
        <v>44228</v>
      </c>
      <c r="H1496" s="11">
        <v>7</v>
      </c>
      <c r="I1496" s="20" t="s">
        <v>259</v>
      </c>
      <c r="J1496" s="11" t="s">
        <v>261</v>
      </c>
      <c r="K1496" s="11" t="s">
        <v>4641</v>
      </c>
      <c r="L1496" s="11">
        <v>2</v>
      </c>
    </row>
    <row r="1497" spans="1:12">
      <c r="A1497" s="11" t="s">
        <v>2747</v>
      </c>
      <c r="D1497" s="11" t="s">
        <v>260</v>
      </c>
      <c r="E1497" s="19" t="s">
        <v>2997</v>
      </c>
      <c r="F1497" s="10">
        <v>42036</v>
      </c>
      <c r="G1497" s="10">
        <v>44228</v>
      </c>
      <c r="H1497" s="11">
        <v>7</v>
      </c>
      <c r="I1497" s="20" t="s">
        <v>259</v>
      </c>
      <c r="J1497" s="11" t="s">
        <v>261</v>
      </c>
      <c r="K1497" s="11" t="s">
        <v>4641</v>
      </c>
      <c r="L1497" s="11">
        <v>2</v>
      </c>
    </row>
    <row r="1498" spans="1:12">
      <c r="A1498" s="11" t="s">
        <v>2748</v>
      </c>
      <c r="D1498" s="11" t="s">
        <v>260</v>
      </c>
      <c r="E1498" s="19" t="s">
        <v>2998</v>
      </c>
      <c r="F1498" s="10">
        <v>42036</v>
      </c>
      <c r="G1498" s="10">
        <v>44228</v>
      </c>
      <c r="H1498" s="11">
        <v>7</v>
      </c>
      <c r="I1498" s="20" t="s">
        <v>259</v>
      </c>
      <c r="J1498" s="11" t="s">
        <v>261</v>
      </c>
      <c r="K1498" s="11" t="s">
        <v>4641</v>
      </c>
      <c r="L1498" s="11">
        <v>2</v>
      </c>
    </row>
    <row r="1499" spans="1:12">
      <c r="A1499" s="11" t="s">
        <v>2749</v>
      </c>
      <c r="D1499" s="11" t="s">
        <v>260</v>
      </c>
      <c r="E1499" s="19" t="s">
        <v>2999</v>
      </c>
      <c r="F1499" s="10">
        <v>42036</v>
      </c>
      <c r="G1499" s="10">
        <v>44228</v>
      </c>
      <c r="H1499" s="11">
        <v>7</v>
      </c>
      <c r="I1499" s="20" t="s">
        <v>259</v>
      </c>
      <c r="J1499" s="11" t="s">
        <v>261</v>
      </c>
      <c r="K1499" s="11" t="s">
        <v>4641</v>
      </c>
      <c r="L1499" s="11">
        <v>2</v>
      </c>
    </row>
    <row r="1500" spans="1:12">
      <c r="A1500" s="11" t="s">
        <v>2750</v>
      </c>
      <c r="D1500" s="11" t="s">
        <v>260</v>
      </c>
      <c r="E1500" s="19" t="s">
        <v>3000</v>
      </c>
      <c r="F1500" s="10">
        <v>42036</v>
      </c>
      <c r="G1500" s="10">
        <v>44228</v>
      </c>
      <c r="H1500" s="11">
        <v>7</v>
      </c>
      <c r="I1500" s="20" t="s">
        <v>259</v>
      </c>
      <c r="J1500" s="11" t="s">
        <v>261</v>
      </c>
      <c r="K1500" s="11" t="s">
        <v>4641</v>
      </c>
      <c r="L1500" s="11">
        <v>2</v>
      </c>
    </row>
    <row r="1501" spans="1:12">
      <c r="A1501" s="11" t="s">
        <v>2751</v>
      </c>
      <c r="D1501" s="11" t="s">
        <v>260</v>
      </c>
      <c r="E1501" s="19" t="s">
        <v>3001</v>
      </c>
      <c r="F1501" s="10">
        <v>42036</v>
      </c>
      <c r="G1501" s="10">
        <v>44228</v>
      </c>
      <c r="H1501" s="11">
        <v>7</v>
      </c>
      <c r="I1501" s="20" t="s">
        <v>259</v>
      </c>
      <c r="J1501" s="11" t="s">
        <v>261</v>
      </c>
      <c r="K1501" s="11" t="s">
        <v>4641</v>
      </c>
      <c r="L1501" s="11">
        <v>2</v>
      </c>
    </row>
    <row r="1502" spans="1:12">
      <c r="A1502" s="11" t="s">
        <v>2752</v>
      </c>
      <c r="D1502" s="11" t="s">
        <v>260</v>
      </c>
      <c r="E1502" s="19" t="s">
        <v>3002</v>
      </c>
      <c r="F1502" s="10">
        <v>42036</v>
      </c>
      <c r="G1502" s="10">
        <v>44228</v>
      </c>
      <c r="H1502" s="11">
        <v>7</v>
      </c>
      <c r="I1502" s="20" t="s">
        <v>259</v>
      </c>
      <c r="J1502" s="11" t="s">
        <v>261</v>
      </c>
      <c r="K1502" s="11" t="s">
        <v>4641</v>
      </c>
      <c r="L1502" s="11">
        <v>2</v>
      </c>
    </row>
    <row r="1503" spans="1:12">
      <c r="A1503" s="11" t="s">
        <v>2753</v>
      </c>
      <c r="D1503" s="11" t="s">
        <v>260</v>
      </c>
      <c r="E1503" s="19" t="s">
        <v>3003</v>
      </c>
      <c r="F1503" s="10">
        <v>42036</v>
      </c>
      <c r="G1503" s="10">
        <v>44228</v>
      </c>
      <c r="H1503" s="11">
        <v>7</v>
      </c>
      <c r="I1503" s="20" t="s">
        <v>259</v>
      </c>
      <c r="J1503" s="11" t="s">
        <v>261</v>
      </c>
      <c r="K1503" s="11" t="s">
        <v>4641</v>
      </c>
      <c r="L1503" s="11">
        <v>2</v>
      </c>
    </row>
    <row r="1504" spans="1:12">
      <c r="A1504" s="11" t="s">
        <v>2754</v>
      </c>
      <c r="D1504" s="11" t="s">
        <v>260</v>
      </c>
      <c r="E1504" s="19" t="s">
        <v>3004</v>
      </c>
      <c r="F1504" s="10">
        <v>42036</v>
      </c>
      <c r="G1504" s="10">
        <v>44228</v>
      </c>
      <c r="H1504" s="11">
        <v>7</v>
      </c>
      <c r="I1504" s="20" t="s">
        <v>259</v>
      </c>
      <c r="J1504" s="11" t="s">
        <v>261</v>
      </c>
      <c r="K1504" s="11" t="s">
        <v>4641</v>
      </c>
      <c r="L1504" s="11">
        <v>2</v>
      </c>
    </row>
    <row r="1505" spans="1:12">
      <c r="A1505" s="11" t="s">
        <v>2755</v>
      </c>
      <c r="D1505" s="11" t="s">
        <v>260</v>
      </c>
      <c r="E1505" s="19" t="s">
        <v>3005</v>
      </c>
      <c r="F1505" s="10">
        <v>42036</v>
      </c>
      <c r="G1505" s="10">
        <v>44228</v>
      </c>
      <c r="H1505" s="11">
        <v>7</v>
      </c>
      <c r="I1505" s="20" t="s">
        <v>259</v>
      </c>
      <c r="J1505" s="11" t="s">
        <v>261</v>
      </c>
      <c r="K1505" s="11" t="s">
        <v>4641</v>
      </c>
      <c r="L1505" s="11">
        <v>2</v>
      </c>
    </row>
    <row r="1506" spans="1:12">
      <c r="A1506" s="11" t="s">
        <v>2756</v>
      </c>
      <c r="D1506" s="11" t="s">
        <v>260</v>
      </c>
      <c r="E1506" s="19" t="s">
        <v>3006</v>
      </c>
      <c r="F1506" s="10">
        <v>42036</v>
      </c>
      <c r="G1506" s="10">
        <v>44228</v>
      </c>
      <c r="H1506" s="11">
        <v>7</v>
      </c>
      <c r="I1506" s="20" t="s">
        <v>259</v>
      </c>
      <c r="J1506" s="11" t="s">
        <v>261</v>
      </c>
      <c r="K1506" s="11" t="s">
        <v>4641</v>
      </c>
      <c r="L1506" s="11">
        <v>2</v>
      </c>
    </row>
    <row r="1507" spans="1:12">
      <c r="A1507" s="11" t="s">
        <v>2757</v>
      </c>
      <c r="D1507" s="11" t="s">
        <v>260</v>
      </c>
      <c r="E1507" s="19" t="s">
        <v>3007</v>
      </c>
      <c r="F1507" s="10">
        <v>42036</v>
      </c>
      <c r="G1507" s="10">
        <v>44228</v>
      </c>
      <c r="H1507" s="11">
        <v>7</v>
      </c>
      <c r="I1507" s="20" t="s">
        <v>259</v>
      </c>
      <c r="J1507" s="11" t="s">
        <v>261</v>
      </c>
      <c r="K1507" s="11" t="s">
        <v>4641</v>
      </c>
      <c r="L1507" s="11">
        <v>2</v>
      </c>
    </row>
    <row r="1508" spans="1:12">
      <c r="A1508" s="11" t="s">
        <v>2758</v>
      </c>
      <c r="D1508" s="11" t="s">
        <v>260</v>
      </c>
      <c r="E1508" s="19" t="s">
        <v>3008</v>
      </c>
      <c r="F1508" s="10">
        <v>42036</v>
      </c>
      <c r="G1508" s="10">
        <v>44228</v>
      </c>
      <c r="H1508" s="11">
        <v>7</v>
      </c>
      <c r="I1508" s="20" t="s">
        <v>259</v>
      </c>
      <c r="J1508" s="11" t="s">
        <v>261</v>
      </c>
      <c r="K1508" s="11" t="s">
        <v>4641</v>
      </c>
      <c r="L1508" s="11">
        <v>2</v>
      </c>
    </row>
    <row r="1509" spans="1:12">
      <c r="A1509" s="11" t="s">
        <v>2759</v>
      </c>
      <c r="D1509" s="11" t="s">
        <v>260</v>
      </c>
      <c r="E1509" s="19" t="s">
        <v>3009</v>
      </c>
      <c r="F1509" s="10">
        <v>42036</v>
      </c>
      <c r="G1509" s="10">
        <v>44228</v>
      </c>
      <c r="H1509" s="11">
        <v>7</v>
      </c>
      <c r="I1509" s="20" t="s">
        <v>259</v>
      </c>
      <c r="J1509" s="11" t="s">
        <v>261</v>
      </c>
      <c r="K1509" s="11" t="s">
        <v>4641</v>
      </c>
      <c r="L1509" s="11">
        <v>2</v>
      </c>
    </row>
    <row r="1510" spans="1:12">
      <c r="A1510" s="11" t="s">
        <v>2760</v>
      </c>
      <c r="D1510" s="11" t="s">
        <v>260</v>
      </c>
      <c r="E1510" s="19" t="s">
        <v>3010</v>
      </c>
      <c r="F1510" s="10">
        <v>42036</v>
      </c>
      <c r="G1510" s="10">
        <v>44228</v>
      </c>
      <c r="H1510" s="11">
        <v>7</v>
      </c>
      <c r="I1510" s="20" t="s">
        <v>259</v>
      </c>
      <c r="J1510" s="11" t="s">
        <v>261</v>
      </c>
      <c r="K1510" s="11" t="s">
        <v>4641</v>
      </c>
      <c r="L1510" s="11">
        <v>2</v>
      </c>
    </row>
    <row r="1511" spans="1:12">
      <c r="A1511" s="11" t="s">
        <v>2761</v>
      </c>
      <c r="D1511" s="11" t="s">
        <v>260</v>
      </c>
      <c r="E1511" s="19" t="s">
        <v>3011</v>
      </c>
      <c r="F1511" s="10">
        <v>42036</v>
      </c>
      <c r="G1511" s="10">
        <v>44228</v>
      </c>
      <c r="H1511" s="11">
        <v>7</v>
      </c>
      <c r="I1511" s="20" t="s">
        <v>259</v>
      </c>
      <c r="J1511" s="11" t="s">
        <v>261</v>
      </c>
      <c r="K1511" s="11" t="s">
        <v>4641</v>
      </c>
      <c r="L1511" s="11">
        <v>2</v>
      </c>
    </row>
    <row r="1512" spans="1:12">
      <c r="A1512" s="11" t="s">
        <v>3012</v>
      </c>
      <c r="D1512" s="11" t="s">
        <v>260</v>
      </c>
      <c r="E1512" s="19" t="s">
        <v>3262</v>
      </c>
      <c r="F1512" s="10">
        <v>42036</v>
      </c>
      <c r="G1512" s="10">
        <v>44228</v>
      </c>
      <c r="H1512" s="11">
        <v>7</v>
      </c>
      <c r="I1512" s="20" t="s">
        <v>259</v>
      </c>
      <c r="J1512" s="11" t="s">
        <v>261</v>
      </c>
      <c r="K1512" s="11" t="s">
        <v>4641</v>
      </c>
      <c r="L1512" s="11">
        <v>2</v>
      </c>
    </row>
    <row r="1513" spans="1:12">
      <c r="A1513" s="11" t="s">
        <v>3013</v>
      </c>
      <c r="D1513" s="11" t="s">
        <v>260</v>
      </c>
      <c r="E1513" s="19" t="s">
        <v>3263</v>
      </c>
      <c r="F1513" s="10">
        <v>42036</v>
      </c>
      <c r="G1513" s="10">
        <v>44228</v>
      </c>
      <c r="H1513" s="11">
        <v>7</v>
      </c>
      <c r="I1513" s="20" t="s">
        <v>259</v>
      </c>
      <c r="J1513" s="11" t="s">
        <v>261</v>
      </c>
      <c r="K1513" s="11" t="s">
        <v>4641</v>
      </c>
      <c r="L1513" s="11">
        <v>2</v>
      </c>
    </row>
    <row r="1514" spans="1:12">
      <c r="A1514" s="11" t="s">
        <v>3014</v>
      </c>
      <c r="D1514" s="11" t="s">
        <v>260</v>
      </c>
      <c r="E1514" s="19" t="s">
        <v>3264</v>
      </c>
      <c r="F1514" s="10">
        <v>42036</v>
      </c>
      <c r="G1514" s="10">
        <v>44228</v>
      </c>
      <c r="H1514" s="11">
        <v>7</v>
      </c>
      <c r="I1514" s="20" t="s">
        <v>259</v>
      </c>
      <c r="J1514" s="11" t="s">
        <v>261</v>
      </c>
      <c r="K1514" s="11" t="s">
        <v>4641</v>
      </c>
      <c r="L1514" s="11">
        <v>2</v>
      </c>
    </row>
    <row r="1515" spans="1:12">
      <c r="A1515" s="11" t="s">
        <v>3015</v>
      </c>
      <c r="D1515" s="11" t="s">
        <v>260</v>
      </c>
      <c r="E1515" s="19" t="s">
        <v>3265</v>
      </c>
      <c r="F1515" s="10">
        <v>42036</v>
      </c>
      <c r="G1515" s="10">
        <v>44228</v>
      </c>
      <c r="H1515" s="11">
        <v>7</v>
      </c>
      <c r="I1515" s="20" t="s">
        <v>259</v>
      </c>
      <c r="J1515" s="11" t="s">
        <v>261</v>
      </c>
      <c r="K1515" s="11" t="s">
        <v>4641</v>
      </c>
      <c r="L1515" s="11">
        <v>2</v>
      </c>
    </row>
    <row r="1516" spans="1:12">
      <c r="A1516" s="11" t="s">
        <v>3016</v>
      </c>
      <c r="D1516" s="11" t="s">
        <v>260</v>
      </c>
      <c r="E1516" s="19" t="s">
        <v>3266</v>
      </c>
      <c r="F1516" s="10">
        <v>42036</v>
      </c>
      <c r="G1516" s="10">
        <v>44228</v>
      </c>
      <c r="H1516" s="11">
        <v>7</v>
      </c>
      <c r="I1516" s="20" t="s">
        <v>259</v>
      </c>
      <c r="J1516" s="11" t="s">
        <v>261</v>
      </c>
      <c r="K1516" s="11" t="s">
        <v>4641</v>
      </c>
      <c r="L1516" s="11">
        <v>2</v>
      </c>
    </row>
    <row r="1517" spans="1:12">
      <c r="A1517" s="11" t="s">
        <v>3017</v>
      </c>
      <c r="D1517" s="11" t="s">
        <v>260</v>
      </c>
      <c r="E1517" s="19" t="s">
        <v>3267</v>
      </c>
      <c r="F1517" s="10">
        <v>42036</v>
      </c>
      <c r="G1517" s="10">
        <v>44228</v>
      </c>
      <c r="H1517" s="11">
        <v>7</v>
      </c>
      <c r="I1517" s="20" t="s">
        <v>259</v>
      </c>
      <c r="J1517" s="11" t="s">
        <v>261</v>
      </c>
      <c r="K1517" s="11" t="s">
        <v>4641</v>
      </c>
      <c r="L1517" s="11">
        <v>2</v>
      </c>
    </row>
    <row r="1518" spans="1:12">
      <c r="A1518" s="11" t="s">
        <v>3018</v>
      </c>
      <c r="D1518" s="11" t="s">
        <v>260</v>
      </c>
      <c r="E1518" s="19" t="s">
        <v>3268</v>
      </c>
      <c r="F1518" s="10">
        <v>42036</v>
      </c>
      <c r="G1518" s="10">
        <v>44228</v>
      </c>
      <c r="H1518" s="11">
        <v>7</v>
      </c>
      <c r="I1518" s="20" t="s">
        <v>259</v>
      </c>
      <c r="J1518" s="11" t="s">
        <v>261</v>
      </c>
      <c r="K1518" s="11" t="s">
        <v>4641</v>
      </c>
      <c r="L1518" s="11">
        <v>2</v>
      </c>
    </row>
    <row r="1519" spans="1:12">
      <c r="A1519" s="11" t="s">
        <v>3019</v>
      </c>
      <c r="D1519" s="11" t="s">
        <v>260</v>
      </c>
      <c r="E1519" s="19" t="s">
        <v>3269</v>
      </c>
      <c r="F1519" s="10">
        <v>42036</v>
      </c>
      <c r="G1519" s="10">
        <v>44228</v>
      </c>
      <c r="H1519" s="11">
        <v>7</v>
      </c>
      <c r="I1519" s="20" t="s">
        <v>259</v>
      </c>
      <c r="J1519" s="11" t="s">
        <v>261</v>
      </c>
      <c r="K1519" s="11" t="s">
        <v>4641</v>
      </c>
      <c r="L1519" s="11">
        <v>2</v>
      </c>
    </row>
    <row r="1520" spans="1:12">
      <c r="A1520" s="11" t="s">
        <v>3020</v>
      </c>
      <c r="D1520" s="11" t="s">
        <v>260</v>
      </c>
      <c r="E1520" s="19" t="s">
        <v>3270</v>
      </c>
      <c r="F1520" s="10">
        <v>42036</v>
      </c>
      <c r="G1520" s="10">
        <v>44228</v>
      </c>
      <c r="H1520" s="11">
        <v>7</v>
      </c>
      <c r="I1520" s="20" t="s">
        <v>259</v>
      </c>
      <c r="J1520" s="11" t="s">
        <v>261</v>
      </c>
      <c r="K1520" s="11" t="s">
        <v>4641</v>
      </c>
      <c r="L1520" s="11">
        <v>2</v>
      </c>
    </row>
    <row r="1521" spans="1:12">
      <c r="A1521" s="11" t="s">
        <v>3021</v>
      </c>
      <c r="D1521" s="11" t="s">
        <v>260</v>
      </c>
      <c r="E1521" s="19" t="s">
        <v>3271</v>
      </c>
      <c r="F1521" s="10">
        <v>42036</v>
      </c>
      <c r="G1521" s="10">
        <v>44228</v>
      </c>
      <c r="H1521" s="11">
        <v>7</v>
      </c>
      <c r="I1521" s="20" t="s">
        <v>259</v>
      </c>
      <c r="J1521" s="11" t="s">
        <v>261</v>
      </c>
      <c r="K1521" s="11" t="s">
        <v>4641</v>
      </c>
      <c r="L1521" s="11">
        <v>2</v>
      </c>
    </row>
    <row r="1522" spans="1:12">
      <c r="A1522" s="11" t="s">
        <v>3022</v>
      </c>
      <c r="D1522" s="11" t="s">
        <v>260</v>
      </c>
      <c r="E1522" s="19" t="s">
        <v>3272</v>
      </c>
      <c r="F1522" s="10">
        <v>42036</v>
      </c>
      <c r="G1522" s="10">
        <v>44228</v>
      </c>
      <c r="H1522" s="11">
        <v>7</v>
      </c>
      <c r="I1522" s="20" t="s">
        <v>259</v>
      </c>
      <c r="J1522" s="11" t="s">
        <v>261</v>
      </c>
      <c r="K1522" s="11" t="s">
        <v>4641</v>
      </c>
      <c r="L1522" s="11">
        <v>2</v>
      </c>
    </row>
    <row r="1523" spans="1:12">
      <c r="A1523" s="11" t="s">
        <v>3023</v>
      </c>
      <c r="D1523" s="11" t="s">
        <v>260</v>
      </c>
      <c r="E1523" s="19" t="s">
        <v>3273</v>
      </c>
      <c r="F1523" s="10">
        <v>42036</v>
      </c>
      <c r="G1523" s="10">
        <v>44228</v>
      </c>
      <c r="H1523" s="11">
        <v>7</v>
      </c>
      <c r="I1523" s="20" t="s">
        <v>259</v>
      </c>
      <c r="J1523" s="11" t="s">
        <v>261</v>
      </c>
      <c r="K1523" s="11" t="s">
        <v>4641</v>
      </c>
      <c r="L1523" s="11">
        <v>2</v>
      </c>
    </row>
    <row r="1524" spans="1:12">
      <c r="A1524" s="11" t="s">
        <v>3024</v>
      </c>
      <c r="D1524" s="11" t="s">
        <v>260</v>
      </c>
      <c r="E1524" s="19" t="s">
        <v>3274</v>
      </c>
      <c r="F1524" s="10">
        <v>42036</v>
      </c>
      <c r="G1524" s="10">
        <v>44228</v>
      </c>
      <c r="H1524" s="11">
        <v>7</v>
      </c>
      <c r="I1524" s="20" t="s">
        <v>259</v>
      </c>
      <c r="J1524" s="11" t="s">
        <v>261</v>
      </c>
      <c r="K1524" s="11" t="s">
        <v>4641</v>
      </c>
      <c r="L1524" s="11">
        <v>2</v>
      </c>
    </row>
    <row r="1525" spans="1:12">
      <c r="A1525" s="11" t="s">
        <v>3025</v>
      </c>
      <c r="D1525" s="11" t="s">
        <v>260</v>
      </c>
      <c r="E1525" s="19" t="s">
        <v>3275</v>
      </c>
      <c r="F1525" s="10">
        <v>42036</v>
      </c>
      <c r="G1525" s="10">
        <v>44228</v>
      </c>
      <c r="H1525" s="11">
        <v>7</v>
      </c>
      <c r="I1525" s="20" t="s">
        <v>259</v>
      </c>
      <c r="J1525" s="11" t="s">
        <v>261</v>
      </c>
      <c r="K1525" s="11" t="s">
        <v>4641</v>
      </c>
      <c r="L1525" s="11">
        <v>2</v>
      </c>
    </row>
    <row r="1526" spans="1:12">
      <c r="A1526" s="11" t="s">
        <v>3026</v>
      </c>
      <c r="D1526" s="11" t="s">
        <v>260</v>
      </c>
      <c r="E1526" s="19" t="s">
        <v>3276</v>
      </c>
      <c r="F1526" s="10">
        <v>42036</v>
      </c>
      <c r="G1526" s="10">
        <v>44228</v>
      </c>
      <c r="H1526" s="11">
        <v>7</v>
      </c>
      <c r="I1526" s="20" t="s">
        <v>259</v>
      </c>
      <c r="J1526" s="11" t="s">
        <v>261</v>
      </c>
      <c r="K1526" s="11" t="s">
        <v>4641</v>
      </c>
      <c r="L1526" s="11">
        <v>2</v>
      </c>
    </row>
    <row r="1527" spans="1:12">
      <c r="A1527" s="11" t="s">
        <v>3027</v>
      </c>
      <c r="D1527" s="11" t="s">
        <v>260</v>
      </c>
      <c r="E1527" s="19" t="s">
        <v>3277</v>
      </c>
      <c r="F1527" s="10">
        <v>42036</v>
      </c>
      <c r="G1527" s="10">
        <v>44228</v>
      </c>
      <c r="H1527" s="11">
        <v>7</v>
      </c>
      <c r="I1527" s="20" t="s">
        <v>259</v>
      </c>
      <c r="J1527" s="11" t="s">
        <v>261</v>
      </c>
      <c r="K1527" s="11" t="s">
        <v>4641</v>
      </c>
      <c r="L1527" s="11">
        <v>2</v>
      </c>
    </row>
    <row r="1528" spans="1:12">
      <c r="A1528" s="11" t="s">
        <v>3028</v>
      </c>
      <c r="D1528" s="11" t="s">
        <v>260</v>
      </c>
      <c r="E1528" s="19" t="s">
        <v>3278</v>
      </c>
      <c r="F1528" s="10">
        <v>42036</v>
      </c>
      <c r="G1528" s="10">
        <v>44228</v>
      </c>
      <c r="H1528" s="11">
        <v>7</v>
      </c>
      <c r="I1528" s="20" t="s">
        <v>259</v>
      </c>
      <c r="J1528" s="11" t="s">
        <v>261</v>
      </c>
      <c r="K1528" s="11" t="s">
        <v>4641</v>
      </c>
      <c r="L1528" s="11">
        <v>2</v>
      </c>
    </row>
    <row r="1529" spans="1:12">
      <c r="A1529" s="11" t="s">
        <v>3029</v>
      </c>
      <c r="D1529" s="11" t="s">
        <v>260</v>
      </c>
      <c r="E1529" s="19" t="s">
        <v>3279</v>
      </c>
      <c r="F1529" s="10">
        <v>42036</v>
      </c>
      <c r="G1529" s="10">
        <v>44228</v>
      </c>
      <c r="H1529" s="11">
        <v>7</v>
      </c>
      <c r="I1529" s="20" t="s">
        <v>259</v>
      </c>
      <c r="J1529" s="11" t="s">
        <v>261</v>
      </c>
      <c r="K1529" s="11" t="s">
        <v>4641</v>
      </c>
      <c r="L1529" s="11">
        <v>2</v>
      </c>
    </row>
    <row r="1530" spans="1:12">
      <c r="A1530" s="11" t="s">
        <v>3030</v>
      </c>
      <c r="D1530" s="11" t="s">
        <v>260</v>
      </c>
      <c r="E1530" s="19" t="s">
        <v>3280</v>
      </c>
      <c r="F1530" s="10">
        <v>42036</v>
      </c>
      <c r="G1530" s="10">
        <v>44228</v>
      </c>
      <c r="H1530" s="11">
        <v>7</v>
      </c>
      <c r="I1530" s="20" t="s">
        <v>259</v>
      </c>
      <c r="J1530" s="11" t="s">
        <v>261</v>
      </c>
      <c r="K1530" s="11" t="s">
        <v>4641</v>
      </c>
      <c r="L1530" s="11">
        <v>2</v>
      </c>
    </row>
    <row r="1531" spans="1:12">
      <c r="A1531" s="11" t="s">
        <v>3031</v>
      </c>
      <c r="D1531" s="11" t="s">
        <v>260</v>
      </c>
      <c r="E1531" s="19" t="s">
        <v>3281</v>
      </c>
      <c r="F1531" s="10">
        <v>42036</v>
      </c>
      <c r="G1531" s="10">
        <v>44228</v>
      </c>
      <c r="H1531" s="11">
        <v>7</v>
      </c>
      <c r="I1531" s="20" t="s">
        <v>259</v>
      </c>
      <c r="J1531" s="11" t="s">
        <v>261</v>
      </c>
      <c r="K1531" s="11" t="s">
        <v>4641</v>
      </c>
      <c r="L1531" s="11">
        <v>2</v>
      </c>
    </row>
    <row r="1532" spans="1:12">
      <c r="A1532" s="11" t="s">
        <v>3032</v>
      </c>
      <c r="D1532" s="11" t="s">
        <v>260</v>
      </c>
      <c r="E1532" s="19" t="s">
        <v>3282</v>
      </c>
      <c r="F1532" s="10">
        <v>42036</v>
      </c>
      <c r="G1532" s="10">
        <v>44228</v>
      </c>
      <c r="H1532" s="11">
        <v>7</v>
      </c>
      <c r="I1532" s="20" t="s">
        <v>259</v>
      </c>
      <c r="J1532" s="11" t="s">
        <v>261</v>
      </c>
      <c r="K1532" s="11" t="s">
        <v>4641</v>
      </c>
      <c r="L1532" s="11">
        <v>2</v>
      </c>
    </row>
    <row r="1533" spans="1:12">
      <c r="A1533" s="11" t="s">
        <v>3033</v>
      </c>
      <c r="D1533" s="11" t="s">
        <v>260</v>
      </c>
      <c r="E1533" s="19" t="s">
        <v>3283</v>
      </c>
      <c r="F1533" s="10">
        <v>42036</v>
      </c>
      <c r="G1533" s="10">
        <v>44228</v>
      </c>
      <c r="H1533" s="11">
        <v>7</v>
      </c>
      <c r="I1533" s="20" t="s">
        <v>259</v>
      </c>
      <c r="J1533" s="11" t="s">
        <v>261</v>
      </c>
      <c r="K1533" s="11" t="s">
        <v>4641</v>
      </c>
      <c r="L1533" s="11">
        <v>2</v>
      </c>
    </row>
    <row r="1534" spans="1:12">
      <c r="A1534" s="11" t="s">
        <v>3034</v>
      </c>
      <c r="D1534" s="11" t="s">
        <v>260</v>
      </c>
      <c r="E1534" s="19" t="s">
        <v>3284</v>
      </c>
      <c r="F1534" s="10">
        <v>42036</v>
      </c>
      <c r="G1534" s="10">
        <v>44228</v>
      </c>
      <c r="H1534" s="11">
        <v>7</v>
      </c>
      <c r="I1534" s="20" t="s">
        <v>259</v>
      </c>
      <c r="J1534" s="11" t="s">
        <v>261</v>
      </c>
      <c r="K1534" s="11" t="s">
        <v>4641</v>
      </c>
      <c r="L1534" s="11">
        <v>2</v>
      </c>
    </row>
    <row r="1535" spans="1:12">
      <c r="A1535" s="11" t="s">
        <v>3035</v>
      </c>
      <c r="D1535" s="11" t="s">
        <v>260</v>
      </c>
      <c r="E1535" s="19" t="s">
        <v>3285</v>
      </c>
      <c r="F1535" s="10">
        <v>42036</v>
      </c>
      <c r="G1535" s="10">
        <v>44228</v>
      </c>
      <c r="H1535" s="11">
        <v>7</v>
      </c>
      <c r="I1535" s="20" t="s">
        <v>259</v>
      </c>
      <c r="J1535" s="11" t="s">
        <v>261</v>
      </c>
      <c r="K1535" s="11" t="s">
        <v>4641</v>
      </c>
      <c r="L1535" s="11">
        <v>2</v>
      </c>
    </row>
    <row r="1536" spans="1:12">
      <c r="A1536" s="11" t="s">
        <v>3036</v>
      </c>
      <c r="D1536" s="11" t="s">
        <v>260</v>
      </c>
      <c r="E1536" s="19" t="s">
        <v>3286</v>
      </c>
      <c r="F1536" s="10">
        <v>42036</v>
      </c>
      <c r="G1536" s="10">
        <v>44228</v>
      </c>
      <c r="H1536" s="11">
        <v>7</v>
      </c>
      <c r="I1536" s="20" t="s">
        <v>259</v>
      </c>
      <c r="J1536" s="11" t="s">
        <v>261</v>
      </c>
      <c r="K1536" s="11" t="s">
        <v>4641</v>
      </c>
      <c r="L1536" s="11">
        <v>2</v>
      </c>
    </row>
    <row r="1537" spans="1:12">
      <c r="A1537" s="11" t="s">
        <v>3037</v>
      </c>
      <c r="D1537" s="11" t="s">
        <v>260</v>
      </c>
      <c r="E1537" s="19" t="s">
        <v>3287</v>
      </c>
      <c r="F1537" s="10">
        <v>42036</v>
      </c>
      <c r="G1537" s="10">
        <v>44228</v>
      </c>
      <c r="H1537" s="11">
        <v>7</v>
      </c>
      <c r="I1537" s="20" t="s">
        <v>259</v>
      </c>
      <c r="J1537" s="11" t="s">
        <v>261</v>
      </c>
      <c r="K1537" s="11" t="s">
        <v>4641</v>
      </c>
      <c r="L1537" s="11">
        <v>2</v>
      </c>
    </row>
    <row r="1538" spans="1:12">
      <c r="A1538" s="11" t="s">
        <v>3038</v>
      </c>
      <c r="D1538" s="11" t="s">
        <v>260</v>
      </c>
      <c r="E1538" s="19" t="s">
        <v>3288</v>
      </c>
      <c r="F1538" s="10">
        <v>42036</v>
      </c>
      <c r="G1538" s="10">
        <v>44228</v>
      </c>
      <c r="H1538" s="11">
        <v>7</v>
      </c>
      <c r="I1538" s="20" t="s">
        <v>259</v>
      </c>
      <c r="J1538" s="11" t="s">
        <v>261</v>
      </c>
      <c r="K1538" s="11" t="s">
        <v>4641</v>
      </c>
      <c r="L1538" s="11">
        <v>2</v>
      </c>
    </row>
    <row r="1539" spans="1:12">
      <c r="A1539" s="11" t="s">
        <v>3039</v>
      </c>
      <c r="D1539" s="11" t="s">
        <v>260</v>
      </c>
      <c r="E1539" s="19" t="s">
        <v>3289</v>
      </c>
      <c r="F1539" s="10">
        <v>42036</v>
      </c>
      <c r="G1539" s="10">
        <v>44228</v>
      </c>
      <c r="H1539" s="11">
        <v>7</v>
      </c>
      <c r="I1539" s="20" t="s">
        <v>259</v>
      </c>
      <c r="J1539" s="11" t="s">
        <v>261</v>
      </c>
      <c r="K1539" s="11" t="s">
        <v>4641</v>
      </c>
      <c r="L1539" s="11">
        <v>2</v>
      </c>
    </row>
    <row r="1540" spans="1:12">
      <c r="A1540" s="11" t="s">
        <v>3040</v>
      </c>
      <c r="D1540" s="11" t="s">
        <v>260</v>
      </c>
      <c r="E1540" s="19" t="s">
        <v>3290</v>
      </c>
      <c r="F1540" s="10">
        <v>42036</v>
      </c>
      <c r="G1540" s="10">
        <v>44228</v>
      </c>
      <c r="H1540" s="11">
        <v>7</v>
      </c>
      <c r="I1540" s="20" t="s">
        <v>259</v>
      </c>
      <c r="J1540" s="11" t="s">
        <v>261</v>
      </c>
      <c r="K1540" s="11" t="s">
        <v>4641</v>
      </c>
      <c r="L1540" s="11">
        <v>2</v>
      </c>
    </row>
    <row r="1541" spans="1:12">
      <c r="A1541" s="11" t="s">
        <v>3041</v>
      </c>
      <c r="D1541" s="11" t="s">
        <v>260</v>
      </c>
      <c r="E1541" s="19" t="s">
        <v>3291</v>
      </c>
      <c r="F1541" s="10">
        <v>42036</v>
      </c>
      <c r="G1541" s="10">
        <v>44228</v>
      </c>
      <c r="H1541" s="11">
        <v>7</v>
      </c>
      <c r="I1541" s="20" t="s">
        <v>259</v>
      </c>
      <c r="J1541" s="11" t="s">
        <v>261</v>
      </c>
      <c r="K1541" s="11" t="s">
        <v>4641</v>
      </c>
      <c r="L1541" s="11">
        <v>2</v>
      </c>
    </row>
    <row r="1542" spans="1:12">
      <c r="A1542" s="11" t="s">
        <v>3042</v>
      </c>
      <c r="D1542" s="11" t="s">
        <v>260</v>
      </c>
      <c r="E1542" s="19" t="s">
        <v>3292</v>
      </c>
      <c r="F1542" s="10">
        <v>42036</v>
      </c>
      <c r="G1542" s="10">
        <v>44228</v>
      </c>
      <c r="H1542" s="11">
        <v>7</v>
      </c>
      <c r="I1542" s="20" t="s">
        <v>259</v>
      </c>
      <c r="J1542" s="11" t="s">
        <v>261</v>
      </c>
      <c r="K1542" s="11" t="s">
        <v>4641</v>
      </c>
      <c r="L1542" s="11">
        <v>2</v>
      </c>
    </row>
    <row r="1543" spans="1:12">
      <c r="A1543" s="11" t="s">
        <v>3043</v>
      </c>
      <c r="D1543" s="11" t="s">
        <v>260</v>
      </c>
      <c r="E1543" s="19" t="s">
        <v>3293</v>
      </c>
      <c r="F1543" s="10">
        <v>42036</v>
      </c>
      <c r="G1543" s="10">
        <v>44228</v>
      </c>
      <c r="H1543" s="11">
        <v>7</v>
      </c>
      <c r="I1543" s="20" t="s">
        <v>259</v>
      </c>
      <c r="J1543" s="11" t="s">
        <v>261</v>
      </c>
      <c r="K1543" s="11" t="s">
        <v>4641</v>
      </c>
      <c r="L1543" s="11">
        <v>2</v>
      </c>
    </row>
    <row r="1544" spans="1:12">
      <c r="A1544" s="11" t="s">
        <v>3044</v>
      </c>
      <c r="D1544" s="11" t="s">
        <v>260</v>
      </c>
      <c r="E1544" s="19" t="s">
        <v>3294</v>
      </c>
      <c r="F1544" s="10">
        <v>42036</v>
      </c>
      <c r="G1544" s="10">
        <v>44228</v>
      </c>
      <c r="H1544" s="11">
        <v>7</v>
      </c>
      <c r="I1544" s="20" t="s">
        <v>259</v>
      </c>
      <c r="J1544" s="11" t="s">
        <v>261</v>
      </c>
      <c r="K1544" s="11" t="s">
        <v>4641</v>
      </c>
      <c r="L1544" s="11">
        <v>2</v>
      </c>
    </row>
    <row r="1545" spans="1:12">
      <c r="A1545" s="11" t="s">
        <v>3045</v>
      </c>
      <c r="D1545" s="11" t="s">
        <v>260</v>
      </c>
      <c r="E1545" s="19" t="s">
        <v>3295</v>
      </c>
      <c r="F1545" s="10">
        <v>42036</v>
      </c>
      <c r="G1545" s="10">
        <v>44228</v>
      </c>
      <c r="H1545" s="11">
        <v>7</v>
      </c>
      <c r="I1545" s="20" t="s">
        <v>259</v>
      </c>
      <c r="J1545" s="11" t="s">
        <v>261</v>
      </c>
      <c r="K1545" s="11" t="s">
        <v>4641</v>
      </c>
      <c r="L1545" s="11">
        <v>2</v>
      </c>
    </row>
    <row r="1546" spans="1:12">
      <c r="A1546" s="11" t="s">
        <v>3046</v>
      </c>
      <c r="D1546" s="11" t="s">
        <v>260</v>
      </c>
      <c r="E1546" s="19" t="s">
        <v>3296</v>
      </c>
      <c r="F1546" s="10">
        <v>42036</v>
      </c>
      <c r="G1546" s="10">
        <v>44228</v>
      </c>
      <c r="H1546" s="11">
        <v>7</v>
      </c>
      <c r="I1546" s="20" t="s">
        <v>259</v>
      </c>
      <c r="J1546" s="11" t="s">
        <v>261</v>
      </c>
      <c r="K1546" s="11" t="s">
        <v>4641</v>
      </c>
      <c r="L1546" s="11">
        <v>2</v>
      </c>
    </row>
    <row r="1547" spans="1:12">
      <c r="A1547" s="11" t="s">
        <v>3047</v>
      </c>
      <c r="D1547" s="11" t="s">
        <v>260</v>
      </c>
      <c r="E1547" s="19" t="s">
        <v>3297</v>
      </c>
      <c r="F1547" s="10">
        <v>42036</v>
      </c>
      <c r="G1547" s="10">
        <v>44228</v>
      </c>
      <c r="H1547" s="11">
        <v>7</v>
      </c>
      <c r="I1547" s="20" t="s">
        <v>259</v>
      </c>
      <c r="J1547" s="11" t="s">
        <v>261</v>
      </c>
      <c r="K1547" s="11" t="s">
        <v>4641</v>
      </c>
      <c r="L1547" s="11">
        <v>2</v>
      </c>
    </row>
    <row r="1548" spans="1:12">
      <c r="A1548" s="11" t="s">
        <v>3048</v>
      </c>
      <c r="D1548" s="11" t="s">
        <v>260</v>
      </c>
      <c r="E1548" s="19" t="s">
        <v>3298</v>
      </c>
      <c r="F1548" s="10">
        <v>42036</v>
      </c>
      <c r="G1548" s="10">
        <v>44228</v>
      </c>
      <c r="H1548" s="11">
        <v>7</v>
      </c>
      <c r="I1548" s="20" t="s">
        <v>259</v>
      </c>
      <c r="J1548" s="11" t="s">
        <v>261</v>
      </c>
      <c r="K1548" s="11" t="s">
        <v>4641</v>
      </c>
      <c r="L1548" s="11">
        <v>2</v>
      </c>
    </row>
    <row r="1549" spans="1:12">
      <c r="A1549" s="11" t="s">
        <v>3049</v>
      </c>
      <c r="D1549" s="11" t="s">
        <v>260</v>
      </c>
      <c r="E1549" s="19" t="s">
        <v>3299</v>
      </c>
      <c r="F1549" s="10">
        <v>42036</v>
      </c>
      <c r="G1549" s="10">
        <v>44228</v>
      </c>
      <c r="H1549" s="11">
        <v>7</v>
      </c>
      <c r="I1549" s="20" t="s">
        <v>259</v>
      </c>
      <c r="J1549" s="11" t="s">
        <v>261</v>
      </c>
      <c r="K1549" s="11" t="s">
        <v>4641</v>
      </c>
      <c r="L1549" s="11">
        <v>2</v>
      </c>
    </row>
    <row r="1550" spans="1:12">
      <c r="A1550" s="11" t="s">
        <v>3050</v>
      </c>
      <c r="D1550" s="11" t="s">
        <v>260</v>
      </c>
      <c r="E1550" s="19" t="s">
        <v>3300</v>
      </c>
      <c r="F1550" s="10">
        <v>42036</v>
      </c>
      <c r="G1550" s="10">
        <v>44228</v>
      </c>
      <c r="H1550" s="11">
        <v>7</v>
      </c>
      <c r="I1550" s="20" t="s">
        <v>259</v>
      </c>
      <c r="J1550" s="11" t="s">
        <v>261</v>
      </c>
      <c r="K1550" s="11" t="s">
        <v>4641</v>
      </c>
      <c r="L1550" s="11">
        <v>2</v>
      </c>
    </row>
    <row r="1551" spans="1:12">
      <c r="A1551" s="11" t="s">
        <v>3051</v>
      </c>
      <c r="D1551" s="11" t="s">
        <v>260</v>
      </c>
      <c r="E1551" s="19" t="s">
        <v>3301</v>
      </c>
      <c r="F1551" s="10">
        <v>42036</v>
      </c>
      <c r="G1551" s="10">
        <v>44228</v>
      </c>
      <c r="H1551" s="11">
        <v>7</v>
      </c>
      <c r="I1551" s="20" t="s">
        <v>259</v>
      </c>
      <c r="J1551" s="11" t="s">
        <v>261</v>
      </c>
      <c r="K1551" s="11" t="s">
        <v>4641</v>
      </c>
      <c r="L1551" s="11">
        <v>2</v>
      </c>
    </row>
    <row r="1552" spans="1:12">
      <c r="A1552" s="11" t="s">
        <v>3052</v>
      </c>
      <c r="D1552" s="11" t="s">
        <v>260</v>
      </c>
      <c r="E1552" s="19" t="s">
        <v>3302</v>
      </c>
      <c r="F1552" s="10">
        <v>42036</v>
      </c>
      <c r="G1552" s="10">
        <v>44228</v>
      </c>
      <c r="H1552" s="11">
        <v>7</v>
      </c>
      <c r="I1552" s="20" t="s">
        <v>259</v>
      </c>
      <c r="J1552" s="11" t="s">
        <v>261</v>
      </c>
      <c r="K1552" s="11" t="s">
        <v>4641</v>
      </c>
      <c r="L1552" s="11">
        <v>2</v>
      </c>
    </row>
    <row r="1553" spans="1:12">
      <c r="A1553" s="11" t="s">
        <v>3053</v>
      </c>
      <c r="D1553" s="11" t="s">
        <v>260</v>
      </c>
      <c r="E1553" s="19" t="s">
        <v>3303</v>
      </c>
      <c r="F1553" s="10">
        <v>42036</v>
      </c>
      <c r="G1553" s="10">
        <v>44228</v>
      </c>
      <c r="H1553" s="11">
        <v>7</v>
      </c>
      <c r="I1553" s="20" t="s">
        <v>259</v>
      </c>
      <c r="J1553" s="11" t="s">
        <v>261</v>
      </c>
      <c r="K1553" s="11" t="s">
        <v>4641</v>
      </c>
      <c r="L1553" s="11">
        <v>2</v>
      </c>
    </row>
    <row r="1554" spans="1:12">
      <c r="A1554" s="11" t="s">
        <v>3054</v>
      </c>
      <c r="D1554" s="11" t="s">
        <v>260</v>
      </c>
      <c r="E1554" s="19" t="s">
        <v>3304</v>
      </c>
      <c r="F1554" s="10">
        <v>42036</v>
      </c>
      <c r="G1554" s="10">
        <v>44228</v>
      </c>
      <c r="H1554" s="11">
        <v>7</v>
      </c>
      <c r="I1554" s="20" t="s">
        <v>259</v>
      </c>
      <c r="J1554" s="11" t="s">
        <v>261</v>
      </c>
      <c r="K1554" s="11" t="s">
        <v>4641</v>
      </c>
      <c r="L1554" s="11">
        <v>2</v>
      </c>
    </row>
    <row r="1555" spans="1:12">
      <c r="A1555" s="11" t="s">
        <v>3055</v>
      </c>
      <c r="D1555" s="11" t="s">
        <v>260</v>
      </c>
      <c r="E1555" s="19" t="s">
        <v>3305</v>
      </c>
      <c r="F1555" s="10">
        <v>42036</v>
      </c>
      <c r="G1555" s="10">
        <v>44228</v>
      </c>
      <c r="H1555" s="11">
        <v>7</v>
      </c>
      <c r="I1555" s="20" t="s">
        <v>259</v>
      </c>
      <c r="J1555" s="11" t="s">
        <v>261</v>
      </c>
      <c r="K1555" s="11" t="s">
        <v>4641</v>
      </c>
      <c r="L1555" s="11">
        <v>2</v>
      </c>
    </row>
    <row r="1556" spans="1:12">
      <c r="A1556" s="11" t="s">
        <v>3056</v>
      </c>
      <c r="D1556" s="11" t="s">
        <v>260</v>
      </c>
      <c r="E1556" s="19" t="s">
        <v>3306</v>
      </c>
      <c r="F1556" s="10">
        <v>42036</v>
      </c>
      <c r="G1556" s="10">
        <v>44228</v>
      </c>
      <c r="H1556" s="11">
        <v>7</v>
      </c>
      <c r="I1556" s="20" t="s">
        <v>259</v>
      </c>
      <c r="J1556" s="11" t="s">
        <v>261</v>
      </c>
      <c r="K1556" s="11" t="s">
        <v>4641</v>
      </c>
      <c r="L1556" s="11">
        <v>2</v>
      </c>
    </row>
    <row r="1557" spans="1:12">
      <c r="A1557" s="11" t="s">
        <v>3057</v>
      </c>
      <c r="D1557" s="11" t="s">
        <v>260</v>
      </c>
      <c r="E1557" s="19" t="s">
        <v>3307</v>
      </c>
      <c r="F1557" s="10">
        <v>42036</v>
      </c>
      <c r="G1557" s="10">
        <v>44228</v>
      </c>
      <c r="H1557" s="11">
        <v>7</v>
      </c>
      <c r="I1557" s="20" t="s">
        <v>259</v>
      </c>
      <c r="J1557" s="11" t="s">
        <v>261</v>
      </c>
      <c r="K1557" s="11" t="s">
        <v>4641</v>
      </c>
      <c r="L1557" s="11">
        <v>2</v>
      </c>
    </row>
    <row r="1558" spans="1:12">
      <c r="A1558" s="11" t="s">
        <v>3058</v>
      </c>
      <c r="D1558" s="11" t="s">
        <v>260</v>
      </c>
      <c r="E1558" s="19" t="s">
        <v>3308</v>
      </c>
      <c r="F1558" s="10">
        <v>42036</v>
      </c>
      <c r="G1558" s="10">
        <v>44228</v>
      </c>
      <c r="H1558" s="11">
        <v>7</v>
      </c>
      <c r="I1558" s="20" t="s">
        <v>259</v>
      </c>
      <c r="J1558" s="11" t="s">
        <v>261</v>
      </c>
      <c r="K1558" s="11" t="s">
        <v>4641</v>
      </c>
      <c r="L1558" s="11">
        <v>2</v>
      </c>
    </row>
    <row r="1559" spans="1:12">
      <c r="A1559" s="11" t="s">
        <v>3059</v>
      </c>
      <c r="D1559" s="11" t="s">
        <v>260</v>
      </c>
      <c r="E1559" s="19" t="s">
        <v>3309</v>
      </c>
      <c r="F1559" s="10">
        <v>42036</v>
      </c>
      <c r="G1559" s="10">
        <v>44228</v>
      </c>
      <c r="H1559" s="11">
        <v>7</v>
      </c>
      <c r="I1559" s="20" t="s">
        <v>259</v>
      </c>
      <c r="J1559" s="11" t="s">
        <v>261</v>
      </c>
      <c r="K1559" s="11" t="s">
        <v>4641</v>
      </c>
      <c r="L1559" s="11">
        <v>2</v>
      </c>
    </row>
    <row r="1560" spans="1:12">
      <c r="A1560" s="11" t="s">
        <v>3060</v>
      </c>
      <c r="D1560" s="11" t="s">
        <v>260</v>
      </c>
      <c r="E1560" s="19" t="s">
        <v>3310</v>
      </c>
      <c r="F1560" s="10">
        <v>42036</v>
      </c>
      <c r="G1560" s="10">
        <v>44228</v>
      </c>
      <c r="H1560" s="11">
        <v>7</v>
      </c>
      <c r="I1560" s="20" t="s">
        <v>259</v>
      </c>
      <c r="J1560" s="11" t="s">
        <v>261</v>
      </c>
      <c r="K1560" s="11" t="s">
        <v>4641</v>
      </c>
      <c r="L1560" s="11">
        <v>2</v>
      </c>
    </row>
    <row r="1561" spans="1:12">
      <c r="A1561" s="11" t="s">
        <v>3061</v>
      </c>
      <c r="D1561" s="11" t="s">
        <v>260</v>
      </c>
      <c r="E1561" s="19" t="s">
        <v>3311</v>
      </c>
      <c r="F1561" s="10">
        <v>42036</v>
      </c>
      <c r="G1561" s="10">
        <v>44228</v>
      </c>
      <c r="H1561" s="11">
        <v>7</v>
      </c>
      <c r="I1561" s="20" t="s">
        <v>259</v>
      </c>
      <c r="J1561" s="11" t="s">
        <v>261</v>
      </c>
      <c r="K1561" s="11" t="s">
        <v>4641</v>
      </c>
      <c r="L1561" s="11">
        <v>2</v>
      </c>
    </row>
    <row r="1562" spans="1:12">
      <c r="A1562" s="11" t="s">
        <v>3062</v>
      </c>
      <c r="D1562" s="11" t="s">
        <v>260</v>
      </c>
      <c r="E1562" s="19" t="s">
        <v>3312</v>
      </c>
      <c r="F1562" s="10">
        <v>42036</v>
      </c>
      <c r="G1562" s="10">
        <v>44228</v>
      </c>
      <c r="H1562" s="11">
        <v>7</v>
      </c>
      <c r="I1562" s="20" t="s">
        <v>259</v>
      </c>
      <c r="J1562" s="11" t="s">
        <v>261</v>
      </c>
      <c r="K1562" s="11" t="s">
        <v>4641</v>
      </c>
      <c r="L1562" s="11">
        <v>2</v>
      </c>
    </row>
    <row r="1563" spans="1:12">
      <c r="A1563" s="11" t="s">
        <v>3063</v>
      </c>
      <c r="D1563" s="11" t="s">
        <v>260</v>
      </c>
      <c r="E1563" s="19" t="s">
        <v>3313</v>
      </c>
      <c r="F1563" s="10">
        <v>42036</v>
      </c>
      <c r="G1563" s="10">
        <v>44228</v>
      </c>
      <c r="H1563" s="11">
        <v>7</v>
      </c>
      <c r="I1563" s="20" t="s">
        <v>259</v>
      </c>
      <c r="J1563" s="11" t="s">
        <v>261</v>
      </c>
      <c r="K1563" s="11" t="s">
        <v>4641</v>
      </c>
      <c r="L1563" s="11">
        <v>2</v>
      </c>
    </row>
    <row r="1564" spans="1:12">
      <c r="A1564" s="11" t="s">
        <v>3064</v>
      </c>
      <c r="D1564" s="11" t="s">
        <v>260</v>
      </c>
      <c r="E1564" s="19" t="s">
        <v>3314</v>
      </c>
      <c r="F1564" s="10">
        <v>42036</v>
      </c>
      <c r="G1564" s="10">
        <v>44228</v>
      </c>
      <c r="H1564" s="11">
        <v>7</v>
      </c>
      <c r="I1564" s="20" t="s">
        <v>259</v>
      </c>
      <c r="J1564" s="11" t="s">
        <v>261</v>
      </c>
      <c r="K1564" s="11" t="s">
        <v>4641</v>
      </c>
      <c r="L1564" s="11">
        <v>2</v>
      </c>
    </row>
    <row r="1565" spans="1:12">
      <c r="A1565" s="11" t="s">
        <v>3065</v>
      </c>
      <c r="D1565" s="11" t="s">
        <v>260</v>
      </c>
      <c r="E1565" s="19" t="s">
        <v>3315</v>
      </c>
      <c r="F1565" s="10">
        <v>42036</v>
      </c>
      <c r="G1565" s="10">
        <v>44228</v>
      </c>
      <c r="H1565" s="11">
        <v>7</v>
      </c>
      <c r="I1565" s="20" t="s">
        <v>259</v>
      </c>
      <c r="J1565" s="11" t="s">
        <v>261</v>
      </c>
      <c r="K1565" s="11" t="s">
        <v>4641</v>
      </c>
      <c r="L1565" s="11">
        <v>2</v>
      </c>
    </row>
    <row r="1566" spans="1:12">
      <c r="A1566" s="11" t="s">
        <v>3066</v>
      </c>
      <c r="D1566" s="11" t="s">
        <v>260</v>
      </c>
      <c r="E1566" s="19" t="s">
        <v>3316</v>
      </c>
      <c r="F1566" s="10">
        <v>42036</v>
      </c>
      <c r="G1566" s="10">
        <v>44228</v>
      </c>
      <c r="H1566" s="11">
        <v>7</v>
      </c>
      <c r="I1566" s="20" t="s">
        <v>259</v>
      </c>
      <c r="J1566" s="11" t="s">
        <v>261</v>
      </c>
      <c r="K1566" s="11" t="s">
        <v>4641</v>
      </c>
      <c r="L1566" s="11">
        <v>2</v>
      </c>
    </row>
    <row r="1567" spans="1:12">
      <c r="A1567" s="11" t="s">
        <v>3067</v>
      </c>
      <c r="D1567" s="11" t="s">
        <v>260</v>
      </c>
      <c r="E1567" s="19" t="s">
        <v>3317</v>
      </c>
      <c r="F1567" s="10">
        <v>42036</v>
      </c>
      <c r="G1567" s="10">
        <v>44228</v>
      </c>
      <c r="H1567" s="11">
        <v>7</v>
      </c>
      <c r="I1567" s="20" t="s">
        <v>259</v>
      </c>
      <c r="J1567" s="11" t="s">
        <v>261</v>
      </c>
      <c r="K1567" s="11" t="s">
        <v>4641</v>
      </c>
      <c r="L1567" s="11">
        <v>2</v>
      </c>
    </row>
    <row r="1568" spans="1:12">
      <c r="A1568" s="11" t="s">
        <v>3068</v>
      </c>
      <c r="D1568" s="11" t="s">
        <v>260</v>
      </c>
      <c r="E1568" s="19" t="s">
        <v>3318</v>
      </c>
      <c r="F1568" s="10">
        <v>42036</v>
      </c>
      <c r="G1568" s="10">
        <v>44228</v>
      </c>
      <c r="H1568" s="11">
        <v>7</v>
      </c>
      <c r="I1568" s="20" t="s">
        <v>259</v>
      </c>
      <c r="J1568" s="11" t="s">
        <v>261</v>
      </c>
      <c r="K1568" s="11" t="s">
        <v>4641</v>
      </c>
      <c r="L1568" s="11">
        <v>2</v>
      </c>
    </row>
    <row r="1569" spans="1:12">
      <c r="A1569" s="11" t="s">
        <v>3069</v>
      </c>
      <c r="D1569" s="11" t="s">
        <v>260</v>
      </c>
      <c r="E1569" s="19" t="s">
        <v>3319</v>
      </c>
      <c r="F1569" s="10">
        <v>42036</v>
      </c>
      <c r="G1569" s="10">
        <v>44228</v>
      </c>
      <c r="H1569" s="11">
        <v>7</v>
      </c>
      <c r="I1569" s="20" t="s">
        <v>259</v>
      </c>
      <c r="J1569" s="11" t="s">
        <v>261</v>
      </c>
      <c r="K1569" s="11" t="s">
        <v>4641</v>
      </c>
      <c r="L1569" s="11">
        <v>2</v>
      </c>
    </row>
    <row r="1570" spans="1:12">
      <c r="A1570" s="11" t="s">
        <v>3070</v>
      </c>
      <c r="D1570" s="11" t="s">
        <v>260</v>
      </c>
      <c r="E1570" s="19" t="s">
        <v>3320</v>
      </c>
      <c r="F1570" s="10">
        <v>42036</v>
      </c>
      <c r="G1570" s="10">
        <v>44228</v>
      </c>
      <c r="H1570" s="11">
        <v>7</v>
      </c>
      <c r="I1570" s="20" t="s">
        <v>259</v>
      </c>
      <c r="J1570" s="11" t="s">
        <v>261</v>
      </c>
      <c r="K1570" s="11" t="s">
        <v>4641</v>
      </c>
      <c r="L1570" s="11">
        <v>2</v>
      </c>
    </row>
    <row r="1571" spans="1:12">
      <c r="A1571" s="11" t="s">
        <v>3071</v>
      </c>
      <c r="D1571" s="11" t="s">
        <v>260</v>
      </c>
      <c r="E1571" s="19" t="s">
        <v>3321</v>
      </c>
      <c r="F1571" s="10">
        <v>42036</v>
      </c>
      <c r="G1571" s="10">
        <v>44228</v>
      </c>
      <c r="H1571" s="11">
        <v>7</v>
      </c>
      <c r="I1571" s="20" t="s">
        <v>259</v>
      </c>
      <c r="J1571" s="11" t="s">
        <v>261</v>
      </c>
      <c r="K1571" s="11" t="s">
        <v>4641</v>
      </c>
      <c r="L1571" s="11">
        <v>2</v>
      </c>
    </row>
    <row r="1572" spans="1:12">
      <c r="A1572" s="11" t="s">
        <v>3072</v>
      </c>
      <c r="D1572" s="11" t="s">
        <v>260</v>
      </c>
      <c r="E1572" s="19" t="s">
        <v>3322</v>
      </c>
      <c r="F1572" s="10">
        <v>42036</v>
      </c>
      <c r="G1572" s="10">
        <v>44228</v>
      </c>
      <c r="H1572" s="11">
        <v>7</v>
      </c>
      <c r="I1572" s="20" t="s">
        <v>259</v>
      </c>
      <c r="J1572" s="11" t="s">
        <v>261</v>
      </c>
      <c r="K1572" s="11" t="s">
        <v>4641</v>
      </c>
      <c r="L1572" s="11">
        <v>2</v>
      </c>
    </row>
    <row r="1573" spans="1:12">
      <c r="A1573" s="11" t="s">
        <v>3073</v>
      </c>
      <c r="D1573" s="11" t="s">
        <v>260</v>
      </c>
      <c r="E1573" s="19" t="s">
        <v>3323</v>
      </c>
      <c r="F1573" s="10">
        <v>42036</v>
      </c>
      <c r="G1573" s="10">
        <v>44228</v>
      </c>
      <c r="H1573" s="11">
        <v>7</v>
      </c>
      <c r="I1573" s="20" t="s">
        <v>259</v>
      </c>
      <c r="J1573" s="11" t="s">
        <v>261</v>
      </c>
      <c r="K1573" s="11" t="s">
        <v>4641</v>
      </c>
      <c r="L1573" s="11">
        <v>2</v>
      </c>
    </row>
    <row r="1574" spans="1:12">
      <c r="A1574" s="11" t="s">
        <v>3074</v>
      </c>
      <c r="D1574" s="11" t="s">
        <v>260</v>
      </c>
      <c r="E1574" s="19" t="s">
        <v>3324</v>
      </c>
      <c r="F1574" s="10">
        <v>42036</v>
      </c>
      <c r="G1574" s="10">
        <v>44228</v>
      </c>
      <c r="H1574" s="11">
        <v>7</v>
      </c>
      <c r="I1574" s="20" t="s">
        <v>259</v>
      </c>
      <c r="J1574" s="11" t="s">
        <v>261</v>
      </c>
      <c r="K1574" s="11" t="s">
        <v>4641</v>
      </c>
      <c r="L1574" s="11">
        <v>2</v>
      </c>
    </row>
    <row r="1575" spans="1:12">
      <c r="A1575" s="11" t="s">
        <v>3075</v>
      </c>
      <c r="D1575" s="11" t="s">
        <v>260</v>
      </c>
      <c r="E1575" s="19" t="s">
        <v>3325</v>
      </c>
      <c r="F1575" s="10">
        <v>42036</v>
      </c>
      <c r="G1575" s="10">
        <v>44228</v>
      </c>
      <c r="H1575" s="11">
        <v>7</v>
      </c>
      <c r="I1575" s="20" t="s">
        <v>259</v>
      </c>
      <c r="J1575" s="11" t="s">
        <v>261</v>
      </c>
      <c r="K1575" s="11" t="s">
        <v>4641</v>
      </c>
      <c r="L1575" s="11">
        <v>2</v>
      </c>
    </row>
    <row r="1576" spans="1:12">
      <c r="A1576" s="11" t="s">
        <v>3076</v>
      </c>
      <c r="D1576" s="11" t="s">
        <v>260</v>
      </c>
      <c r="E1576" s="19" t="s">
        <v>3326</v>
      </c>
      <c r="F1576" s="10">
        <v>42036</v>
      </c>
      <c r="G1576" s="10">
        <v>44228</v>
      </c>
      <c r="H1576" s="11">
        <v>7</v>
      </c>
      <c r="I1576" s="20" t="s">
        <v>259</v>
      </c>
      <c r="J1576" s="11" t="s">
        <v>261</v>
      </c>
      <c r="K1576" s="11" t="s">
        <v>4641</v>
      </c>
      <c r="L1576" s="11">
        <v>2</v>
      </c>
    </row>
    <row r="1577" spans="1:12">
      <c r="A1577" s="11" t="s">
        <v>3077</v>
      </c>
      <c r="D1577" s="11" t="s">
        <v>260</v>
      </c>
      <c r="E1577" s="19" t="s">
        <v>3327</v>
      </c>
      <c r="F1577" s="10">
        <v>42036</v>
      </c>
      <c r="G1577" s="10">
        <v>44228</v>
      </c>
      <c r="H1577" s="11">
        <v>7</v>
      </c>
      <c r="I1577" s="20" t="s">
        <v>259</v>
      </c>
      <c r="J1577" s="11" t="s">
        <v>261</v>
      </c>
      <c r="K1577" s="11" t="s">
        <v>4641</v>
      </c>
      <c r="L1577" s="11">
        <v>2</v>
      </c>
    </row>
    <row r="1578" spans="1:12">
      <c r="A1578" s="11" t="s">
        <v>3078</v>
      </c>
      <c r="D1578" s="11" t="s">
        <v>260</v>
      </c>
      <c r="E1578" s="19" t="s">
        <v>3328</v>
      </c>
      <c r="F1578" s="10">
        <v>42036</v>
      </c>
      <c r="G1578" s="10">
        <v>44228</v>
      </c>
      <c r="H1578" s="11">
        <v>7</v>
      </c>
      <c r="I1578" s="20" t="s">
        <v>259</v>
      </c>
      <c r="J1578" s="11" t="s">
        <v>261</v>
      </c>
      <c r="K1578" s="11" t="s">
        <v>4641</v>
      </c>
      <c r="L1578" s="11">
        <v>2</v>
      </c>
    </row>
    <row r="1579" spans="1:12">
      <c r="A1579" s="11" t="s">
        <v>3079</v>
      </c>
      <c r="D1579" s="11" t="s">
        <v>260</v>
      </c>
      <c r="E1579" s="19" t="s">
        <v>3329</v>
      </c>
      <c r="F1579" s="10">
        <v>42036</v>
      </c>
      <c r="G1579" s="10">
        <v>44228</v>
      </c>
      <c r="H1579" s="11">
        <v>7</v>
      </c>
      <c r="I1579" s="20" t="s">
        <v>259</v>
      </c>
      <c r="J1579" s="11" t="s">
        <v>261</v>
      </c>
      <c r="K1579" s="11" t="s">
        <v>4641</v>
      </c>
      <c r="L1579" s="11">
        <v>2</v>
      </c>
    </row>
    <row r="1580" spans="1:12">
      <c r="A1580" s="11" t="s">
        <v>3080</v>
      </c>
      <c r="D1580" s="11" t="s">
        <v>260</v>
      </c>
      <c r="E1580" s="19" t="s">
        <v>3330</v>
      </c>
      <c r="F1580" s="10">
        <v>42036</v>
      </c>
      <c r="G1580" s="10">
        <v>44228</v>
      </c>
      <c r="H1580" s="11">
        <v>7</v>
      </c>
      <c r="I1580" s="20" t="s">
        <v>259</v>
      </c>
      <c r="J1580" s="11" t="s">
        <v>261</v>
      </c>
      <c r="K1580" s="11" t="s">
        <v>4641</v>
      </c>
      <c r="L1580" s="11">
        <v>2</v>
      </c>
    </row>
    <row r="1581" spans="1:12">
      <c r="A1581" s="11" t="s">
        <v>3081</v>
      </c>
      <c r="D1581" s="11" t="s">
        <v>260</v>
      </c>
      <c r="E1581" s="19" t="s">
        <v>3331</v>
      </c>
      <c r="F1581" s="10">
        <v>42036</v>
      </c>
      <c r="G1581" s="10">
        <v>44228</v>
      </c>
      <c r="H1581" s="11">
        <v>7</v>
      </c>
      <c r="I1581" s="20" t="s">
        <v>259</v>
      </c>
      <c r="J1581" s="11" t="s">
        <v>261</v>
      </c>
      <c r="K1581" s="11" t="s">
        <v>4641</v>
      </c>
      <c r="L1581" s="11">
        <v>2</v>
      </c>
    </row>
    <row r="1582" spans="1:12">
      <c r="A1582" s="11" t="s">
        <v>3082</v>
      </c>
      <c r="D1582" s="11" t="s">
        <v>260</v>
      </c>
      <c r="E1582" s="19" t="s">
        <v>3332</v>
      </c>
      <c r="F1582" s="10">
        <v>42036</v>
      </c>
      <c r="G1582" s="10">
        <v>44228</v>
      </c>
      <c r="H1582" s="11">
        <v>7</v>
      </c>
      <c r="I1582" s="20" t="s">
        <v>259</v>
      </c>
      <c r="J1582" s="11" t="s">
        <v>261</v>
      </c>
      <c r="K1582" s="11" t="s">
        <v>4641</v>
      </c>
      <c r="L1582" s="11">
        <v>2</v>
      </c>
    </row>
    <row r="1583" spans="1:12">
      <c r="A1583" s="11" t="s">
        <v>3083</v>
      </c>
      <c r="D1583" s="11" t="s">
        <v>260</v>
      </c>
      <c r="E1583" s="19" t="s">
        <v>3333</v>
      </c>
      <c r="F1583" s="10">
        <v>42036</v>
      </c>
      <c r="G1583" s="10">
        <v>44228</v>
      </c>
      <c r="H1583" s="11">
        <v>7</v>
      </c>
      <c r="I1583" s="20" t="s">
        <v>259</v>
      </c>
      <c r="J1583" s="11" t="s">
        <v>261</v>
      </c>
      <c r="K1583" s="11" t="s">
        <v>4641</v>
      </c>
      <c r="L1583" s="11">
        <v>2</v>
      </c>
    </row>
    <row r="1584" spans="1:12">
      <c r="A1584" s="11" t="s">
        <v>3084</v>
      </c>
      <c r="D1584" s="11" t="s">
        <v>260</v>
      </c>
      <c r="E1584" s="19" t="s">
        <v>3334</v>
      </c>
      <c r="F1584" s="10">
        <v>42036</v>
      </c>
      <c r="G1584" s="10">
        <v>44228</v>
      </c>
      <c r="H1584" s="11">
        <v>7</v>
      </c>
      <c r="I1584" s="20" t="s">
        <v>259</v>
      </c>
      <c r="J1584" s="11" t="s">
        <v>261</v>
      </c>
      <c r="K1584" s="11" t="s">
        <v>4641</v>
      </c>
      <c r="L1584" s="11">
        <v>2</v>
      </c>
    </row>
    <row r="1585" spans="1:12">
      <c r="A1585" s="11" t="s">
        <v>3085</v>
      </c>
      <c r="D1585" s="11" t="s">
        <v>260</v>
      </c>
      <c r="E1585" s="19" t="s">
        <v>3335</v>
      </c>
      <c r="F1585" s="10">
        <v>42036</v>
      </c>
      <c r="G1585" s="10">
        <v>44228</v>
      </c>
      <c r="H1585" s="11">
        <v>7</v>
      </c>
      <c r="I1585" s="20" t="s">
        <v>259</v>
      </c>
      <c r="J1585" s="11" t="s">
        <v>261</v>
      </c>
      <c r="K1585" s="11" t="s">
        <v>4641</v>
      </c>
      <c r="L1585" s="11">
        <v>2</v>
      </c>
    </row>
    <row r="1586" spans="1:12">
      <c r="A1586" s="11" t="s">
        <v>3086</v>
      </c>
      <c r="D1586" s="11" t="s">
        <v>260</v>
      </c>
      <c r="E1586" s="19" t="s">
        <v>3336</v>
      </c>
      <c r="F1586" s="10">
        <v>42036</v>
      </c>
      <c r="G1586" s="10">
        <v>44228</v>
      </c>
      <c r="H1586" s="11">
        <v>7</v>
      </c>
      <c r="I1586" s="20" t="s">
        <v>259</v>
      </c>
      <c r="J1586" s="11" t="s">
        <v>261</v>
      </c>
      <c r="K1586" s="11" t="s">
        <v>4641</v>
      </c>
      <c r="L1586" s="11">
        <v>2</v>
      </c>
    </row>
    <row r="1587" spans="1:12">
      <c r="A1587" s="11" t="s">
        <v>3087</v>
      </c>
      <c r="D1587" s="11" t="s">
        <v>260</v>
      </c>
      <c r="E1587" s="19" t="s">
        <v>3337</v>
      </c>
      <c r="F1587" s="10">
        <v>42036</v>
      </c>
      <c r="G1587" s="10">
        <v>44228</v>
      </c>
      <c r="H1587" s="11">
        <v>7</v>
      </c>
      <c r="I1587" s="20" t="s">
        <v>259</v>
      </c>
      <c r="J1587" s="11" t="s">
        <v>261</v>
      </c>
      <c r="K1587" s="11" t="s">
        <v>4641</v>
      </c>
      <c r="L1587" s="11">
        <v>2</v>
      </c>
    </row>
    <row r="1588" spans="1:12">
      <c r="A1588" s="11" t="s">
        <v>3088</v>
      </c>
      <c r="D1588" s="11" t="s">
        <v>260</v>
      </c>
      <c r="E1588" s="19" t="s">
        <v>3338</v>
      </c>
      <c r="F1588" s="10">
        <v>42036</v>
      </c>
      <c r="G1588" s="10">
        <v>44228</v>
      </c>
      <c r="H1588" s="11">
        <v>7</v>
      </c>
      <c r="I1588" s="20" t="s">
        <v>259</v>
      </c>
      <c r="J1588" s="11" t="s">
        <v>261</v>
      </c>
      <c r="K1588" s="11" t="s">
        <v>4641</v>
      </c>
      <c r="L1588" s="11">
        <v>2</v>
      </c>
    </row>
    <row r="1589" spans="1:12">
      <c r="A1589" s="11" t="s">
        <v>3089</v>
      </c>
      <c r="D1589" s="11" t="s">
        <v>260</v>
      </c>
      <c r="E1589" s="19" t="s">
        <v>3339</v>
      </c>
      <c r="F1589" s="10">
        <v>42036</v>
      </c>
      <c r="G1589" s="10">
        <v>44228</v>
      </c>
      <c r="H1589" s="11">
        <v>7</v>
      </c>
      <c r="I1589" s="20" t="s">
        <v>259</v>
      </c>
      <c r="J1589" s="11" t="s">
        <v>261</v>
      </c>
      <c r="K1589" s="11" t="s">
        <v>4641</v>
      </c>
      <c r="L1589" s="11">
        <v>2</v>
      </c>
    </row>
    <row r="1590" spans="1:12">
      <c r="A1590" s="11" t="s">
        <v>3090</v>
      </c>
      <c r="D1590" s="11" t="s">
        <v>260</v>
      </c>
      <c r="E1590" s="19" t="s">
        <v>3340</v>
      </c>
      <c r="F1590" s="10">
        <v>42036</v>
      </c>
      <c r="G1590" s="10">
        <v>44228</v>
      </c>
      <c r="H1590" s="11">
        <v>7</v>
      </c>
      <c r="I1590" s="20" t="s">
        <v>259</v>
      </c>
      <c r="J1590" s="11" t="s">
        <v>261</v>
      </c>
      <c r="K1590" s="11" t="s">
        <v>4641</v>
      </c>
      <c r="L1590" s="11">
        <v>2</v>
      </c>
    </row>
    <row r="1591" spans="1:12">
      <c r="A1591" s="11" t="s">
        <v>3091</v>
      </c>
      <c r="D1591" s="11" t="s">
        <v>260</v>
      </c>
      <c r="E1591" s="19" t="s">
        <v>3341</v>
      </c>
      <c r="F1591" s="10">
        <v>42036</v>
      </c>
      <c r="G1591" s="10">
        <v>44228</v>
      </c>
      <c r="H1591" s="11">
        <v>7</v>
      </c>
      <c r="I1591" s="20" t="s">
        <v>259</v>
      </c>
      <c r="J1591" s="11" t="s">
        <v>261</v>
      </c>
      <c r="K1591" s="11" t="s">
        <v>4641</v>
      </c>
      <c r="L1591" s="11">
        <v>2</v>
      </c>
    </row>
    <row r="1592" spans="1:12">
      <c r="A1592" s="11" t="s">
        <v>3092</v>
      </c>
      <c r="D1592" s="11" t="s">
        <v>260</v>
      </c>
      <c r="E1592" s="19" t="s">
        <v>3342</v>
      </c>
      <c r="F1592" s="10">
        <v>42036</v>
      </c>
      <c r="G1592" s="10">
        <v>44228</v>
      </c>
      <c r="H1592" s="11">
        <v>7</v>
      </c>
      <c r="I1592" s="20" t="s">
        <v>259</v>
      </c>
      <c r="J1592" s="11" t="s">
        <v>261</v>
      </c>
      <c r="K1592" s="11" t="s">
        <v>4641</v>
      </c>
      <c r="L1592" s="11">
        <v>2</v>
      </c>
    </row>
    <row r="1593" spans="1:12">
      <c r="A1593" s="11" t="s">
        <v>3093</v>
      </c>
      <c r="D1593" s="11" t="s">
        <v>260</v>
      </c>
      <c r="E1593" s="19" t="s">
        <v>3343</v>
      </c>
      <c r="F1593" s="10">
        <v>42036</v>
      </c>
      <c r="G1593" s="10">
        <v>44228</v>
      </c>
      <c r="H1593" s="11">
        <v>7</v>
      </c>
      <c r="I1593" s="20" t="s">
        <v>259</v>
      </c>
      <c r="J1593" s="11" t="s">
        <v>261</v>
      </c>
      <c r="K1593" s="11" t="s">
        <v>4641</v>
      </c>
      <c r="L1593" s="11">
        <v>2</v>
      </c>
    </row>
    <row r="1594" spans="1:12">
      <c r="A1594" s="11" t="s">
        <v>3094</v>
      </c>
      <c r="D1594" s="11" t="s">
        <v>260</v>
      </c>
      <c r="E1594" s="19" t="s">
        <v>3344</v>
      </c>
      <c r="F1594" s="10">
        <v>42036</v>
      </c>
      <c r="G1594" s="10">
        <v>44228</v>
      </c>
      <c r="H1594" s="11">
        <v>7</v>
      </c>
      <c r="I1594" s="20" t="s">
        <v>259</v>
      </c>
      <c r="J1594" s="11" t="s">
        <v>261</v>
      </c>
      <c r="K1594" s="11" t="s">
        <v>4641</v>
      </c>
      <c r="L1594" s="11">
        <v>2</v>
      </c>
    </row>
    <row r="1595" spans="1:12">
      <c r="A1595" s="11" t="s">
        <v>3095</v>
      </c>
      <c r="D1595" s="11" t="s">
        <v>260</v>
      </c>
      <c r="E1595" s="19" t="s">
        <v>3345</v>
      </c>
      <c r="F1595" s="10">
        <v>42036</v>
      </c>
      <c r="G1595" s="10">
        <v>44228</v>
      </c>
      <c r="H1595" s="11">
        <v>7</v>
      </c>
      <c r="I1595" s="20" t="s">
        <v>259</v>
      </c>
      <c r="J1595" s="11" t="s">
        <v>261</v>
      </c>
      <c r="K1595" s="11" t="s">
        <v>4641</v>
      </c>
      <c r="L1595" s="11">
        <v>2</v>
      </c>
    </row>
    <row r="1596" spans="1:12">
      <c r="A1596" s="11" t="s">
        <v>3096</v>
      </c>
      <c r="D1596" s="11" t="s">
        <v>260</v>
      </c>
      <c r="E1596" s="19" t="s">
        <v>3346</v>
      </c>
      <c r="F1596" s="10">
        <v>42036</v>
      </c>
      <c r="G1596" s="10">
        <v>44228</v>
      </c>
      <c r="H1596" s="11">
        <v>7</v>
      </c>
      <c r="I1596" s="20" t="s">
        <v>259</v>
      </c>
      <c r="J1596" s="11" t="s">
        <v>261</v>
      </c>
      <c r="K1596" s="11" t="s">
        <v>4641</v>
      </c>
      <c r="L1596" s="11">
        <v>2</v>
      </c>
    </row>
    <row r="1597" spans="1:12">
      <c r="A1597" s="11" t="s">
        <v>3097</v>
      </c>
      <c r="D1597" s="11" t="s">
        <v>260</v>
      </c>
      <c r="E1597" s="19" t="s">
        <v>3347</v>
      </c>
      <c r="F1597" s="10">
        <v>42036</v>
      </c>
      <c r="G1597" s="10">
        <v>44228</v>
      </c>
      <c r="H1597" s="11">
        <v>7</v>
      </c>
      <c r="I1597" s="20" t="s">
        <v>259</v>
      </c>
      <c r="J1597" s="11" t="s">
        <v>261</v>
      </c>
      <c r="K1597" s="11" t="s">
        <v>4641</v>
      </c>
      <c r="L1597" s="11">
        <v>2</v>
      </c>
    </row>
    <row r="1598" spans="1:12">
      <c r="A1598" s="11" t="s">
        <v>3098</v>
      </c>
      <c r="D1598" s="11" t="s">
        <v>260</v>
      </c>
      <c r="E1598" s="19" t="s">
        <v>3348</v>
      </c>
      <c r="F1598" s="10">
        <v>42036</v>
      </c>
      <c r="G1598" s="10">
        <v>44228</v>
      </c>
      <c r="H1598" s="11">
        <v>7</v>
      </c>
      <c r="I1598" s="20" t="s">
        <v>259</v>
      </c>
      <c r="J1598" s="11" t="s">
        <v>261</v>
      </c>
      <c r="K1598" s="11" t="s">
        <v>4641</v>
      </c>
      <c r="L1598" s="11">
        <v>2</v>
      </c>
    </row>
    <row r="1599" spans="1:12">
      <c r="A1599" s="11" t="s">
        <v>3099</v>
      </c>
      <c r="D1599" s="11" t="s">
        <v>260</v>
      </c>
      <c r="E1599" s="19" t="s">
        <v>3349</v>
      </c>
      <c r="F1599" s="10">
        <v>42036</v>
      </c>
      <c r="G1599" s="10">
        <v>44228</v>
      </c>
      <c r="H1599" s="11">
        <v>7</v>
      </c>
      <c r="I1599" s="20" t="s">
        <v>259</v>
      </c>
      <c r="J1599" s="11" t="s">
        <v>261</v>
      </c>
      <c r="K1599" s="11" t="s">
        <v>4641</v>
      </c>
      <c r="L1599" s="11">
        <v>2</v>
      </c>
    </row>
    <row r="1600" spans="1:12">
      <c r="A1600" s="11" t="s">
        <v>3100</v>
      </c>
      <c r="D1600" s="11" t="s">
        <v>260</v>
      </c>
      <c r="E1600" s="19" t="s">
        <v>3350</v>
      </c>
      <c r="F1600" s="10">
        <v>42036</v>
      </c>
      <c r="G1600" s="10">
        <v>44228</v>
      </c>
      <c r="H1600" s="11">
        <v>7</v>
      </c>
      <c r="I1600" s="20" t="s">
        <v>259</v>
      </c>
      <c r="J1600" s="11" t="s">
        <v>261</v>
      </c>
      <c r="K1600" s="11" t="s">
        <v>4641</v>
      </c>
      <c r="L1600" s="11">
        <v>2</v>
      </c>
    </row>
    <row r="1601" spans="1:12">
      <c r="A1601" s="11" t="s">
        <v>3101</v>
      </c>
      <c r="D1601" s="11" t="s">
        <v>260</v>
      </c>
      <c r="E1601" s="19" t="s">
        <v>3351</v>
      </c>
      <c r="F1601" s="10">
        <v>42036</v>
      </c>
      <c r="G1601" s="10">
        <v>44228</v>
      </c>
      <c r="H1601" s="11">
        <v>7</v>
      </c>
      <c r="I1601" s="20" t="s">
        <v>259</v>
      </c>
      <c r="J1601" s="11" t="s">
        <v>261</v>
      </c>
      <c r="K1601" s="11" t="s">
        <v>4641</v>
      </c>
      <c r="L1601" s="11">
        <v>2</v>
      </c>
    </row>
    <row r="1602" spans="1:12">
      <c r="A1602" s="11" t="s">
        <v>3102</v>
      </c>
      <c r="D1602" s="11" t="s">
        <v>260</v>
      </c>
      <c r="E1602" s="19" t="s">
        <v>3352</v>
      </c>
      <c r="F1602" s="10">
        <v>42036</v>
      </c>
      <c r="G1602" s="10">
        <v>44228</v>
      </c>
      <c r="H1602" s="11">
        <v>7</v>
      </c>
      <c r="I1602" s="20" t="s">
        <v>259</v>
      </c>
      <c r="J1602" s="11" t="s">
        <v>261</v>
      </c>
      <c r="K1602" s="11" t="s">
        <v>4641</v>
      </c>
      <c r="L1602" s="11">
        <v>2</v>
      </c>
    </row>
    <row r="1603" spans="1:12">
      <c r="A1603" s="11" t="s">
        <v>3103</v>
      </c>
      <c r="D1603" s="11" t="s">
        <v>260</v>
      </c>
      <c r="E1603" s="19" t="s">
        <v>3353</v>
      </c>
      <c r="F1603" s="10">
        <v>42036</v>
      </c>
      <c r="G1603" s="10">
        <v>44228</v>
      </c>
      <c r="H1603" s="11">
        <v>7</v>
      </c>
      <c r="I1603" s="20" t="s">
        <v>259</v>
      </c>
      <c r="J1603" s="11" t="s">
        <v>261</v>
      </c>
      <c r="K1603" s="11" t="s">
        <v>4641</v>
      </c>
      <c r="L1603" s="11">
        <v>2</v>
      </c>
    </row>
    <row r="1604" spans="1:12">
      <c r="A1604" s="11" t="s">
        <v>3104</v>
      </c>
      <c r="D1604" s="11" t="s">
        <v>260</v>
      </c>
      <c r="E1604" s="19" t="s">
        <v>3354</v>
      </c>
      <c r="F1604" s="10">
        <v>42036</v>
      </c>
      <c r="G1604" s="10">
        <v>44228</v>
      </c>
      <c r="H1604" s="11">
        <v>7</v>
      </c>
      <c r="I1604" s="20" t="s">
        <v>259</v>
      </c>
      <c r="J1604" s="11" t="s">
        <v>261</v>
      </c>
      <c r="K1604" s="11" t="s">
        <v>4641</v>
      </c>
      <c r="L1604" s="11">
        <v>2</v>
      </c>
    </row>
    <row r="1605" spans="1:12">
      <c r="A1605" s="11" t="s">
        <v>3105</v>
      </c>
      <c r="D1605" s="11" t="s">
        <v>260</v>
      </c>
      <c r="E1605" s="19" t="s">
        <v>3355</v>
      </c>
      <c r="F1605" s="10">
        <v>42036</v>
      </c>
      <c r="G1605" s="10">
        <v>44228</v>
      </c>
      <c r="H1605" s="11">
        <v>7</v>
      </c>
      <c r="I1605" s="20" t="s">
        <v>259</v>
      </c>
      <c r="J1605" s="11" t="s">
        <v>261</v>
      </c>
      <c r="K1605" s="11" t="s">
        <v>4641</v>
      </c>
      <c r="L1605" s="11">
        <v>2</v>
      </c>
    </row>
    <row r="1606" spans="1:12">
      <c r="A1606" s="11" t="s">
        <v>3106</v>
      </c>
      <c r="D1606" s="11" t="s">
        <v>260</v>
      </c>
      <c r="E1606" s="19" t="s">
        <v>3356</v>
      </c>
      <c r="F1606" s="10">
        <v>42036</v>
      </c>
      <c r="G1606" s="10">
        <v>44228</v>
      </c>
      <c r="H1606" s="11">
        <v>7</v>
      </c>
      <c r="I1606" s="20" t="s">
        <v>259</v>
      </c>
      <c r="J1606" s="11" t="s">
        <v>261</v>
      </c>
      <c r="K1606" s="11" t="s">
        <v>4641</v>
      </c>
      <c r="L1606" s="11">
        <v>2</v>
      </c>
    </row>
    <row r="1607" spans="1:12">
      <c r="A1607" s="11" t="s">
        <v>3107</v>
      </c>
      <c r="D1607" s="11" t="s">
        <v>260</v>
      </c>
      <c r="E1607" s="19" t="s">
        <v>3357</v>
      </c>
      <c r="F1607" s="10">
        <v>42036</v>
      </c>
      <c r="G1607" s="10">
        <v>44228</v>
      </c>
      <c r="H1607" s="11">
        <v>7</v>
      </c>
      <c r="I1607" s="20" t="s">
        <v>259</v>
      </c>
      <c r="J1607" s="11" t="s">
        <v>261</v>
      </c>
      <c r="K1607" s="11" t="s">
        <v>4641</v>
      </c>
      <c r="L1607" s="11">
        <v>2</v>
      </c>
    </row>
    <row r="1608" spans="1:12">
      <c r="A1608" s="11" t="s">
        <v>3108</v>
      </c>
      <c r="D1608" s="11" t="s">
        <v>260</v>
      </c>
      <c r="E1608" s="19" t="s">
        <v>3358</v>
      </c>
      <c r="F1608" s="10">
        <v>42036</v>
      </c>
      <c r="G1608" s="10">
        <v>44228</v>
      </c>
      <c r="H1608" s="11">
        <v>7</v>
      </c>
      <c r="I1608" s="20" t="s">
        <v>259</v>
      </c>
      <c r="J1608" s="11" t="s">
        <v>261</v>
      </c>
      <c r="K1608" s="11" t="s">
        <v>4641</v>
      </c>
      <c r="L1608" s="11">
        <v>2</v>
      </c>
    </row>
    <row r="1609" spans="1:12">
      <c r="A1609" s="11" t="s">
        <v>3109</v>
      </c>
      <c r="D1609" s="11" t="s">
        <v>260</v>
      </c>
      <c r="E1609" s="19" t="s">
        <v>3359</v>
      </c>
      <c r="F1609" s="10">
        <v>42036</v>
      </c>
      <c r="G1609" s="10">
        <v>44228</v>
      </c>
      <c r="H1609" s="11">
        <v>7</v>
      </c>
      <c r="I1609" s="20" t="s">
        <v>259</v>
      </c>
      <c r="J1609" s="11" t="s">
        <v>261</v>
      </c>
      <c r="K1609" s="11" t="s">
        <v>4641</v>
      </c>
      <c r="L1609" s="11">
        <v>2</v>
      </c>
    </row>
    <row r="1610" spans="1:12">
      <c r="A1610" s="11" t="s">
        <v>3110</v>
      </c>
      <c r="D1610" s="11" t="s">
        <v>260</v>
      </c>
      <c r="E1610" s="19" t="s">
        <v>3360</v>
      </c>
      <c r="F1610" s="10">
        <v>42036</v>
      </c>
      <c r="G1610" s="10">
        <v>44228</v>
      </c>
      <c r="H1610" s="11">
        <v>7</v>
      </c>
      <c r="I1610" s="20" t="s">
        <v>259</v>
      </c>
      <c r="J1610" s="11" t="s">
        <v>261</v>
      </c>
      <c r="K1610" s="11" t="s">
        <v>4641</v>
      </c>
      <c r="L1610" s="11">
        <v>2</v>
      </c>
    </row>
    <row r="1611" spans="1:12">
      <c r="A1611" s="11" t="s">
        <v>3111</v>
      </c>
      <c r="D1611" s="11" t="s">
        <v>260</v>
      </c>
      <c r="E1611" s="19" t="s">
        <v>3361</v>
      </c>
      <c r="F1611" s="10">
        <v>42036</v>
      </c>
      <c r="G1611" s="10">
        <v>44228</v>
      </c>
      <c r="H1611" s="11">
        <v>7</v>
      </c>
      <c r="I1611" s="20" t="s">
        <v>259</v>
      </c>
      <c r="J1611" s="11" t="s">
        <v>261</v>
      </c>
      <c r="K1611" s="11" t="s">
        <v>4641</v>
      </c>
      <c r="L1611" s="11">
        <v>2</v>
      </c>
    </row>
    <row r="1612" spans="1:12">
      <c r="A1612" s="11" t="s">
        <v>3112</v>
      </c>
      <c r="D1612" s="11" t="s">
        <v>260</v>
      </c>
      <c r="E1612" s="19" t="s">
        <v>3362</v>
      </c>
      <c r="F1612" s="10">
        <v>42036</v>
      </c>
      <c r="G1612" s="10">
        <v>44228</v>
      </c>
      <c r="H1612" s="11">
        <v>7</v>
      </c>
      <c r="I1612" s="20" t="s">
        <v>259</v>
      </c>
      <c r="J1612" s="11" t="s">
        <v>261</v>
      </c>
      <c r="K1612" s="11" t="s">
        <v>4641</v>
      </c>
      <c r="L1612" s="11">
        <v>2</v>
      </c>
    </row>
    <row r="1613" spans="1:12">
      <c r="A1613" s="11" t="s">
        <v>3113</v>
      </c>
      <c r="D1613" s="11" t="s">
        <v>260</v>
      </c>
      <c r="E1613" s="19" t="s">
        <v>3363</v>
      </c>
      <c r="F1613" s="10">
        <v>42036</v>
      </c>
      <c r="G1613" s="10">
        <v>44228</v>
      </c>
      <c r="H1613" s="11">
        <v>7</v>
      </c>
      <c r="I1613" s="20" t="s">
        <v>259</v>
      </c>
      <c r="J1613" s="11" t="s">
        <v>261</v>
      </c>
      <c r="K1613" s="11" t="s">
        <v>4641</v>
      </c>
      <c r="L1613" s="11">
        <v>2</v>
      </c>
    </row>
    <row r="1614" spans="1:12">
      <c r="A1614" s="11" t="s">
        <v>3114</v>
      </c>
      <c r="D1614" s="11" t="s">
        <v>260</v>
      </c>
      <c r="E1614" s="19" t="s">
        <v>3364</v>
      </c>
      <c r="F1614" s="10">
        <v>42036</v>
      </c>
      <c r="G1614" s="10">
        <v>44228</v>
      </c>
      <c r="H1614" s="11">
        <v>7</v>
      </c>
      <c r="I1614" s="20" t="s">
        <v>259</v>
      </c>
      <c r="J1614" s="11" t="s">
        <v>261</v>
      </c>
      <c r="K1614" s="11" t="s">
        <v>4641</v>
      </c>
      <c r="L1614" s="11">
        <v>2</v>
      </c>
    </row>
    <row r="1615" spans="1:12">
      <c r="A1615" s="11" t="s">
        <v>3115</v>
      </c>
      <c r="D1615" s="11" t="s">
        <v>260</v>
      </c>
      <c r="E1615" s="19" t="s">
        <v>3365</v>
      </c>
      <c r="F1615" s="10">
        <v>42036</v>
      </c>
      <c r="G1615" s="10">
        <v>44228</v>
      </c>
      <c r="H1615" s="11">
        <v>7</v>
      </c>
      <c r="I1615" s="20" t="s">
        <v>259</v>
      </c>
      <c r="J1615" s="11" t="s">
        <v>261</v>
      </c>
      <c r="K1615" s="11" t="s">
        <v>4641</v>
      </c>
      <c r="L1615" s="11">
        <v>2</v>
      </c>
    </row>
    <row r="1616" spans="1:12">
      <c r="A1616" s="11" t="s">
        <v>3116</v>
      </c>
      <c r="D1616" s="11" t="s">
        <v>260</v>
      </c>
      <c r="E1616" s="19" t="s">
        <v>3366</v>
      </c>
      <c r="F1616" s="10">
        <v>42036</v>
      </c>
      <c r="G1616" s="10">
        <v>44228</v>
      </c>
      <c r="H1616" s="11">
        <v>7</v>
      </c>
      <c r="I1616" s="20" t="s">
        <v>259</v>
      </c>
      <c r="J1616" s="11" t="s">
        <v>261</v>
      </c>
      <c r="K1616" s="11" t="s">
        <v>4641</v>
      </c>
      <c r="L1616" s="11">
        <v>2</v>
      </c>
    </row>
    <row r="1617" spans="1:12">
      <c r="A1617" s="11" t="s">
        <v>3117</v>
      </c>
      <c r="D1617" s="11" t="s">
        <v>260</v>
      </c>
      <c r="E1617" s="19" t="s">
        <v>3367</v>
      </c>
      <c r="F1617" s="10">
        <v>42036</v>
      </c>
      <c r="G1617" s="10">
        <v>44228</v>
      </c>
      <c r="H1617" s="11">
        <v>7</v>
      </c>
      <c r="I1617" s="20" t="s">
        <v>259</v>
      </c>
      <c r="J1617" s="11" t="s">
        <v>261</v>
      </c>
      <c r="K1617" s="11" t="s">
        <v>4641</v>
      </c>
      <c r="L1617" s="11">
        <v>2</v>
      </c>
    </row>
    <row r="1618" spans="1:12">
      <c r="A1618" s="11" t="s">
        <v>3118</v>
      </c>
      <c r="D1618" s="11" t="s">
        <v>260</v>
      </c>
      <c r="E1618" s="19" t="s">
        <v>3368</v>
      </c>
      <c r="F1618" s="10">
        <v>42036</v>
      </c>
      <c r="G1618" s="10">
        <v>44228</v>
      </c>
      <c r="H1618" s="11">
        <v>7</v>
      </c>
      <c r="I1618" s="20" t="s">
        <v>259</v>
      </c>
      <c r="J1618" s="11" t="s">
        <v>261</v>
      </c>
      <c r="K1618" s="11" t="s">
        <v>4641</v>
      </c>
      <c r="L1618" s="11">
        <v>2</v>
      </c>
    </row>
    <row r="1619" spans="1:12">
      <c r="A1619" s="11" t="s">
        <v>3119</v>
      </c>
      <c r="D1619" s="11" t="s">
        <v>260</v>
      </c>
      <c r="E1619" s="19" t="s">
        <v>3369</v>
      </c>
      <c r="F1619" s="10">
        <v>42036</v>
      </c>
      <c r="G1619" s="10">
        <v>44228</v>
      </c>
      <c r="H1619" s="11">
        <v>7</v>
      </c>
      <c r="I1619" s="20" t="s">
        <v>259</v>
      </c>
      <c r="J1619" s="11" t="s">
        <v>261</v>
      </c>
      <c r="K1619" s="11" t="s">
        <v>4641</v>
      </c>
      <c r="L1619" s="11">
        <v>2</v>
      </c>
    </row>
    <row r="1620" spans="1:12">
      <c r="A1620" s="11" t="s">
        <v>3120</v>
      </c>
      <c r="D1620" s="11" t="s">
        <v>260</v>
      </c>
      <c r="E1620" s="19" t="s">
        <v>3370</v>
      </c>
      <c r="F1620" s="10">
        <v>42036</v>
      </c>
      <c r="G1620" s="10">
        <v>44228</v>
      </c>
      <c r="H1620" s="11">
        <v>7</v>
      </c>
      <c r="I1620" s="20" t="s">
        <v>259</v>
      </c>
      <c r="J1620" s="11" t="s">
        <v>261</v>
      </c>
      <c r="K1620" s="11" t="s">
        <v>4641</v>
      </c>
      <c r="L1620" s="11">
        <v>2</v>
      </c>
    </row>
    <row r="1621" spans="1:12">
      <c r="A1621" s="11" t="s">
        <v>3121</v>
      </c>
      <c r="D1621" s="11" t="s">
        <v>260</v>
      </c>
      <c r="E1621" s="19" t="s">
        <v>3371</v>
      </c>
      <c r="F1621" s="10">
        <v>42036</v>
      </c>
      <c r="G1621" s="10">
        <v>44228</v>
      </c>
      <c r="H1621" s="11">
        <v>7</v>
      </c>
      <c r="I1621" s="20" t="s">
        <v>259</v>
      </c>
      <c r="J1621" s="11" t="s">
        <v>261</v>
      </c>
      <c r="K1621" s="11" t="s">
        <v>4641</v>
      </c>
      <c r="L1621" s="11">
        <v>2</v>
      </c>
    </row>
    <row r="1622" spans="1:12">
      <c r="A1622" s="11" t="s">
        <v>3122</v>
      </c>
      <c r="D1622" s="11" t="s">
        <v>260</v>
      </c>
      <c r="E1622" s="19" t="s">
        <v>3372</v>
      </c>
      <c r="F1622" s="10">
        <v>42036</v>
      </c>
      <c r="G1622" s="10">
        <v>44228</v>
      </c>
      <c r="H1622" s="11">
        <v>7</v>
      </c>
      <c r="I1622" s="20" t="s">
        <v>259</v>
      </c>
      <c r="J1622" s="11" t="s">
        <v>261</v>
      </c>
      <c r="K1622" s="11" t="s">
        <v>4641</v>
      </c>
      <c r="L1622" s="11">
        <v>2</v>
      </c>
    </row>
    <row r="1623" spans="1:12">
      <c r="A1623" s="11" t="s">
        <v>3123</v>
      </c>
      <c r="D1623" s="11" t="s">
        <v>260</v>
      </c>
      <c r="E1623" s="19" t="s">
        <v>3373</v>
      </c>
      <c r="F1623" s="10">
        <v>42036</v>
      </c>
      <c r="G1623" s="10">
        <v>44228</v>
      </c>
      <c r="H1623" s="11">
        <v>7</v>
      </c>
      <c r="I1623" s="20" t="s">
        <v>259</v>
      </c>
      <c r="J1623" s="11" t="s">
        <v>261</v>
      </c>
      <c r="K1623" s="11" t="s">
        <v>4641</v>
      </c>
      <c r="L1623" s="11">
        <v>2</v>
      </c>
    </row>
    <row r="1624" spans="1:12">
      <c r="A1624" s="11" t="s">
        <v>3124</v>
      </c>
      <c r="D1624" s="11" t="s">
        <v>260</v>
      </c>
      <c r="E1624" s="19" t="s">
        <v>3374</v>
      </c>
      <c r="F1624" s="10">
        <v>42036</v>
      </c>
      <c r="G1624" s="10">
        <v>44228</v>
      </c>
      <c r="H1624" s="11">
        <v>7</v>
      </c>
      <c r="I1624" s="20" t="s">
        <v>259</v>
      </c>
      <c r="J1624" s="11" t="s">
        <v>261</v>
      </c>
      <c r="K1624" s="11" t="s">
        <v>4641</v>
      </c>
      <c r="L1624" s="11">
        <v>2</v>
      </c>
    </row>
    <row r="1625" spans="1:12">
      <c r="A1625" s="11" t="s">
        <v>3125</v>
      </c>
      <c r="D1625" s="11" t="s">
        <v>260</v>
      </c>
      <c r="E1625" s="19" t="s">
        <v>3375</v>
      </c>
      <c r="F1625" s="10">
        <v>42036</v>
      </c>
      <c r="G1625" s="10">
        <v>44228</v>
      </c>
      <c r="H1625" s="11">
        <v>7</v>
      </c>
      <c r="I1625" s="20" t="s">
        <v>259</v>
      </c>
      <c r="J1625" s="11" t="s">
        <v>261</v>
      </c>
      <c r="K1625" s="11" t="s">
        <v>4641</v>
      </c>
      <c r="L1625" s="11">
        <v>2</v>
      </c>
    </row>
    <row r="1626" spans="1:12">
      <c r="A1626" s="11" t="s">
        <v>3126</v>
      </c>
      <c r="D1626" s="11" t="s">
        <v>260</v>
      </c>
      <c r="E1626" s="19" t="s">
        <v>3376</v>
      </c>
      <c r="F1626" s="10">
        <v>42036</v>
      </c>
      <c r="G1626" s="10">
        <v>44228</v>
      </c>
      <c r="H1626" s="11">
        <v>7</v>
      </c>
      <c r="I1626" s="20" t="s">
        <v>259</v>
      </c>
      <c r="J1626" s="11" t="s">
        <v>261</v>
      </c>
      <c r="K1626" s="11" t="s">
        <v>4641</v>
      </c>
      <c r="L1626" s="11">
        <v>2</v>
      </c>
    </row>
    <row r="1627" spans="1:12">
      <c r="A1627" s="11" t="s">
        <v>3127</v>
      </c>
      <c r="D1627" s="11" t="s">
        <v>260</v>
      </c>
      <c r="E1627" s="19" t="s">
        <v>3377</v>
      </c>
      <c r="F1627" s="10">
        <v>42036</v>
      </c>
      <c r="G1627" s="10">
        <v>44228</v>
      </c>
      <c r="H1627" s="11">
        <v>7</v>
      </c>
      <c r="I1627" s="20" t="s">
        <v>259</v>
      </c>
      <c r="J1627" s="11" t="s">
        <v>261</v>
      </c>
      <c r="K1627" s="11" t="s">
        <v>4641</v>
      </c>
      <c r="L1627" s="11">
        <v>2</v>
      </c>
    </row>
    <row r="1628" spans="1:12">
      <c r="A1628" s="11" t="s">
        <v>3128</v>
      </c>
      <c r="D1628" s="11" t="s">
        <v>260</v>
      </c>
      <c r="E1628" s="19" t="s">
        <v>3378</v>
      </c>
      <c r="F1628" s="10">
        <v>42036</v>
      </c>
      <c r="G1628" s="10">
        <v>44228</v>
      </c>
      <c r="H1628" s="11">
        <v>7</v>
      </c>
      <c r="I1628" s="20" t="s">
        <v>259</v>
      </c>
      <c r="J1628" s="11" t="s">
        <v>261</v>
      </c>
      <c r="K1628" s="11" t="s">
        <v>4641</v>
      </c>
      <c r="L1628" s="11">
        <v>2</v>
      </c>
    </row>
    <row r="1629" spans="1:12">
      <c r="A1629" s="11" t="s">
        <v>3129</v>
      </c>
      <c r="D1629" s="11" t="s">
        <v>260</v>
      </c>
      <c r="E1629" s="19" t="s">
        <v>3379</v>
      </c>
      <c r="F1629" s="10">
        <v>42036</v>
      </c>
      <c r="G1629" s="10">
        <v>44228</v>
      </c>
      <c r="H1629" s="11">
        <v>7</v>
      </c>
      <c r="I1629" s="20" t="s">
        <v>259</v>
      </c>
      <c r="J1629" s="11" t="s">
        <v>261</v>
      </c>
      <c r="K1629" s="11" t="s">
        <v>4641</v>
      </c>
      <c r="L1629" s="11">
        <v>2</v>
      </c>
    </row>
    <row r="1630" spans="1:12">
      <c r="A1630" s="11" t="s">
        <v>3130</v>
      </c>
      <c r="D1630" s="11" t="s">
        <v>260</v>
      </c>
      <c r="E1630" s="19" t="s">
        <v>3380</v>
      </c>
      <c r="F1630" s="10">
        <v>42036</v>
      </c>
      <c r="G1630" s="10">
        <v>44228</v>
      </c>
      <c r="H1630" s="11">
        <v>7</v>
      </c>
      <c r="I1630" s="20" t="s">
        <v>259</v>
      </c>
      <c r="J1630" s="11" t="s">
        <v>261</v>
      </c>
      <c r="K1630" s="11" t="s">
        <v>4641</v>
      </c>
      <c r="L1630" s="11">
        <v>2</v>
      </c>
    </row>
    <row r="1631" spans="1:12">
      <c r="A1631" s="11" t="s">
        <v>3131</v>
      </c>
      <c r="D1631" s="11" t="s">
        <v>260</v>
      </c>
      <c r="E1631" s="19" t="s">
        <v>3381</v>
      </c>
      <c r="F1631" s="10">
        <v>42036</v>
      </c>
      <c r="G1631" s="10">
        <v>44228</v>
      </c>
      <c r="H1631" s="11">
        <v>7</v>
      </c>
      <c r="I1631" s="20" t="s">
        <v>259</v>
      </c>
      <c r="J1631" s="11" t="s">
        <v>261</v>
      </c>
      <c r="K1631" s="11" t="s">
        <v>4641</v>
      </c>
      <c r="L1631" s="11">
        <v>2</v>
      </c>
    </row>
    <row r="1632" spans="1:12">
      <c r="A1632" s="11" t="s">
        <v>3132</v>
      </c>
      <c r="D1632" s="11" t="s">
        <v>260</v>
      </c>
      <c r="E1632" s="19" t="s">
        <v>3382</v>
      </c>
      <c r="F1632" s="10">
        <v>42036</v>
      </c>
      <c r="G1632" s="10">
        <v>44228</v>
      </c>
      <c r="H1632" s="11">
        <v>7</v>
      </c>
      <c r="I1632" s="20" t="s">
        <v>259</v>
      </c>
      <c r="J1632" s="11" t="s">
        <v>261</v>
      </c>
      <c r="K1632" s="11" t="s">
        <v>4641</v>
      </c>
      <c r="L1632" s="11">
        <v>2</v>
      </c>
    </row>
    <row r="1633" spans="1:12">
      <c r="A1633" s="11" t="s">
        <v>3133</v>
      </c>
      <c r="D1633" s="11" t="s">
        <v>260</v>
      </c>
      <c r="E1633" s="19" t="s">
        <v>3383</v>
      </c>
      <c r="F1633" s="10">
        <v>42036</v>
      </c>
      <c r="G1633" s="10">
        <v>44228</v>
      </c>
      <c r="H1633" s="11">
        <v>7</v>
      </c>
      <c r="I1633" s="20" t="s">
        <v>259</v>
      </c>
      <c r="J1633" s="11" t="s">
        <v>261</v>
      </c>
      <c r="K1633" s="11" t="s">
        <v>4641</v>
      </c>
      <c r="L1633" s="11">
        <v>2</v>
      </c>
    </row>
    <row r="1634" spans="1:12">
      <c r="A1634" s="11" t="s">
        <v>3134</v>
      </c>
      <c r="D1634" s="11" t="s">
        <v>260</v>
      </c>
      <c r="E1634" s="19" t="s">
        <v>3384</v>
      </c>
      <c r="F1634" s="10">
        <v>42036</v>
      </c>
      <c r="G1634" s="10">
        <v>44228</v>
      </c>
      <c r="H1634" s="11">
        <v>7</v>
      </c>
      <c r="I1634" s="20" t="s">
        <v>259</v>
      </c>
      <c r="J1634" s="11" t="s">
        <v>261</v>
      </c>
      <c r="K1634" s="11" t="s">
        <v>4641</v>
      </c>
      <c r="L1634" s="11">
        <v>2</v>
      </c>
    </row>
    <row r="1635" spans="1:12">
      <c r="A1635" s="11" t="s">
        <v>3135</v>
      </c>
      <c r="D1635" s="11" t="s">
        <v>260</v>
      </c>
      <c r="E1635" s="19" t="s">
        <v>3385</v>
      </c>
      <c r="F1635" s="10">
        <v>42036</v>
      </c>
      <c r="G1635" s="10">
        <v>44228</v>
      </c>
      <c r="H1635" s="11">
        <v>7</v>
      </c>
      <c r="I1635" s="20" t="s">
        <v>259</v>
      </c>
      <c r="J1635" s="11" t="s">
        <v>261</v>
      </c>
      <c r="K1635" s="11" t="s">
        <v>4641</v>
      </c>
      <c r="L1635" s="11">
        <v>2</v>
      </c>
    </row>
    <row r="1636" spans="1:12">
      <c r="A1636" s="11" t="s">
        <v>3136</v>
      </c>
      <c r="D1636" s="11" t="s">
        <v>260</v>
      </c>
      <c r="E1636" s="19" t="s">
        <v>3386</v>
      </c>
      <c r="F1636" s="10">
        <v>42036</v>
      </c>
      <c r="G1636" s="10">
        <v>44228</v>
      </c>
      <c r="H1636" s="11">
        <v>7</v>
      </c>
      <c r="I1636" s="20" t="s">
        <v>259</v>
      </c>
      <c r="J1636" s="11" t="s">
        <v>261</v>
      </c>
      <c r="K1636" s="11" t="s">
        <v>4641</v>
      </c>
      <c r="L1636" s="11">
        <v>2</v>
      </c>
    </row>
    <row r="1637" spans="1:12">
      <c r="A1637" s="11" t="s">
        <v>3137</v>
      </c>
      <c r="D1637" s="11" t="s">
        <v>260</v>
      </c>
      <c r="E1637" s="19" t="s">
        <v>3387</v>
      </c>
      <c r="F1637" s="10">
        <v>42036</v>
      </c>
      <c r="G1637" s="10">
        <v>44228</v>
      </c>
      <c r="H1637" s="11">
        <v>7</v>
      </c>
      <c r="I1637" s="20" t="s">
        <v>259</v>
      </c>
      <c r="J1637" s="11" t="s">
        <v>261</v>
      </c>
      <c r="K1637" s="11" t="s">
        <v>4641</v>
      </c>
      <c r="L1637" s="11">
        <v>2</v>
      </c>
    </row>
    <row r="1638" spans="1:12">
      <c r="A1638" s="11" t="s">
        <v>3138</v>
      </c>
      <c r="D1638" s="11" t="s">
        <v>260</v>
      </c>
      <c r="E1638" s="19" t="s">
        <v>3388</v>
      </c>
      <c r="F1638" s="10">
        <v>42036</v>
      </c>
      <c r="G1638" s="10">
        <v>44228</v>
      </c>
      <c r="H1638" s="11">
        <v>7</v>
      </c>
      <c r="I1638" s="20" t="s">
        <v>259</v>
      </c>
      <c r="J1638" s="11" t="s">
        <v>261</v>
      </c>
      <c r="K1638" s="11" t="s">
        <v>4641</v>
      </c>
      <c r="L1638" s="11">
        <v>2</v>
      </c>
    </row>
    <row r="1639" spans="1:12">
      <c r="A1639" s="11" t="s">
        <v>3139</v>
      </c>
      <c r="D1639" s="11" t="s">
        <v>260</v>
      </c>
      <c r="E1639" s="19" t="s">
        <v>3389</v>
      </c>
      <c r="F1639" s="10">
        <v>42036</v>
      </c>
      <c r="G1639" s="10">
        <v>44228</v>
      </c>
      <c r="H1639" s="11">
        <v>7</v>
      </c>
      <c r="I1639" s="20" t="s">
        <v>259</v>
      </c>
      <c r="J1639" s="11" t="s">
        <v>261</v>
      </c>
      <c r="K1639" s="11" t="s">
        <v>4641</v>
      </c>
      <c r="L1639" s="11">
        <v>2</v>
      </c>
    </row>
    <row r="1640" spans="1:12">
      <c r="A1640" s="11" t="s">
        <v>3140</v>
      </c>
      <c r="D1640" s="11" t="s">
        <v>260</v>
      </c>
      <c r="E1640" s="19" t="s">
        <v>3390</v>
      </c>
      <c r="F1640" s="10">
        <v>42036</v>
      </c>
      <c r="G1640" s="10">
        <v>44228</v>
      </c>
      <c r="H1640" s="11">
        <v>7</v>
      </c>
      <c r="I1640" s="20" t="s">
        <v>259</v>
      </c>
      <c r="J1640" s="11" t="s">
        <v>261</v>
      </c>
      <c r="K1640" s="11" t="s">
        <v>4641</v>
      </c>
      <c r="L1640" s="11">
        <v>2</v>
      </c>
    </row>
    <row r="1641" spans="1:12">
      <c r="A1641" s="11" t="s">
        <v>3141</v>
      </c>
      <c r="D1641" s="11" t="s">
        <v>260</v>
      </c>
      <c r="E1641" s="19" t="s">
        <v>3391</v>
      </c>
      <c r="F1641" s="10">
        <v>42036</v>
      </c>
      <c r="G1641" s="10">
        <v>44228</v>
      </c>
      <c r="H1641" s="11">
        <v>7</v>
      </c>
      <c r="I1641" s="20" t="s">
        <v>259</v>
      </c>
      <c r="J1641" s="11" t="s">
        <v>261</v>
      </c>
      <c r="K1641" s="11" t="s">
        <v>4641</v>
      </c>
      <c r="L1641" s="11">
        <v>2</v>
      </c>
    </row>
    <row r="1642" spans="1:12">
      <c r="A1642" s="11" t="s">
        <v>3142</v>
      </c>
      <c r="D1642" s="11" t="s">
        <v>260</v>
      </c>
      <c r="E1642" s="19" t="s">
        <v>3392</v>
      </c>
      <c r="F1642" s="10">
        <v>42036</v>
      </c>
      <c r="G1642" s="10">
        <v>44228</v>
      </c>
      <c r="H1642" s="11">
        <v>7</v>
      </c>
      <c r="I1642" s="20" t="s">
        <v>259</v>
      </c>
      <c r="J1642" s="11" t="s">
        <v>261</v>
      </c>
      <c r="K1642" s="11" t="s">
        <v>4641</v>
      </c>
      <c r="L1642" s="11">
        <v>2</v>
      </c>
    </row>
    <row r="1643" spans="1:12">
      <c r="A1643" s="11" t="s">
        <v>3143</v>
      </c>
      <c r="D1643" s="11" t="s">
        <v>260</v>
      </c>
      <c r="E1643" s="19" t="s">
        <v>3393</v>
      </c>
      <c r="F1643" s="10">
        <v>42036</v>
      </c>
      <c r="G1643" s="10">
        <v>44228</v>
      </c>
      <c r="H1643" s="11">
        <v>7</v>
      </c>
      <c r="I1643" s="20" t="s">
        <v>259</v>
      </c>
      <c r="J1643" s="11" t="s">
        <v>261</v>
      </c>
      <c r="K1643" s="11" t="s">
        <v>4641</v>
      </c>
      <c r="L1643" s="11">
        <v>2</v>
      </c>
    </row>
    <row r="1644" spans="1:12">
      <c r="A1644" s="11" t="s">
        <v>3144</v>
      </c>
      <c r="D1644" s="11" t="s">
        <v>260</v>
      </c>
      <c r="E1644" s="19" t="s">
        <v>3394</v>
      </c>
      <c r="F1644" s="10">
        <v>42036</v>
      </c>
      <c r="G1644" s="10">
        <v>44228</v>
      </c>
      <c r="H1644" s="11">
        <v>7</v>
      </c>
      <c r="I1644" s="20" t="s">
        <v>259</v>
      </c>
      <c r="J1644" s="11" t="s">
        <v>261</v>
      </c>
      <c r="K1644" s="11" t="s">
        <v>4641</v>
      </c>
      <c r="L1644" s="11">
        <v>2</v>
      </c>
    </row>
    <row r="1645" spans="1:12">
      <c r="A1645" s="11" t="s">
        <v>3145</v>
      </c>
      <c r="D1645" s="11" t="s">
        <v>260</v>
      </c>
      <c r="E1645" s="19" t="s">
        <v>3395</v>
      </c>
      <c r="F1645" s="10">
        <v>42036</v>
      </c>
      <c r="G1645" s="10">
        <v>44228</v>
      </c>
      <c r="H1645" s="11">
        <v>7</v>
      </c>
      <c r="I1645" s="20" t="s">
        <v>259</v>
      </c>
      <c r="J1645" s="11" t="s">
        <v>261</v>
      </c>
      <c r="K1645" s="11" t="s">
        <v>4641</v>
      </c>
      <c r="L1645" s="11">
        <v>2</v>
      </c>
    </row>
    <row r="1646" spans="1:12">
      <c r="A1646" s="11" t="s">
        <v>3146</v>
      </c>
      <c r="D1646" s="11" t="s">
        <v>260</v>
      </c>
      <c r="E1646" s="19" t="s">
        <v>3396</v>
      </c>
      <c r="F1646" s="10">
        <v>42036</v>
      </c>
      <c r="G1646" s="10">
        <v>44228</v>
      </c>
      <c r="H1646" s="11">
        <v>7</v>
      </c>
      <c r="I1646" s="20" t="s">
        <v>259</v>
      </c>
      <c r="J1646" s="11" t="s">
        <v>261</v>
      </c>
      <c r="K1646" s="11" t="s">
        <v>4641</v>
      </c>
      <c r="L1646" s="11">
        <v>2</v>
      </c>
    </row>
    <row r="1647" spans="1:12">
      <c r="A1647" s="11" t="s">
        <v>3147</v>
      </c>
      <c r="D1647" s="11" t="s">
        <v>260</v>
      </c>
      <c r="E1647" s="19" t="s">
        <v>3397</v>
      </c>
      <c r="F1647" s="10">
        <v>42036</v>
      </c>
      <c r="G1647" s="10">
        <v>44228</v>
      </c>
      <c r="H1647" s="11">
        <v>7</v>
      </c>
      <c r="I1647" s="20" t="s">
        <v>259</v>
      </c>
      <c r="J1647" s="11" t="s">
        <v>261</v>
      </c>
      <c r="K1647" s="11" t="s">
        <v>4641</v>
      </c>
      <c r="L1647" s="11">
        <v>2</v>
      </c>
    </row>
    <row r="1648" spans="1:12">
      <c r="A1648" s="11" t="s">
        <v>3148</v>
      </c>
      <c r="D1648" s="11" t="s">
        <v>260</v>
      </c>
      <c r="E1648" s="19" t="s">
        <v>3398</v>
      </c>
      <c r="F1648" s="10">
        <v>42036</v>
      </c>
      <c r="G1648" s="10">
        <v>44228</v>
      </c>
      <c r="H1648" s="11">
        <v>7</v>
      </c>
      <c r="I1648" s="20" t="s">
        <v>259</v>
      </c>
      <c r="J1648" s="11" t="s">
        <v>261</v>
      </c>
      <c r="K1648" s="11" t="s">
        <v>4641</v>
      </c>
      <c r="L1648" s="11">
        <v>2</v>
      </c>
    </row>
    <row r="1649" spans="1:12">
      <c r="A1649" s="11" t="s">
        <v>3149</v>
      </c>
      <c r="D1649" s="11" t="s">
        <v>260</v>
      </c>
      <c r="E1649" s="19" t="s">
        <v>3399</v>
      </c>
      <c r="F1649" s="10">
        <v>42036</v>
      </c>
      <c r="G1649" s="10">
        <v>44228</v>
      </c>
      <c r="H1649" s="11">
        <v>7</v>
      </c>
      <c r="I1649" s="20" t="s">
        <v>259</v>
      </c>
      <c r="J1649" s="11" t="s">
        <v>261</v>
      </c>
      <c r="K1649" s="11" t="s">
        <v>4641</v>
      </c>
      <c r="L1649" s="11">
        <v>2</v>
      </c>
    </row>
    <row r="1650" spans="1:12">
      <c r="A1650" s="11" t="s">
        <v>3150</v>
      </c>
      <c r="D1650" s="11" t="s">
        <v>260</v>
      </c>
      <c r="E1650" s="19" t="s">
        <v>3400</v>
      </c>
      <c r="F1650" s="10">
        <v>42036</v>
      </c>
      <c r="G1650" s="10">
        <v>44228</v>
      </c>
      <c r="H1650" s="11">
        <v>7</v>
      </c>
      <c r="I1650" s="20" t="s">
        <v>259</v>
      </c>
      <c r="J1650" s="11" t="s">
        <v>261</v>
      </c>
      <c r="K1650" s="11" t="s">
        <v>4641</v>
      </c>
      <c r="L1650" s="11">
        <v>2</v>
      </c>
    </row>
    <row r="1651" spans="1:12">
      <c r="A1651" s="11" t="s">
        <v>3151</v>
      </c>
      <c r="D1651" s="11" t="s">
        <v>260</v>
      </c>
      <c r="E1651" s="19" t="s">
        <v>3401</v>
      </c>
      <c r="F1651" s="10">
        <v>42036</v>
      </c>
      <c r="G1651" s="10">
        <v>44228</v>
      </c>
      <c r="H1651" s="11">
        <v>7</v>
      </c>
      <c r="I1651" s="20" t="s">
        <v>259</v>
      </c>
      <c r="J1651" s="11" t="s">
        <v>261</v>
      </c>
      <c r="K1651" s="11" t="s">
        <v>4641</v>
      </c>
      <c r="L1651" s="11">
        <v>2</v>
      </c>
    </row>
    <row r="1652" spans="1:12">
      <c r="A1652" s="11" t="s">
        <v>3152</v>
      </c>
      <c r="D1652" s="11" t="s">
        <v>260</v>
      </c>
      <c r="E1652" s="19" t="s">
        <v>3402</v>
      </c>
      <c r="F1652" s="10">
        <v>42036</v>
      </c>
      <c r="G1652" s="10">
        <v>44228</v>
      </c>
      <c r="H1652" s="11">
        <v>7</v>
      </c>
      <c r="I1652" s="20" t="s">
        <v>259</v>
      </c>
      <c r="J1652" s="11" t="s">
        <v>261</v>
      </c>
      <c r="K1652" s="11" t="s">
        <v>4641</v>
      </c>
      <c r="L1652" s="11">
        <v>2</v>
      </c>
    </row>
    <row r="1653" spans="1:12">
      <c r="A1653" s="11" t="s">
        <v>3153</v>
      </c>
      <c r="D1653" s="11" t="s">
        <v>260</v>
      </c>
      <c r="E1653" s="19" t="s">
        <v>3403</v>
      </c>
      <c r="F1653" s="10">
        <v>42036</v>
      </c>
      <c r="G1653" s="10">
        <v>44228</v>
      </c>
      <c r="H1653" s="11">
        <v>7</v>
      </c>
      <c r="I1653" s="20" t="s">
        <v>259</v>
      </c>
      <c r="J1653" s="11" t="s">
        <v>261</v>
      </c>
      <c r="K1653" s="11" t="s">
        <v>4641</v>
      </c>
      <c r="L1653" s="11">
        <v>2</v>
      </c>
    </row>
    <row r="1654" spans="1:12">
      <c r="A1654" s="11" t="s">
        <v>3154</v>
      </c>
      <c r="D1654" s="11" t="s">
        <v>260</v>
      </c>
      <c r="E1654" s="19" t="s">
        <v>3404</v>
      </c>
      <c r="F1654" s="10">
        <v>42036</v>
      </c>
      <c r="G1654" s="10">
        <v>44228</v>
      </c>
      <c r="H1654" s="11">
        <v>7</v>
      </c>
      <c r="I1654" s="20" t="s">
        <v>259</v>
      </c>
      <c r="J1654" s="11" t="s">
        <v>261</v>
      </c>
      <c r="K1654" s="11" t="s">
        <v>4641</v>
      </c>
      <c r="L1654" s="11">
        <v>2</v>
      </c>
    </row>
    <row r="1655" spans="1:12">
      <c r="A1655" s="11" t="s">
        <v>3155</v>
      </c>
      <c r="D1655" s="11" t="s">
        <v>260</v>
      </c>
      <c r="E1655" s="19" t="s">
        <v>3405</v>
      </c>
      <c r="F1655" s="10">
        <v>42036</v>
      </c>
      <c r="G1655" s="10">
        <v>44228</v>
      </c>
      <c r="H1655" s="11">
        <v>7</v>
      </c>
      <c r="I1655" s="20" t="s">
        <v>259</v>
      </c>
      <c r="J1655" s="11" t="s">
        <v>261</v>
      </c>
      <c r="K1655" s="11" t="s">
        <v>4641</v>
      </c>
      <c r="L1655" s="11">
        <v>2</v>
      </c>
    </row>
    <row r="1656" spans="1:12">
      <c r="A1656" s="11" t="s">
        <v>3156</v>
      </c>
      <c r="D1656" s="11" t="s">
        <v>260</v>
      </c>
      <c r="E1656" s="19" t="s">
        <v>3406</v>
      </c>
      <c r="F1656" s="10">
        <v>42036</v>
      </c>
      <c r="G1656" s="10">
        <v>44228</v>
      </c>
      <c r="H1656" s="11">
        <v>7</v>
      </c>
      <c r="I1656" s="20" t="s">
        <v>259</v>
      </c>
      <c r="J1656" s="11" t="s">
        <v>261</v>
      </c>
      <c r="K1656" s="11" t="s">
        <v>4641</v>
      </c>
      <c r="L1656" s="11">
        <v>2</v>
      </c>
    </row>
    <row r="1657" spans="1:12">
      <c r="A1657" s="11" t="s">
        <v>3157</v>
      </c>
      <c r="D1657" s="11" t="s">
        <v>260</v>
      </c>
      <c r="E1657" s="19" t="s">
        <v>3407</v>
      </c>
      <c r="F1657" s="10">
        <v>42036</v>
      </c>
      <c r="G1657" s="10">
        <v>44228</v>
      </c>
      <c r="H1657" s="11">
        <v>7</v>
      </c>
      <c r="I1657" s="20" t="s">
        <v>259</v>
      </c>
      <c r="J1657" s="11" t="s">
        <v>261</v>
      </c>
      <c r="K1657" s="11" t="s">
        <v>4641</v>
      </c>
      <c r="L1657" s="11">
        <v>2</v>
      </c>
    </row>
    <row r="1658" spans="1:12">
      <c r="A1658" s="11" t="s">
        <v>3158</v>
      </c>
      <c r="D1658" s="11" t="s">
        <v>260</v>
      </c>
      <c r="E1658" s="19" t="s">
        <v>3408</v>
      </c>
      <c r="F1658" s="10">
        <v>42036</v>
      </c>
      <c r="G1658" s="10">
        <v>44228</v>
      </c>
      <c r="H1658" s="11">
        <v>7</v>
      </c>
      <c r="I1658" s="20" t="s">
        <v>259</v>
      </c>
      <c r="J1658" s="11" t="s">
        <v>261</v>
      </c>
      <c r="K1658" s="11" t="s">
        <v>4641</v>
      </c>
      <c r="L1658" s="11">
        <v>2</v>
      </c>
    </row>
    <row r="1659" spans="1:12">
      <c r="A1659" s="11" t="s">
        <v>3159</v>
      </c>
      <c r="D1659" s="11" t="s">
        <v>260</v>
      </c>
      <c r="E1659" s="19" t="s">
        <v>3409</v>
      </c>
      <c r="F1659" s="10">
        <v>42036</v>
      </c>
      <c r="G1659" s="10">
        <v>44228</v>
      </c>
      <c r="H1659" s="11">
        <v>7</v>
      </c>
      <c r="I1659" s="20" t="s">
        <v>259</v>
      </c>
      <c r="J1659" s="11" t="s">
        <v>261</v>
      </c>
      <c r="K1659" s="11" t="s">
        <v>4641</v>
      </c>
      <c r="L1659" s="11">
        <v>2</v>
      </c>
    </row>
    <row r="1660" spans="1:12">
      <c r="A1660" s="11" t="s">
        <v>3160</v>
      </c>
      <c r="D1660" s="11" t="s">
        <v>260</v>
      </c>
      <c r="E1660" s="19" t="s">
        <v>3410</v>
      </c>
      <c r="F1660" s="10">
        <v>42036</v>
      </c>
      <c r="G1660" s="10">
        <v>44228</v>
      </c>
      <c r="H1660" s="11">
        <v>7</v>
      </c>
      <c r="I1660" s="20" t="s">
        <v>259</v>
      </c>
      <c r="J1660" s="11" t="s">
        <v>261</v>
      </c>
      <c r="K1660" s="11" t="s">
        <v>4641</v>
      </c>
      <c r="L1660" s="11">
        <v>2</v>
      </c>
    </row>
    <row r="1661" spans="1:12">
      <c r="A1661" s="11" t="s">
        <v>3161</v>
      </c>
      <c r="D1661" s="11" t="s">
        <v>260</v>
      </c>
      <c r="E1661" s="19" t="s">
        <v>3411</v>
      </c>
      <c r="F1661" s="10">
        <v>42036</v>
      </c>
      <c r="G1661" s="10">
        <v>44228</v>
      </c>
      <c r="H1661" s="11">
        <v>7</v>
      </c>
      <c r="I1661" s="20" t="s">
        <v>259</v>
      </c>
      <c r="J1661" s="11" t="s">
        <v>261</v>
      </c>
      <c r="K1661" s="11" t="s">
        <v>4641</v>
      </c>
      <c r="L1661" s="11">
        <v>2</v>
      </c>
    </row>
    <row r="1662" spans="1:12">
      <c r="A1662" s="11" t="s">
        <v>3162</v>
      </c>
      <c r="D1662" s="11" t="s">
        <v>260</v>
      </c>
      <c r="E1662" s="19" t="s">
        <v>3412</v>
      </c>
      <c r="F1662" s="10">
        <v>42036</v>
      </c>
      <c r="G1662" s="10">
        <v>44228</v>
      </c>
      <c r="H1662" s="11">
        <v>7</v>
      </c>
      <c r="I1662" s="20" t="s">
        <v>259</v>
      </c>
      <c r="J1662" s="11" t="s">
        <v>261</v>
      </c>
      <c r="K1662" s="11" t="s">
        <v>4641</v>
      </c>
      <c r="L1662" s="11">
        <v>2</v>
      </c>
    </row>
    <row r="1663" spans="1:12">
      <c r="A1663" s="11" t="s">
        <v>3163</v>
      </c>
      <c r="D1663" s="11" t="s">
        <v>260</v>
      </c>
      <c r="E1663" s="19" t="s">
        <v>3413</v>
      </c>
      <c r="F1663" s="10">
        <v>42036</v>
      </c>
      <c r="G1663" s="10">
        <v>44228</v>
      </c>
      <c r="H1663" s="11">
        <v>7</v>
      </c>
      <c r="I1663" s="20" t="s">
        <v>259</v>
      </c>
      <c r="J1663" s="11" t="s">
        <v>261</v>
      </c>
      <c r="K1663" s="11" t="s">
        <v>4641</v>
      </c>
      <c r="L1663" s="11">
        <v>2</v>
      </c>
    </row>
    <row r="1664" spans="1:12">
      <c r="A1664" s="11" t="s">
        <v>3164</v>
      </c>
      <c r="D1664" s="11" t="s">
        <v>260</v>
      </c>
      <c r="E1664" s="19" t="s">
        <v>3414</v>
      </c>
      <c r="F1664" s="10">
        <v>42036</v>
      </c>
      <c r="G1664" s="10">
        <v>44228</v>
      </c>
      <c r="H1664" s="11">
        <v>7</v>
      </c>
      <c r="I1664" s="20" t="s">
        <v>259</v>
      </c>
      <c r="J1664" s="11" t="s">
        <v>261</v>
      </c>
      <c r="K1664" s="11" t="s">
        <v>4641</v>
      </c>
      <c r="L1664" s="11">
        <v>2</v>
      </c>
    </row>
    <row r="1665" spans="1:12">
      <c r="A1665" s="11" t="s">
        <v>3165</v>
      </c>
      <c r="D1665" s="11" t="s">
        <v>260</v>
      </c>
      <c r="E1665" s="19" t="s">
        <v>3415</v>
      </c>
      <c r="F1665" s="10">
        <v>42036</v>
      </c>
      <c r="G1665" s="10">
        <v>44228</v>
      </c>
      <c r="H1665" s="11">
        <v>7</v>
      </c>
      <c r="I1665" s="20" t="s">
        <v>259</v>
      </c>
      <c r="J1665" s="11" t="s">
        <v>261</v>
      </c>
      <c r="K1665" s="11" t="s">
        <v>4641</v>
      </c>
      <c r="L1665" s="11">
        <v>2</v>
      </c>
    </row>
    <row r="1666" spans="1:12">
      <c r="A1666" s="11" t="s">
        <v>3166</v>
      </c>
      <c r="D1666" s="11" t="s">
        <v>260</v>
      </c>
      <c r="E1666" s="19" t="s">
        <v>3416</v>
      </c>
      <c r="F1666" s="10">
        <v>42036</v>
      </c>
      <c r="G1666" s="10">
        <v>44228</v>
      </c>
      <c r="H1666" s="11">
        <v>7</v>
      </c>
      <c r="I1666" s="20" t="s">
        <v>259</v>
      </c>
      <c r="J1666" s="11" t="s">
        <v>261</v>
      </c>
      <c r="K1666" s="11" t="s">
        <v>4641</v>
      </c>
      <c r="L1666" s="11">
        <v>2</v>
      </c>
    </row>
    <row r="1667" spans="1:12">
      <c r="A1667" s="11" t="s">
        <v>3167</v>
      </c>
      <c r="D1667" s="11" t="s">
        <v>260</v>
      </c>
      <c r="E1667" s="19" t="s">
        <v>3417</v>
      </c>
      <c r="F1667" s="10">
        <v>42036</v>
      </c>
      <c r="G1667" s="10">
        <v>44228</v>
      </c>
      <c r="H1667" s="11">
        <v>7</v>
      </c>
      <c r="I1667" s="20" t="s">
        <v>259</v>
      </c>
      <c r="J1667" s="11" t="s">
        <v>261</v>
      </c>
      <c r="K1667" s="11" t="s">
        <v>4641</v>
      </c>
      <c r="L1667" s="11">
        <v>2</v>
      </c>
    </row>
    <row r="1668" spans="1:12">
      <c r="A1668" s="11" t="s">
        <v>3168</v>
      </c>
      <c r="D1668" s="11" t="s">
        <v>260</v>
      </c>
      <c r="E1668" s="19" t="s">
        <v>3418</v>
      </c>
      <c r="F1668" s="10">
        <v>42036</v>
      </c>
      <c r="G1668" s="10">
        <v>44228</v>
      </c>
      <c r="H1668" s="11">
        <v>7</v>
      </c>
      <c r="I1668" s="20" t="s">
        <v>259</v>
      </c>
      <c r="J1668" s="11" t="s">
        <v>261</v>
      </c>
      <c r="K1668" s="11" t="s">
        <v>4641</v>
      </c>
      <c r="L1668" s="11">
        <v>2</v>
      </c>
    </row>
    <row r="1669" spans="1:12">
      <c r="A1669" s="11" t="s">
        <v>3169</v>
      </c>
      <c r="D1669" s="11" t="s">
        <v>260</v>
      </c>
      <c r="E1669" s="19" t="s">
        <v>3419</v>
      </c>
      <c r="F1669" s="10">
        <v>42036</v>
      </c>
      <c r="G1669" s="10">
        <v>44228</v>
      </c>
      <c r="H1669" s="11">
        <v>7</v>
      </c>
      <c r="I1669" s="20" t="s">
        <v>259</v>
      </c>
      <c r="J1669" s="11" t="s">
        <v>261</v>
      </c>
      <c r="K1669" s="11" t="s">
        <v>4641</v>
      </c>
      <c r="L1669" s="11">
        <v>2</v>
      </c>
    </row>
    <row r="1670" spans="1:12">
      <c r="A1670" s="11" t="s">
        <v>3170</v>
      </c>
      <c r="D1670" s="11" t="s">
        <v>260</v>
      </c>
      <c r="E1670" s="19" t="s">
        <v>3420</v>
      </c>
      <c r="F1670" s="10">
        <v>42036</v>
      </c>
      <c r="G1670" s="10">
        <v>44228</v>
      </c>
      <c r="H1670" s="11">
        <v>7</v>
      </c>
      <c r="I1670" s="20" t="s">
        <v>259</v>
      </c>
      <c r="J1670" s="11" t="s">
        <v>261</v>
      </c>
      <c r="K1670" s="11" t="s">
        <v>4641</v>
      </c>
      <c r="L1670" s="11">
        <v>2</v>
      </c>
    </row>
    <row r="1671" spans="1:12">
      <c r="A1671" s="11" t="s">
        <v>3171</v>
      </c>
      <c r="D1671" s="11" t="s">
        <v>260</v>
      </c>
      <c r="E1671" s="19" t="s">
        <v>3421</v>
      </c>
      <c r="F1671" s="10">
        <v>42036</v>
      </c>
      <c r="G1671" s="10">
        <v>44228</v>
      </c>
      <c r="H1671" s="11">
        <v>7</v>
      </c>
      <c r="I1671" s="20" t="s">
        <v>259</v>
      </c>
      <c r="J1671" s="11" t="s">
        <v>261</v>
      </c>
      <c r="K1671" s="11" t="s">
        <v>4641</v>
      </c>
      <c r="L1671" s="11">
        <v>2</v>
      </c>
    </row>
    <row r="1672" spans="1:12">
      <c r="A1672" s="11" t="s">
        <v>3172</v>
      </c>
      <c r="D1672" s="11" t="s">
        <v>260</v>
      </c>
      <c r="E1672" s="19" t="s">
        <v>3422</v>
      </c>
      <c r="F1672" s="10">
        <v>42036</v>
      </c>
      <c r="G1672" s="10">
        <v>44228</v>
      </c>
      <c r="H1672" s="11">
        <v>7</v>
      </c>
      <c r="I1672" s="20" t="s">
        <v>259</v>
      </c>
      <c r="J1672" s="11" t="s">
        <v>261</v>
      </c>
      <c r="K1672" s="11" t="s">
        <v>4641</v>
      </c>
      <c r="L1672" s="11">
        <v>2</v>
      </c>
    </row>
    <row r="1673" spans="1:12">
      <c r="A1673" s="11" t="s">
        <v>3173</v>
      </c>
      <c r="D1673" s="11" t="s">
        <v>260</v>
      </c>
      <c r="E1673" s="19" t="s">
        <v>3423</v>
      </c>
      <c r="F1673" s="10">
        <v>42036</v>
      </c>
      <c r="G1673" s="10">
        <v>44228</v>
      </c>
      <c r="H1673" s="11">
        <v>7</v>
      </c>
      <c r="I1673" s="20" t="s">
        <v>259</v>
      </c>
      <c r="J1673" s="11" t="s">
        <v>261</v>
      </c>
      <c r="K1673" s="11" t="s">
        <v>4641</v>
      </c>
      <c r="L1673" s="11">
        <v>2</v>
      </c>
    </row>
    <row r="1674" spans="1:12">
      <c r="A1674" s="11" t="s">
        <v>3174</v>
      </c>
      <c r="D1674" s="11" t="s">
        <v>260</v>
      </c>
      <c r="E1674" s="19" t="s">
        <v>3424</v>
      </c>
      <c r="F1674" s="10">
        <v>42036</v>
      </c>
      <c r="G1674" s="10">
        <v>44228</v>
      </c>
      <c r="H1674" s="11">
        <v>7</v>
      </c>
      <c r="I1674" s="20" t="s">
        <v>259</v>
      </c>
      <c r="J1674" s="11" t="s">
        <v>261</v>
      </c>
      <c r="K1674" s="11" t="s">
        <v>4641</v>
      </c>
      <c r="L1674" s="11">
        <v>2</v>
      </c>
    </row>
    <row r="1675" spans="1:12">
      <c r="A1675" s="11" t="s">
        <v>3175</v>
      </c>
      <c r="D1675" s="11" t="s">
        <v>260</v>
      </c>
      <c r="E1675" s="19" t="s">
        <v>3425</v>
      </c>
      <c r="F1675" s="10">
        <v>42036</v>
      </c>
      <c r="G1675" s="10">
        <v>44228</v>
      </c>
      <c r="H1675" s="11">
        <v>7</v>
      </c>
      <c r="I1675" s="20" t="s">
        <v>259</v>
      </c>
      <c r="J1675" s="11" t="s">
        <v>261</v>
      </c>
      <c r="K1675" s="11" t="s">
        <v>4641</v>
      </c>
      <c r="L1675" s="11">
        <v>2</v>
      </c>
    </row>
    <row r="1676" spans="1:12">
      <c r="A1676" s="11" t="s">
        <v>3176</v>
      </c>
      <c r="D1676" s="11" t="s">
        <v>260</v>
      </c>
      <c r="E1676" s="19" t="s">
        <v>3426</v>
      </c>
      <c r="F1676" s="10">
        <v>42036</v>
      </c>
      <c r="G1676" s="10">
        <v>44228</v>
      </c>
      <c r="H1676" s="11">
        <v>7</v>
      </c>
      <c r="I1676" s="20" t="s">
        <v>259</v>
      </c>
      <c r="J1676" s="11" t="s">
        <v>261</v>
      </c>
      <c r="K1676" s="11" t="s">
        <v>4641</v>
      </c>
      <c r="L1676" s="11">
        <v>2</v>
      </c>
    </row>
    <row r="1677" spans="1:12">
      <c r="A1677" s="11" t="s">
        <v>3177</v>
      </c>
      <c r="D1677" s="11" t="s">
        <v>260</v>
      </c>
      <c r="E1677" s="19" t="s">
        <v>3427</v>
      </c>
      <c r="F1677" s="10">
        <v>42036</v>
      </c>
      <c r="G1677" s="10">
        <v>44228</v>
      </c>
      <c r="H1677" s="11">
        <v>7</v>
      </c>
      <c r="I1677" s="20" t="s">
        <v>259</v>
      </c>
      <c r="J1677" s="11" t="s">
        <v>261</v>
      </c>
      <c r="K1677" s="11" t="s">
        <v>4641</v>
      </c>
      <c r="L1677" s="11">
        <v>2</v>
      </c>
    </row>
    <row r="1678" spans="1:12">
      <c r="A1678" s="11" t="s">
        <v>3178</v>
      </c>
      <c r="D1678" s="11" t="s">
        <v>260</v>
      </c>
      <c r="E1678" s="19" t="s">
        <v>3428</v>
      </c>
      <c r="F1678" s="10">
        <v>42036</v>
      </c>
      <c r="G1678" s="10">
        <v>44228</v>
      </c>
      <c r="H1678" s="11">
        <v>7</v>
      </c>
      <c r="I1678" s="20" t="s">
        <v>259</v>
      </c>
      <c r="J1678" s="11" t="s">
        <v>261</v>
      </c>
      <c r="K1678" s="11" t="s">
        <v>4641</v>
      </c>
      <c r="L1678" s="11">
        <v>2</v>
      </c>
    </row>
    <row r="1679" spans="1:12">
      <c r="A1679" s="11" t="s">
        <v>3179</v>
      </c>
      <c r="D1679" s="11" t="s">
        <v>260</v>
      </c>
      <c r="E1679" s="19" t="s">
        <v>3429</v>
      </c>
      <c r="F1679" s="10">
        <v>42036</v>
      </c>
      <c r="G1679" s="10">
        <v>44228</v>
      </c>
      <c r="H1679" s="11">
        <v>7</v>
      </c>
      <c r="I1679" s="20" t="s">
        <v>259</v>
      </c>
      <c r="J1679" s="11" t="s">
        <v>261</v>
      </c>
      <c r="K1679" s="11" t="s">
        <v>4641</v>
      </c>
      <c r="L1679" s="11">
        <v>2</v>
      </c>
    </row>
    <row r="1680" spans="1:12">
      <c r="A1680" s="11" t="s">
        <v>3180</v>
      </c>
      <c r="D1680" s="11" t="s">
        <v>260</v>
      </c>
      <c r="E1680" s="19" t="s">
        <v>3430</v>
      </c>
      <c r="F1680" s="10">
        <v>42036</v>
      </c>
      <c r="G1680" s="10">
        <v>44228</v>
      </c>
      <c r="H1680" s="11">
        <v>7</v>
      </c>
      <c r="I1680" s="20" t="s">
        <v>259</v>
      </c>
      <c r="J1680" s="11" t="s">
        <v>261</v>
      </c>
      <c r="K1680" s="11" t="s">
        <v>4641</v>
      </c>
      <c r="L1680" s="11">
        <v>2</v>
      </c>
    </row>
    <row r="1681" spans="1:12">
      <c r="A1681" s="11" t="s">
        <v>3181</v>
      </c>
      <c r="D1681" s="11" t="s">
        <v>260</v>
      </c>
      <c r="E1681" s="19" t="s">
        <v>3431</v>
      </c>
      <c r="F1681" s="10">
        <v>42036</v>
      </c>
      <c r="G1681" s="10">
        <v>44228</v>
      </c>
      <c r="H1681" s="11">
        <v>7</v>
      </c>
      <c r="I1681" s="20" t="s">
        <v>259</v>
      </c>
      <c r="J1681" s="11" t="s">
        <v>261</v>
      </c>
      <c r="K1681" s="11" t="s">
        <v>4641</v>
      </c>
      <c r="L1681" s="11">
        <v>2</v>
      </c>
    </row>
    <row r="1682" spans="1:12">
      <c r="A1682" s="11" t="s">
        <v>3182</v>
      </c>
      <c r="D1682" s="11" t="s">
        <v>260</v>
      </c>
      <c r="E1682" s="19" t="s">
        <v>3432</v>
      </c>
      <c r="F1682" s="10">
        <v>42036</v>
      </c>
      <c r="G1682" s="10">
        <v>44228</v>
      </c>
      <c r="H1682" s="11">
        <v>7</v>
      </c>
      <c r="I1682" s="20" t="s">
        <v>259</v>
      </c>
      <c r="J1682" s="11" t="s">
        <v>261</v>
      </c>
      <c r="K1682" s="11" t="s">
        <v>4641</v>
      </c>
      <c r="L1682" s="11">
        <v>2</v>
      </c>
    </row>
    <row r="1683" spans="1:12">
      <c r="A1683" s="11" t="s">
        <v>3183</v>
      </c>
      <c r="D1683" s="11" t="s">
        <v>260</v>
      </c>
      <c r="E1683" s="19" t="s">
        <v>3433</v>
      </c>
      <c r="F1683" s="10">
        <v>42036</v>
      </c>
      <c r="G1683" s="10">
        <v>44228</v>
      </c>
      <c r="H1683" s="11">
        <v>7</v>
      </c>
      <c r="I1683" s="20" t="s">
        <v>259</v>
      </c>
      <c r="J1683" s="11" t="s">
        <v>261</v>
      </c>
      <c r="K1683" s="11" t="s">
        <v>4641</v>
      </c>
      <c r="L1683" s="11">
        <v>2</v>
      </c>
    </row>
    <row r="1684" spans="1:12">
      <c r="A1684" s="11" t="s">
        <v>3184</v>
      </c>
      <c r="D1684" s="11" t="s">
        <v>260</v>
      </c>
      <c r="E1684" s="19" t="s">
        <v>3434</v>
      </c>
      <c r="F1684" s="10">
        <v>42036</v>
      </c>
      <c r="G1684" s="10">
        <v>44228</v>
      </c>
      <c r="H1684" s="11">
        <v>7</v>
      </c>
      <c r="I1684" s="20" t="s">
        <v>259</v>
      </c>
      <c r="J1684" s="11" t="s">
        <v>261</v>
      </c>
      <c r="K1684" s="11" t="s">
        <v>4641</v>
      </c>
      <c r="L1684" s="11">
        <v>2</v>
      </c>
    </row>
    <row r="1685" spans="1:12">
      <c r="A1685" s="11" t="s">
        <v>3185</v>
      </c>
      <c r="D1685" s="11" t="s">
        <v>260</v>
      </c>
      <c r="E1685" s="19" t="s">
        <v>3435</v>
      </c>
      <c r="F1685" s="10">
        <v>42036</v>
      </c>
      <c r="G1685" s="10">
        <v>44228</v>
      </c>
      <c r="H1685" s="11">
        <v>7</v>
      </c>
      <c r="I1685" s="20" t="s">
        <v>259</v>
      </c>
      <c r="J1685" s="11" t="s">
        <v>261</v>
      </c>
      <c r="K1685" s="11" t="s">
        <v>4641</v>
      </c>
      <c r="L1685" s="11">
        <v>2</v>
      </c>
    </row>
    <row r="1686" spans="1:12">
      <c r="A1686" s="11" t="s">
        <v>3186</v>
      </c>
      <c r="D1686" s="11" t="s">
        <v>260</v>
      </c>
      <c r="E1686" s="19" t="s">
        <v>3436</v>
      </c>
      <c r="F1686" s="10">
        <v>42036</v>
      </c>
      <c r="G1686" s="10">
        <v>44228</v>
      </c>
      <c r="H1686" s="11">
        <v>7</v>
      </c>
      <c r="I1686" s="20" t="s">
        <v>259</v>
      </c>
      <c r="J1686" s="11" t="s">
        <v>261</v>
      </c>
      <c r="K1686" s="11" t="s">
        <v>4641</v>
      </c>
      <c r="L1686" s="11">
        <v>2</v>
      </c>
    </row>
    <row r="1687" spans="1:12">
      <c r="A1687" s="11" t="s">
        <v>3187</v>
      </c>
      <c r="D1687" s="11" t="s">
        <v>260</v>
      </c>
      <c r="E1687" s="19" t="s">
        <v>3437</v>
      </c>
      <c r="F1687" s="10">
        <v>42036</v>
      </c>
      <c r="G1687" s="10">
        <v>44228</v>
      </c>
      <c r="H1687" s="11">
        <v>7</v>
      </c>
      <c r="I1687" s="20" t="s">
        <v>259</v>
      </c>
      <c r="J1687" s="11" t="s">
        <v>261</v>
      </c>
      <c r="K1687" s="11" t="s">
        <v>4641</v>
      </c>
      <c r="L1687" s="11">
        <v>2</v>
      </c>
    </row>
    <row r="1688" spans="1:12">
      <c r="A1688" s="11" t="s">
        <v>3188</v>
      </c>
      <c r="D1688" s="11" t="s">
        <v>260</v>
      </c>
      <c r="E1688" s="19" t="s">
        <v>3438</v>
      </c>
      <c r="F1688" s="10">
        <v>42036</v>
      </c>
      <c r="G1688" s="10">
        <v>44228</v>
      </c>
      <c r="H1688" s="11">
        <v>7</v>
      </c>
      <c r="I1688" s="20" t="s">
        <v>259</v>
      </c>
      <c r="J1688" s="11" t="s">
        <v>261</v>
      </c>
      <c r="K1688" s="11" t="s">
        <v>4641</v>
      </c>
      <c r="L1688" s="11">
        <v>2</v>
      </c>
    </row>
    <row r="1689" spans="1:12">
      <c r="A1689" s="11" t="s">
        <v>3189</v>
      </c>
      <c r="D1689" s="11" t="s">
        <v>260</v>
      </c>
      <c r="E1689" s="19" t="s">
        <v>3439</v>
      </c>
      <c r="F1689" s="10">
        <v>42036</v>
      </c>
      <c r="G1689" s="10">
        <v>44228</v>
      </c>
      <c r="H1689" s="11">
        <v>7</v>
      </c>
      <c r="I1689" s="20" t="s">
        <v>259</v>
      </c>
      <c r="J1689" s="11" t="s">
        <v>261</v>
      </c>
      <c r="K1689" s="11" t="s">
        <v>4641</v>
      </c>
      <c r="L1689" s="11">
        <v>2</v>
      </c>
    </row>
    <row r="1690" spans="1:12">
      <c r="A1690" s="11" t="s">
        <v>3190</v>
      </c>
      <c r="D1690" s="11" t="s">
        <v>260</v>
      </c>
      <c r="E1690" s="19" t="s">
        <v>3440</v>
      </c>
      <c r="F1690" s="10">
        <v>42036</v>
      </c>
      <c r="G1690" s="10">
        <v>44228</v>
      </c>
      <c r="H1690" s="11">
        <v>7</v>
      </c>
      <c r="I1690" s="20" t="s">
        <v>259</v>
      </c>
      <c r="J1690" s="11" t="s">
        <v>261</v>
      </c>
      <c r="K1690" s="11" t="s">
        <v>4641</v>
      </c>
      <c r="L1690" s="11">
        <v>2</v>
      </c>
    </row>
    <row r="1691" spans="1:12">
      <c r="A1691" s="11" t="s">
        <v>3191</v>
      </c>
      <c r="D1691" s="11" t="s">
        <v>260</v>
      </c>
      <c r="E1691" s="19" t="s">
        <v>3441</v>
      </c>
      <c r="F1691" s="10">
        <v>42036</v>
      </c>
      <c r="G1691" s="10">
        <v>44228</v>
      </c>
      <c r="H1691" s="11">
        <v>7</v>
      </c>
      <c r="I1691" s="20" t="s">
        <v>259</v>
      </c>
      <c r="J1691" s="11" t="s">
        <v>261</v>
      </c>
      <c r="K1691" s="11" t="s">
        <v>4641</v>
      </c>
      <c r="L1691" s="11">
        <v>2</v>
      </c>
    </row>
    <row r="1692" spans="1:12">
      <c r="A1692" s="11" t="s">
        <v>3192</v>
      </c>
      <c r="D1692" s="11" t="s">
        <v>260</v>
      </c>
      <c r="E1692" s="19" t="s">
        <v>3442</v>
      </c>
      <c r="F1692" s="10">
        <v>42036</v>
      </c>
      <c r="G1692" s="10">
        <v>44228</v>
      </c>
      <c r="H1692" s="11">
        <v>7</v>
      </c>
      <c r="I1692" s="20" t="s">
        <v>259</v>
      </c>
      <c r="J1692" s="11" t="s">
        <v>261</v>
      </c>
      <c r="K1692" s="11" t="s">
        <v>4641</v>
      </c>
      <c r="L1692" s="11">
        <v>2</v>
      </c>
    </row>
    <row r="1693" spans="1:12">
      <c r="A1693" s="11" t="s">
        <v>3193</v>
      </c>
      <c r="D1693" s="11" t="s">
        <v>260</v>
      </c>
      <c r="E1693" s="19" t="s">
        <v>3443</v>
      </c>
      <c r="F1693" s="10">
        <v>42036</v>
      </c>
      <c r="G1693" s="10">
        <v>44228</v>
      </c>
      <c r="H1693" s="11">
        <v>7</v>
      </c>
      <c r="I1693" s="20" t="s">
        <v>259</v>
      </c>
      <c r="J1693" s="11" t="s">
        <v>261</v>
      </c>
      <c r="K1693" s="11" t="s">
        <v>4641</v>
      </c>
      <c r="L1693" s="11">
        <v>2</v>
      </c>
    </row>
    <row r="1694" spans="1:12">
      <c r="A1694" s="11" t="s">
        <v>3194</v>
      </c>
      <c r="D1694" s="11" t="s">
        <v>260</v>
      </c>
      <c r="E1694" s="19" t="s">
        <v>3444</v>
      </c>
      <c r="F1694" s="10">
        <v>42036</v>
      </c>
      <c r="G1694" s="10">
        <v>44228</v>
      </c>
      <c r="H1694" s="11">
        <v>7</v>
      </c>
      <c r="I1694" s="20" t="s">
        <v>259</v>
      </c>
      <c r="J1694" s="11" t="s">
        <v>261</v>
      </c>
      <c r="K1694" s="11" t="s">
        <v>4641</v>
      </c>
      <c r="L1694" s="11">
        <v>2</v>
      </c>
    </row>
    <row r="1695" spans="1:12">
      <c r="A1695" s="11" t="s">
        <v>3195</v>
      </c>
      <c r="D1695" s="11" t="s">
        <v>260</v>
      </c>
      <c r="E1695" s="19" t="s">
        <v>3445</v>
      </c>
      <c r="F1695" s="10">
        <v>42036</v>
      </c>
      <c r="G1695" s="10">
        <v>44228</v>
      </c>
      <c r="H1695" s="11">
        <v>7</v>
      </c>
      <c r="I1695" s="20" t="s">
        <v>259</v>
      </c>
      <c r="J1695" s="11" t="s">
        <v>261</v>
      </c>
      <c r="K1695" s="11" t="s">
        <v>4641</v>
      </c>
      <c r="L1695" s="11">
        <v>2</v>
      </c>
    </row>
    <row r="1696" spans="1:12">
      <c r="A1696" s="11" t="s">
        <v>3196</v>
      </c>
      <c r="D1696" s="11" t="s">
        <v>260</v>
      </c>
      <c r="E1696" s="19" t="s">
        <v>3446</v>
      </c>
      <c r="F1696" s="10">
        <v>42036</v>
      </c>
      <c r="G1696" s="10">
        <v>44228</v>
      </c>
      <c r="H1696" s="11">
        <v>7</v>
      </c>
      <c r="I1696" s="20" t="s">
        <v>259</v>
      </c>
      <c r="J1696" s="11" t="s">
        <v>261</v>
      </c>
      <c r="K1696" s="11" t="s">
        <v>4641</v>
      </c>
      <c r="L1696" s="11">
        <v>2</v>
      </c>
    </row>
    <row r="1697" spans="1:12">
      <c r="A1697" s="11" t="s">
        <v>3197</v>
      </c>
      <c r="D1697" s="11" t="s">
        <v>260</v>
      </c>
      <c r="E1697" s="19" t="s">
        <v>3447</v>
      </c>
      <c r="F1697" s="10">
        <v>42036</v>
      </c>
      <c r="G1697" s="10">
        <v>44228</v>
      </c>
      <c r="H1697" s="11">
        <v>7</v>
      </c>
      <c r="I1697" s="20" t="s">
        <v>259</v>
      </c>
      <c r="J1697" s="11" t="s">
        <v>261</v>
      </c>
      <c r="K1697" s="11" t="s">
        <v>4641</v>
      </c>
      <c r="L1697" s="11">
        <v>2</v>
      </c>
    </row>
    <row r="1698" spans="1:12">
      <c r="A1698" s="11" t="s">
        <v>3198</v>
      </c>
      <c r="D1698" s="11" t="s">
        <v>260</v>
      </c>
      <c r="E1698" s="19" t="s">
        <v>3448</v>
      </c>
      <c r="F1698" s="10">
        <v>42036</v>
      </c>
      <c r="G1698" s="10">
        <v>44228</v>
      </c>
      <c r="H1698" s="11">
        <v>7</v>
      </c>
      <c r="I1698" s="20" t="s">
        <v>259</v>
      </c>
      <c r="J1698" s="11" t="s">
        <v>261</v>
      </c>
      <c r="K1698" s="11" t="s">
        <v>4641</v>
      </c>
      <c r="L1698" s="11">
        <v>2</v>
      </c>
    </row>
    <row r="1699" spans="1:12">
      <c r="A1699" s="11" t="s">
        <v>3199</v>
      </c>
      <c r="D1699" s="11" t="s">
        <v>260</v>
      </c>
      <c r="E1699" s="19" t="s">
        <v>3449</v>
      </c>
      <c r="F1699" s="10">
        <v>42036</v>
      </c>
      <c r="G1699" s="10">
        <v>44228</v>
      </c>
      <c r="H1699" s="11">
        <v>7</v>
      </c>
      <c r="I1699" s="20" t="s">
        <v>259</v>
      </c>
      <c r="J1699" s="11" t="s">
        <v>261</v>
      </c>
      <c r="K1699" s="11" t="s">
        <v>4641</v>
      </c>
      <c r="L1699" s="11">
        <v>2</v>
      </c>
    </row>
    <row r="1700" spans="1:12">
      <c r="A1700" s="11" t="s">
        <v>3200</v>
      </c>
      <c r="D1700" s="11" t="s">
        <v>260</v>
      </c>
      <c r="E1700" s="19" t="s">
        <v>3450</v>
      </c>
      <c r="F1700" s="10">
        <v>42036</v>
      </c>
      <c r="G1700" s="10">
        <v>44228</v>
      </c>
      <c r="H1700" s="11">
        <v>7</v>
      </c>
      <c r="I1700" s="20" t="s">
        <v>259</v>
      </c>
      <c r="J1700" s="11" t="s">
        <v>261</v>
      </c>
      <c r="K1700" s="11" t="s">
        <v>4641</v>
      </c>
      <c r="L1700" s="11">
        <v>2</v>
      </c>
    </row>
    <row r="1701" spans="1:12">
      <c r="A1701" s="11" t="s">
        <v>3201</v>
      </c>
      <c r="D1701" s="11" t="s">
        <v>260</v>
      </c>
      <c r="E1701" s="19" t="s">
        <v>3451</v>
      </c>
      <c r="F1701" s="10">
        <v>42036</v>
      </c>
      <c r="G1701" s="10">
        <v>44228</v>
      </c>
      <c r="H1701" s="11">
        <v>7</v>
      </c>
      <c r="I1701" s="20" t="s">
        <v>259</v>
      </c>
      <c r="J1701" s="11" t="s">
        <v>261</v>
      </c>
      <c r="K1701" s="11" t="s">
        <v>4641</v>
      </c>
      <c r="L1701" s="11">
        <v>2</v>
      </c>
    </row>
    <row r="1702" spans="1:12">
      <c r="A1702" s="11" t="s">
        <v>3202</v>
      </c>
      <c r="D1702" s="11" t="s">
        <v>260</v>
      </c>
      <c r="E1702" s="19" t="s">
        <v>3452</v>
      </c>
      <c r="F1702" s="10">
        <v>42036</v>
      </c>
      <c r="G1702" s="10">
        <v>44228</v>
      </c>
      <c r="H1702" s="11">
        <v>7</v>
      </c>
      <c r="I1702" s="20" t="s">
        <v>259</v>
      </c>
      <c r="J1702" s="11" t="s">
        <v>261</v>
      </c>
      <c r="K1702" s="11" t="s">
        <v>4641</v>
      </c>
      <c r="L1702" s="11">
        <v>2</v>
      </c>
    </row>
    <row r="1703" spans="1:12">
      <c r="A1703" s="11" t="s">
        <v>3203</v>
      </c>
      <c r="D1703" s="11" t="s">
        <v>260</v>
      </c>
      <c r="E1703" s="19" t="s">
        <v>3453</v>
      </c>
      <c r="F1703" s="10">
        <v>42036</v>
      </c>
      <c r="G1703" s="10">
        <v>44228</v>
      </c>
      <c r="H1703" s="11">
        <v>7</v>
      </c>
      <c r="I1703" s="20" t="s">
        <v>259</v>
      </c>
      <c r="J1703" s="11" t="s">
        <v>261</v>
      </c>
      <c r="K1703" s="11" t="s">
        <v>4641</v>
      </c>
      <c r="L1703" s="11">
        <v>2</v>
      </c>
    </row>
    <row r="1704" spans="1:12">
      <c r="A1704" s="11" t="s">
        <v>3204</v>
      </c>
      <c r="D1704" s="11" t="s">
        <v>260</v>
      </c>
      <c r="E1704" s="19" t="s">
        <v>3454</v>
      </c>
      <c r="F1704" s="10">
        <v>42036</v>
      </c>
      <c r="G1704" s="10">
        <v>44228</v>
      </c>
      <c r="H1704" s="11">
        <v>7</v>
      </c>
      <c r="I1704" s="20" t="s">
        <v>259</v>
      </c>
      <c r="J1704" s="11" t="s">
        <v>261</v>
      </c>
      <c r="K1704" s="11" t="s">
        <v>4641</v>
      </c>
      <c r="L1704" s="11">
        <v>2</v>
      </c>
    </row>
    <row r="1705" spans="1:12">
      <c r="A1705" s="11" t="s">
        <v>3205</v>
      </c>
      <c r="D1705" s="11" t="s">
        <v>260</v>
      </c>
      <c r="E1705" s="19" t="s">
        <v>3455</v>
      </c>
      <c r="F1705" s="10">
        <v>42036</v>
      </c>
      <c r="G1705" s="10">
        <v>44228</v>
      </c>
      <c r="H1705" s="11">
        <v>7</v>
      </c>
      <c r="I1705" s="20" t="s">
        <v>259</v>
      </c>
      <c r="J1705" s="11" t="s">
        <v>261</v>
      </c>
      <c r="K1705" s="11" t="s">
        <v>4641</v>
      </c>
      <c r="L1705" s="11">
        <v>2</v>
      </c>
    </row>
    <row r="1706" spans="1:12">
      <c r="A1706" s="11" t="s">
        <v>3206</v>
      </c>
      <c r="D1706" s="11" t="s">
        <v>260</v>
      </c>
      <c r="E1706" s="19" t="s">
        <v>3456</v>
      </c>
      <c r="F1706" s="10">
        <v>42036</v>
      </c>
      <c r="G1706" s="10">
        <v>44228</v>
      </c>
      <c r="H1706" s="11">
        <v>7</v>
      </c>
      <c r="I1706" s="20" t="s">
        <v>259</v>
      </c>
      <c r="J1706" s="11" t="s">
        <v>261</v>
      </c>
      <c r="K1706" s="11" t="s">
        <v>4641</v>
      </c>
      <c r="L1706" s="11">
        <v>2</v>
      </c>
    </row>
    <row r="1707" spans="1:12">
      <c r="A1707" s="11" t="s">
        <v>3207</v>
      </c>
      <c r="D1707" s="11" t="s">
        <v>260</v>
      </c>
      <c r="E1707" s="19" t="s">
        <v>3457</v>
      </c>
      <c r="F1707" s="10">
        <v>42036</v>
      </c>
      <c r="G1707" s="10">
        <v>44228</v>
      </c>
      <c r="H1707" s="11">
        <v>7</v>
      </c>
      <c r="I1707" s="20" t="s">
        <v>259</v>
      </c>
      <c r="J1707" s="11" t="s">
        <v>261</v>
      </c>
      <c r="K1707" s="11" t="s">
        <v>4641</v>
      </c>
      <c r="L1707" s="11">
        <v>2</v>
      </c>
    </row>
    <row r="1708" spans="1:12">
      <c r="A1708" s="11" t="s">
        <v>3208</v>
      </c>
      <c r="D1708" s="11" t="s">
        <v>260</v>
      </c>
      <c r="E1708" s="19" t="s">
        <v>3458</v>
      </c>
      <c r="F1708" s="10">
        <v>42036</v>
      </c>
      <c r="G1708" s="10">
        <v>44228</v>
      </c>
      <c r="H1708" s="11">
        <v>7</v>
      </c>
      <c r="I1708" s="20" t="s">
        <v>259</v>
      </c>
      <c r="J1708" s="11" t="s">
        <v>261</v>
      </c>
      <c r="K1708" s="11" t="s">
        <v>4641</v>
      </c>
      <c r="L1708" s="11">
        <v>2</v>
      </c>
    </row>
    <row r="1709" spans="1:12">
      <c r="A1709" s="11" t="s">
        <v>3209</v>
      </c>
      <c r="D1709" s="11" t="s">
        <v>260</v>
      </c>
      <c r="E1709" s="19" t="s">
        <v>3459</v>
      </c>
      <c r="F1709" s="10">
        <v>42036</v>
      </c>
      <c r="G1709" s="10">
        <v>44228</v>
      </c>
      <c r="H1709" s="11">
        <v>7</v>
      </c>
      <c r="I1709" s="20" t="s">
        <v>259</v>
      </c>
      <c r="J1709" s="11" t="s">
        <v>261</v>
      </c>
      <c r="K1709" s="11" t="s">
        <v>4641</v>
      </c>
      <c r="L1709" s="11">
        <v>2</v>
      </c>
    </row>
    <row r="1710" spans="1:12">
      <c r="A1710" s="11" t="s">
        <v>3210</v>
      </c>
      <c r="D1710" s="11" t="s">
        <v>260</v>
      </c>
      <c r="E1710" s="19" t="s">
        <v>3460</v>
      </c>
      <c r="F1710" s="10">
        <v>42036</v>
      </c>
      <c r="G1710" s="10">
        <v>44228</v>
      </c>
      <c r="H1710" s="11">
        <v>7</v>
      </c>
      <c r="I1710" s="20" t="s">
        <v>259</v>
      </c>
      <c r="J1710" s="11" t="s">
        <v>261</v>
      </c>
      <c r="K1710" s="11" t="s">
        <v>4641</v>
      </c>
      <c r="L1710" s="11">
        <v>2</v>
      </c>
    </row>
    <row r="1711" spans="1:12">
      <c r="A1711" s="11" t="s">
        <v>3211</v>
      </c>
      <c r="D1711" s="11" t="s">
        <v>260</v>
      </c>
      <c r="E1711" s="19" t="s">
        <v>3461</v>
      </c>
      <c r="F1711" s="10">
        <v>42036</v>
      </c>
      <c r="G1711" s="10">
        <v>44228</v>
      </c>
      <c r="H1711" s="11">
        <v>7</v>
      </c>
      <c r="I1711" s="20" t="s">
        <v>259</v>
      </c>
      <c r="J1711" s="11" t="s">
        <v>261</v>
      </c>
      <c r="K1711" s="11" t="s">
        <v>4641</v>
      </c>
      <c r="L1711" s="11">
        <v>2</v>
      </c>
    </row>
    <row r="1712" spans="1:12">
      <c r="A1712" s="11" t="s">
        <v>3212</v>
      </c>
      <c r="D1712" s="11" t="s">
        <v>260</v>
      </c>
      <c r="E1712" s="19" t="s">
        <v>3462</v>
      </c>
      <c r="F1712" s="10">
        <v>42036</v>
      </c>
      <c r="G1712" s="10">
        <v>44228</v>
      </c>
      <c r="H1712" s="11">
        <v>7</v>
      </c>
      <c r="I1712" s="20" t="s">
        <v>259</v>
      </c>
      <c r="J1712" s="11" t="s">
        <v>261</v>
      </c>
      <c r="K1712" s="11" t="s">
        <v>4641</v>
      </c>
      <c r="L1712" s="11">
        <v>2</v>
      </c>
    </row>
    <row r="1713" spans="1:12">
      <c r="A1713" s="11" t="s">
        <v>3213</v>
      </c>
      <c r="D1713" s="11" t="s">
        <v>260</v>
      </c>
      <c r="E1713" s="19" t="s">
        <v>3463</v>
      </c>
      <c r="F1713" s="10">
        <v>42036</v>
      </c>
      <c r="G1713" s="10">
        <v>44228</v>
      </c>
      <c r="H1713" s="11">
        <v>7</v>
      </c>
      <c r="I1713" s="20" t="s">
        <v>259</v>
      </c>
      <c r="J1713" s="11" t="s">
        <v>261</v>
      </c>
      <c r="K1713" s="11" t="s">
        <v>4641</v>
      </c>
      <c r="L1713" s="11">
        <v>2</v>
      </c>
    </row>
    <row r="1714" spans="1:12">
      <c r="A1714" s="11" t="s">
        <v>3214</v>
      </c>
      <c r="D1714" s="11" t="s">
        <v>260</v>
      </c>
      <c r="E1714" s="19" t="s">
        <v>3464</v>
      </c>
      <c r="F1714" s="10">
        <v>42036</v>
      </c>
      <c r="G1714" s="10">
        <v>44228</v>
      </c>
      <c r="H1714" s="11">
        <v>7</v>
      </c>
      <c r="I1714" s="20" t="s">
        <v>259</v>
      </c>
      <c r="J1714" s="11" t="s">
        <v>261</v>
      </c>
      <c r="K1714" s="11" t="s">
        <v>4641</v>
      </c>
      <c r="L1714" s="11">
        <v>2</v>
      </c>
    </row>
    <row r="1715" spans="1:12">
      <c r="A1715" s="11" t="s">
        <v>3215</v>
      </c>
      <c r="D1715" s="11" t="s">
        <v>260</v>
      </c>
      <c r="E1715" s="19" t="s">
        <v>3465</v>
      </c>
      <c r="F1715" s="10">
        <v>42036</v>
      </c>
      <c r="G1715" s="10">
        <v>44228</v>
      </c>
      <c r="H1715" s="11">
        <v>7</v>
      </c>
      <c r="I1715" s="20" t="s">
        <v>259</v>
      </c>
      <c r="J1715" s="11" t="s">
        <v>261</v>
      </c>
      <c r="K1715" s="11" t="s">
        <v>4641</v>
      </c>
      <c r="L1715" s="11">
        <v>2</v>
      </c>
    </row>
    <row r="1716" spans="1:12">
      <c r="A1716" s="11" t="s">
        <v>3216</v>
      </c>
      <c r="D1716" s="11" t="s">
        <v>260</v>
      </c>
      <c r="E1716" s="19" t="s">
        <v>3466</v>
      </c>
      <c r="F1716" s="10">
        <v>42036</v>
      </c>
      <c r="G1716" s="10">
        <v>44228</v>
      </c>
      <c r="H1716" s="11">
        <v>7</v>
      </c>
      <c r="I1716" s="20" t="s">
        <v>259</v>
      </c>
      <c r="J1716" s="11" t="s">
        <v>261</v>
      </c>
      <c r="K1716" s="11" t="s">
        <v>4641</v>
      </c>
      <c r="L1716" s="11">
        <v>2</v>
      </c>
    </row>
    <row r="1717" spans="1:12">
      <c r="A1717" s="11" t="s">
        <v>3217</v>
      </c>
      <c r="D1717" s="11" t="s">
        <v>260</v>
      </c>
      <c r="E1717" s="19" t="s">
        <v>3467</v>
      </c>
      <c r="F1717" s="10">
        <v>42036</v>
      </c>
      <c r="G1717" s="10">
        <v>44228</v>
      </c>
      <c r="H1717" s="11">
        <v>7</v>
      </c>
      <c r="I1717" s="20" t="s">
        <v>259</v>
      </c>
      <c r="J1717" s="11" t="s">
        <v>261</v>
      </c>
      <c r="K1717" s="11" t="s">
        <v>4641</v>
      </c>
      <c r="L1717" s="11">
        <v>2</v>
      </c>
    </row>
    <row r="1718" spans="1:12">
      <c r="A1718" s="11" t="s">
        <v>3218</v>
      </c>
      <c r="D1718" s="11" t="s">
        <v>260</v>
      </c>
      <c r="E1718" s="19" t="s">
        <v>3468</v>
      </c>
      <c r="F1718" s="10">
        <v>42036</v>
      </c>
      <c r="G1718" s="10">
        <v>44228</v>
      </c>
      <c r="H1718" s="11">
        <v>7</v>
      </c>
      <c r="I1718" s="20" t="s">
        <v>259</v>
      </c>
      <c r="J1718" s="11" t="s">
        <v>261</v>
      </c>
      <c r="K1718" s="11" t="s">
        <v>4641</v>
      </c>
      <c r="L1718" s="11">
        <v>2</v>
      </c>
    </row>
    <row r="1719" spans="1:12">
      <c r="A1719" s="11" t="s">
        <v>3219</v>
      </c>
      <c r="D1719" s="11" t="s">
        <v>260</v>
      </c>
      <c r="E1719" s="19" t="s">
        <v>3469</v>
      </c>
      <c r="F1719" s="10">
        <v>42036</v>
      </c>
      <c r="G1719" s="10">
        <v>44228</v>
      </c>
      <c r="H1719" s="11">
        <v>7</v>
      </c>
      <c r="I1719" s="20" t="s">
        <v>259</v>
      </c>
      <c r="J1719" s="11" t="s">
        <v>261</v>
      </c>
      <c r="K1719" s="11" t="s">
        <v>4641</v>
      </c>
      <c r="L1719" s="11">
        <v>2</v>
      </c>
    </row>
    <row r="1720" spans="1:12">
      <c r="A1720" s="11" t="s">
        <v>3220</v>
      </c>
      <c r="D1720" s="11" t="s">
        <v>260</v>
      </c>
      <c r="E1720" s="19" t="s">
        <v>3470</v>
      </c>
      <c r="F1720" s="10">
        <v>42036</v>
      </c>
      <c r="G1720" s="10">
        <v>44228</v>
      </c>
      <c r="H1720" s="11">
        <v>7</v>
      </c>
      <c r="I1720" s="20" t="s">
        <v>259</v>
      </c>
      <c r="J1720" s="11" t="s">
        <v>261</v>
      </c>
      <c r="K1720" s="11" t="s">
        <v>4641</v>
      </c>
      <c r="L1720" s="11">
        <v>2</v>
      </c>
    </row>
    <row r="1721" spans="1:12">
      <c r="A1721" s="11" t="s">
        <v>3221</v>
      </c>
      <c r="D1721" s="11" t="s">
        <v>260</v>
      </c>
      <c r="E1721" s="19" t="s">
        <v>3471</v>
      </c>
      <c r="F1721" s="10">
        <v>42036</v>
      </c>
      <c r="G1721" s="10">
        <v>44228</v>
      </c>
      <c r="H1721" s="11">
        <v>7</v>
      </c>
      <c r="I1721" s="20" t="s">
        <v>259</v>
      </c>
      <c r="J1721" s="11" t="s">
        <v>261</v>
      </c>
      <c r="K1721" s="11" t="s">
        <v>4641</v>
      </c>
      <c r="L1721" s="11">
        <v>2</v>
      </c>
    </row>
    <row r="1722" spans="1:12">
      <c r="A1722" s="11" t="s">
        <v>3222</v>
      </c>
      <c r="D1722" s="11" t="s">
        <v>260</v>
      </c>
      <c r="E1722" s="19" t="s">
        <v>3472</v>
      </c>
      <c r="F1722" s="10">
        <v>42036</v>
      </c>
      <c r="G1722" s="10">
        <v>44228</v>
      </c>
      <c r="H1722" s="11">
        <v>7</v>
      </c>
      <c r="I1722" s="20" t="s">
        <v>259</v>
      </c>
      <c r="J1722" s="11" t="s">
        <v>261</v>
      </c>
      <c r="K1722" s="11" t="s">
        <v>4641</v>
      </c>
      <c r="L1722" s="11">
        <v>2</v>
      </c>
    </row>
    <row r="1723" spans="1:12">
      <c r="A1723" s="11" t="s">
        <v>3223</v>
      </c>
      <c r="D1723" s="11" t="s">
        <v>260</v>
      </c>
      <c r="E1723" s="19" t="s">
        <v>3473</v>
      </c>
      <c r="F1723" s="10">
        <v>42036</v>
      </c>
      <c r="G1723" s="10">
        <v>44228</v>
      </c>
      <c r="H1723" s="11">
        <v>7</v>
      </c>
      <c r="I1723" s="20" t="s">
        <v>259</v>
      </c>
      <c r="J1723" s="11" t="s">
        <v>261</v>
      </c>
      <c r="K1723" s="11" t="s">
        <v>4641</v>
      </c>
      <c r="L1723" s="11">
        <v>2</v>
      </c>
    </row>
    <row r="1724" spans="1:12">
      <c r="A1724" s="11" t="s">
        <v>3224</v>
      </c>
      <c r="D1724" s="11" t="s">
        <v>260</v>
      </c>
      <c r="E1724" s="19" t="s">
        <v>3474</v>
      </c>
      <c r="F1724" s="10">
        <v>42036</v>
      </c>
      <c r="G1724" s="10">
        <v>44228</v>
      </c>
      <c r="H1724" s="11">
        <v>7</v>
      </c>
      <c r="I1724" s="20" t="s">
        <v>259</v>
      </c>
      <c r="J1724" s="11" t="s">
        <v>261</v>
      </c>
      <c r="K1724" s="11" t="s">
        <v>4641</v>
      </c>
      <c r="L1724" s="11">
        <v>2</v>
      </c>
    </row>
    <row r="1725" spans="1:12">
      <c r="A1725" s="11" t="s">
        <v>3225</v>
      </c>
      <c r="D1725" s="11" t="s">
        <v>260</v>
      </c>
      <c r="E1725" s="19" t="s">
        <v>3475</v>
      </c>
      <c r="F1725" s="10">
        <v>42036</v>
      </c>
      <c r="G1725" s="10">
        <v>44228</v>
      </c>
      <c r="H1725" s="11">
        <v>7</v>
      </c>
      <c r="I1725" s="20" t="s">
        <v>259</v>
      </c>
      <c r="J1725" s="11" t="s">
        <v>261</v>
      </c>
      <c r="K1725" s="11" t="s">
        <v>4641</v>
      </c>
      <c r="L1725" s="11">
        <v>2</v>
      </c>
    </row>
    <row r="1726" spans="1:12">
      <c r="A1726" s="11" t="s">
        <v>3226</v>
      </c>
      <c r="D1726" s="11" t="s">
        <v>260</v>
      </c>
      <c r="E1726" s="19" t="s">
        <v>3476</v>
      </c>
      <c r="F1726" s="10">
        <v>42036</v>
      </c>
      <c r="G1726" s="10">
        <v>44228</v>
      </c>
      <c r="H1726" s="11">
        <v>7</v>
      </c>
      <c r="I1726" s="20" t="s">
        <v>259</v>
      </c>
      <c r="J1726" s="11" t="s">
        <v>261</v>
      </c>
      <c r="K1726" s="11" t="s">
        <v>4641</v>
      </c>
      <c r="L1726" s="11">
        <v>2</v>
      </c>
    </row>
    <row r="1727" spans="1:12">
      <c r="A1727" s="11" t="s">
        <v>3227</v>
      </c>
      <c r="D1727" s="11" t="s">
        <v>260</v>
      </c>
      <c r="E1727" s="19" t="s">
        <v>3477</v>
      </c>
      <c r="F1727" s="10">
        <v>42036</v>
      </c>
      <c r="G1727" s="10">
        <v>44228</v>
      </c>
      <c r="H1727" s="11">
        <v>7</v>
      </c>
      <c r="I1727" s="20" t="s">
        <v>259</v>
      </c>
      <c r="J1727" s="11" t="s">
        <v>261</v>
      </c>
      <c r="K1727" s="11" t="s">
        <v>4641</v>
      </c>
      <c r="L1727" s="11">
        <v>2</v>
      </c>
    </row>
    <row r="1728" spans="1:12">
      <c r="A1728" s="11" t="s">
        <v>3228</v>
      </c>
      <c r="D1728" s="11" t="s">
        <v>260</v>
      </c>
      <c r="E1728" s="19" t="s">
        <v>3478</v>
      </c>
      <c r="F1728" s="10">
        <v>42036</v>
      </c>
      <c r="G1728" s="10">
        <v>44228</v>
      </c>
      <c r="H1728" s="11">
        <v>7</v>
      </c>
      <c r="I1728" s="20" t="s">
        <v>259</v>
      </c>
      <c r="J1728" s="11" t="s">
        <v>261</v>
      </c>
      <c r="K1728" s="11" t="s">
        <v>4641</v>
      </c>
      <c r="L1728" s="11">
        <v>2</v>
      </c>
    </row>
    <row r="1729" spans="1:12">
      <c r="A1729" s="11" t="s">
        <v>3229</v>
      </c>
      <c r="D1729" s="11" t="s">
        <v>260</v>
      </c>
      <c r="E1729" s="19" t="s">
        <v>3479</v>
      </c>
      <c r="F1729" s="10">
        <v>42036</v>
      </c>
      <c r="G1729" s="10">
        <v>44228</v>
      </c>
      <c r="H1729" s="11">
        <v>7</v>
      </c>
      <c r="I1729" s="20" t="s">
        <v>259</v>
      </c>
      <c r="J1729" s="11" t="s">
        <v>261</v>
      </c>
      <c r="K1729" s="11" t="s">
        <v>4641</v>
      </c>
      <c r="L1729" s="11">
        <v>2</v>
      </c>
    </row>
    <row r="1730" spans="1:12">
      <c r="A1730" s="11" t="s">
        <v>3230</v>
      </c>
      <c r="D1730" s="11" t="s">
        <v>260</v>
      </c>
      <c r="E1730" s="19" t="s">
        <v>3480</v>
      </c>
      <c r="F1730" s="10">
        <v>42036</v>
      </c>
      <c r="G1730" s="10">
        <v>44228</v>
      </c>
      <c r="H1730" s="11">
        <v>7</v>
      </c>
      <c r="I1730" s="20" t="s">
        <v>259</v>
      </c>
      <c r="J1730" s="11" t="s">
        <v>261</v>
      </c>
      <c r="K1730" s="11" t="s">
        <v>4641</v>
      </c>
      <c r="L1730" s="11">
        <v>2</v>
      </c>
    </row>
    <row r="1731" spans="1:12">
      <c r="A1731" s="11" t="s">
        <v>3231</v>
      </c>
      <c r="D1731" s="11" t="s">
        <v>260</v>
      </c>
      <c r="E1731" s="19" t="s">
        <v>3481</v>
      </c>
      <c r="F1731" s="10">
        <v>42036</v>
      </c>
      <c r="G1731" s="10">
        <v>44228</v>
      </c>
      <c r="H1731" s="11">
        <v>7</v>
      </c>
      <c r="I1731" s="20" t="s">
        <v>259</v>
      </c>
      <c r="J1731" s="11" t="s">
        <v>261</v>
      </c>
      <c r="K1731" s="11" t="s">
        <v>4641</v>
      </c>
      <c r="L1731" s="11">
        <v>2</v>
      </c>
    </row>
    <row r="1732" spans="1:12">
      <c r="A1732" s="11" t="s">
        <v>3232</v>
      </c>
      <c r="D1732" s="11" t="s">
        <v>260</v>
      </c>
      <c r="E1732" s="19" t="s">
        <v>3482</v>
      </c>
      <c r="F1732" s="10">
        <v>42036</v>
      </c>
      <c r="G1732" s="10">
        <v>44228</v>
      </c>
      <c r="H1732" s="11">
        <v>7</v>
      </c>
      <c r="I1732" s="20" t="s">
        <v>259</v>
      </c>
      <c r="J1732" s="11" t="s">
        <v>261</v>
      </c>
      <c r="K1732" s="11" t="s">
        <v>4641</v>
      </c>
      <c r="L1732" s="11">
        <v>2</v>
      </c>
    </row>
    <row r="1733" spans="1:12">
      <c r="A1733" s="11" t="s">
        <v>3233</v>
      </c>
      <c r="D1733" s="11" t="s">
        <v>260</v>
      </c>
      <c r="E1733" s="19" t="s">
        <v>3483</v>
      </c>
      <c r="F1733" s="10">
        <v>42036</v>
      </c>
      <c r="G1733" s="10">
        <v>44228</v>
      </c>
      <c r="H1733" s="11">
        <v>7</v>
      </c>
      <c r="I1733" s="20" t="s">
        <v>259</v>
      </c>
      <c r="J1733" s="11" t="s">
        <v>261</v>
      </c>
      <c r="K1733" s="11" t="s">
        <v>4641</v>
      </c>
      <c r="L1733" s="11">
        <v>2</v>
      </c>
    </row>
    <row r="1734" spans="1:12">
      <c r="A1734" s="11" t="s">
        <v>3234</v>
      </c>
      <c r="D1734" s="11" t="s">
        <v>260</v>
      </c>
      <c r="E1734" s="19" t="s">
        <v>3484</v>
      </c>
      <c r="F1734" s="10">
        <v>42036</v>
      </c>
      <c r="G1734" s="10">
        <v>44228</v>
      </c>
      <c r="H1734" s="11">
        <v>7</v>
      </c>
      <c r="I1734" s="20" t="s">
        <v>259</v>
      </c>
      <c r="J1734" s="11" t="s">
        <v>261</v>
      </c>
      <c r="K1734" s="11" t="s">
        <v>4641</v>
      </c>
      <c r="L1734" s="11">
        <v>2</v>
      </c>
    </row>
    <row r="1735" spans="1:12">
      <c r="A1735" s="11" t="s">
        <v>3235</v>
      </c>
      <c r="D1735" s="11" t="s">
        <v>260</v>
      </c>
      <c r="E1735" s="19" t="s">
        <v>3485</v>
      </c>
      <c r="F1735" s="10">
        <v>42036</v>
      </c>
      <c r="G1735" s="10">
        <v>44228</v>
      </c>
      <c r="H1735" s="11">
        <v>7</v>
      </c>
      <c r="I1735" s="20" t="s">
        <v>259</v>
      </c>
      <c r="J1735" s="11" t="s">
        <v>261</v>
      </c>
      <c r="K1735" s="11" t="s">
        <v>4641</v>
      </c>
      <c r="L1735" s="11">
        <v>2</v>
      </c>
    </row>
    <row r="1736" spans="1:12">
      <c r="A1736" s="11" t="s">
        <v>3236</v>
      </c>
      <c r="D1736" s="11" t="s">
        <v>260</v>
      </c>
      <c r="E1736" s="19" t="s">
        <v>3486</v>
      </c>
      <c r="F1736" s="10">
        <v>42036</v>
      </c>
      <c r="G1736" s="10">
        <v>44228</v>
      </c>
      <c r="H1736" s="11">
        <v>7</v>
      </c>
      <c r="I1736" s="20" t="s">
        <v>259</v>
      </c>
      <c r="J1736" s="11" t="s">
        <v>261</v>
      </c>
      <c r="K1736" s="11" t="s">
        <v>4641</v>
      </c>
      <c r="L1736" s="11">
        <v>2</v>
      </c>
    </row>
    <row r="1737" spans="1:12">
      <c r="A1737" s="11" t="s">
        <v>3237</v>
      </c>
      <c r="D1737" s="11" t="s">
        <v>260</v>
      </c>
      <c r="E1737" s="19" t="s">
        <v>3487</v>
      </c>
      <c r="F1737" s="10">
        <v>42036</v>
      </c>
      <c r="G1737" s="10">
        <v>44228</v>
      </c>
      <c r="H1737" s="11">
        <v>7</v>
      </c>
      <c r="I1737" s="20" t="s">
        <v>259</v>
      </c>
      <c r="J1737" s="11" t="s">
        <v>261</v>
      </c>
      <c r="K1737" s="11" t="s">
        <v>4641</v>
      </c>
      <c r="L1737" s="11">
        <v>2</v>
      </c>
    </row>
    <row r="1738" spans="1:12">
      <c r="A1738" s="11" t="s">
        <v>3238</v>
      </c>
      <c r="D1738" s="11" t="s">
        <v>260</v>
      </c>
      <c r="E1738" s="19" t="s">
        <v>3488</v>
      </c>
      <c r="F1738" s="10">
        <v>42036</v>
      </c>
      <c r="G1738" s="10">
        <v>44228</v>
      </c>
      <c r="H1738" s="11">
        <v>7</v>
      </c>
      <c r="I1738" s="20" t="s">
        <v>259</v>
      </c>
      <c r="J1738" s="11" t="s">
        <v>261</v>
      </c>
      <c r="K1738" s="11" t="s">
        <v>4641</v>
      </c>
      <c r="L1738" s="11">
        <v>2</v>
      </c>
    </row>
    <row r="1739" spans="1:12">
      <c r="A1739" s="11" t="s">
        <v>3239</v>
      </c>
      <c r="D1739" s="11" t="s">
        <v>260</v>
      </c>
      <c r="E1739" s="19" t="s">
        <v>3489</v>
      </c>
      <c r="F1739" s="10">
        <v>42036</v>
      </c>
      <c r="G1739" s="10">
        <v>44228</v>
      </c>
      <c r="H1739" s="11">
        <v>7</v>
      </c>
      <c r="I1739" s="20" t="s">
        <v>259</v>
      </c>
      <c r="J1739" s="11" t="s">
        <v>261</v>
      </c>
      <c r="K1739" s="11" t="s">
        <v>4641</v>
      </c>
      <c r="L1739" s="11">
        <v>2</v>
      </c>
    </row>
    <row r="1740" spans="1:12">
      <c r="A1740" s="11" t="s">
        <v>3240</v>
      </c>
      <c r="D1740" s="11" t="s">
        <v>260</v>
      </c>
      <c r="E1740" s="19" t="s">
        <v>3490</v>
      </c>
      <c r="F1740" s="10">
        <v>42036</v>
      </c>
      <c r="G1740" s="10">
        <v>44228</v>
      </c>
      <c r="H1740" s="11">
        <v>7</v>
      </c>
      <c r="I1740" s="20" t="s">
        <v>259</v>
      </c>
      <c r="J1740" s="11" t="s">
        <v>261</v>
      </c>
      <c r="K1740" s="11" t="s">
        <v>4641</v>
      </c>
      <c r="L1740" s="11">
        <v>2</v>
      </c>
    </row>
    <row r="1741" spans="1:12">
      <c r="A1741" s="11" t="s">
        <v>3241</v>
      </c>
      <c r="D1741" s="11" t="s">
        <v>260</v>
      </c>
      <c r="E1741" s="19" t="s">
        <v>3491</v>
      </c>
      <c r="F1741" s="10">
        <v>42036</v>
      </c>
      <c r="G1741" s="10">
        <v>44228</v>
      </c>
      <c r="H1741" s="11">
        <v>7</v>
      </c>
      <c r="I1741" s="20" t="s">
        <v>259</v>
      </c>
      <c r="J1741" s="11" t="s">
        <v>261</v>
      </c>
      <c r="K1741" s="11" t="s">
        <v>4641</v>
      </c>
      <c r="L1741" s="11">
        <v>2</v>
      </c>
    </row>
    <row r="1742" spans="1:12">
      <c r="A1742" s="11" t="s">
        <v>3242</v>
      </c>
      <c r="D1742" s="11" t="s">
        <v>260</v>
      </c>
      <c r="E1742" s="19" t="s">
        <v>3492</v>
      </c>
      <c r="F1742" s="10">
        <v>42036</v>
      </c>
      <c r="G1742" s="10">
        <v>44228</v>
      </c>
      <c r="H1742" s="11">
        <v>7</v>
      </c>
      <c r="I1742" s="20" t="s">
        <v>259</v>
      </c>
      <c r="J1742" s="11" t="s">
        <v>261</v>
      </c>
      <c r="K1742" s="11" t="s">
        <v>4641</v>
      </c>
      <c r="L1742" s="11">
        <v>2</v>
      </c>
    </row>
    <row r="1743" spans="1:12">
      <c r="A1743" s="11" t="s">
        <v>3243</v>
      </c>
      <c r="D1743" s="11" t="s">
        <v>260</v>
      </c>
      <c r="E1743" s="19" t="s">
        <v>3493</v>
      </c>
      <c r="F1743" s="10">
        <v>42036</v>
      </c>
      <c r="G1743" s="10">
        <v>44228</v>
      </c>
      <c r="H1743" s="11">
        <v>7</v>
      </c>
      <c r="I1743" s="20" t="s">
        <v>259</v>
      </c>
      <c r="J1743" s="11" t="s">
        <v>261</v>
      </c>
      <c r="K1743" s="11" t="s">
        <v>4641</v>
      </c>
      <c r="L1743" s="11">
        <v>2</v>
      </c>
    </row>
    <row r="1744" spans="1:12">
      <c r="A1744" s="11" t="s">
        <v>3244</v>
      </c>
      <c r="D1744" s="11" t="s">
        <v>260</v>
      </c>
      <c r="E1744" s="19" t="s">
        <v>3494</v>
      </c>
      <c r="F1744" s="10">
        <v>42036</v>
      </c>
      <c r="G1744" s="10">
        <v>44228</v>
      </c>
      <c r="H1744" s="11">
        <v>7</v>
      </c>
      <c r="I1744" s="20" t="s">
        <v>259</v>
      </c>
      <c r="J1744" s="11" t="s">
        <v>261</v>
      </c>
      <c r="K1744" s="11" t="s">
        <v>4641</v>
      </c>
      <c r="L1744" s="11">
        <v>2</v>
      </c>
    </row>
    <row r="1745" spans="1:12">
      <c r="A1745" s="11" t="s">
        <v>3245</v>
      </c>
      <c r="D1745" s="11" t="s">
        <v>260</v>
      </c>
      <c r="E1745" s="19" t="s">
        <v>3495</v>
      </c>
      <c r="F1745" s="10">
        <v>42036</v>
      </c>
      <c r="G1745" s="10">
        <v>44228</v>
      </c>
      <c r="H1745" s="11">
        <v>7</v>
      </c>
      <c r="I1745" s="20" t="s">
        <v>259</v>
      </c>
      <c r="J1745" s="11" t="s">
        <v>261</v>
      </c>
      <c r="K1745" s="11" t="s">
        <v>4641</v>
      </c>
      <c r="L1745" s="11">
        <v>2</v>
      </c>
    </row>
    <row r="1746" spans="1:12">
      <c r="A1746" s="11" t="s">
        <v>3246</v>
      </c>
      <c r="D1746" s="11" t="s">
        <v>260</v>
      </c>
      <c r="E1746" s="19" t="s">
        <v>3496</v>
      </c>
      <c r="F1746" s="10">
        <v>42036</v>
      </c>
      <c r="G1746" s="10">
        <v>44228</v>
      </c>
      <c r="H1746" s="11">
        <v>7</v>
      </c>
      <c r="I1746" s="20" t="s">
        <v>259</v>
      </c>
      <c r="J1746" s="11" t="s">
        <v>261</v>
      </c>
      <c r="K1746" s="11" t="s">
        <v>4641</v>
      </c>
      <c r="L1746" s="11">
        <v>2</v>
      </c>
    </row>
    <row r="1747" spans="1:12">
      <c r="A1747" s="11" t="s">
        <v>3247</v>
      </c>
      <c r="D1747" s="11" t="s">
        <v>260</v>
      </c>
      <c r="E1747" s="19" t="s">
        <v>3497</v>
      </c>
      <c r="F1747" s="10">
        <v>42036</v>
      </c>
      <c r="G1747" s="10">
        <v>44228</v>
      </c>
      <c r="H1747" s="11">
        <v>7</v>
      </c>
      <c r="I1747" s="20" t="s">
        <v>259</v>
      </c>
      <c r="J1747" s="11" t="s">
        <v>261</v>
      </c>
      <c r="K1747" s="11" t="s">
        <v>4641</v>
      </c>
      <c r="L1747" s="11">
        <v>2</v>
      </c>
    </row>
    <row r="1748" spans="1:12">
      <c r="A1748" s="11" t="s">
        <v>3248</v>
      </c>
      <c r="D1748" s="11" t="s">
        <v>260</v>
      </c>
      <c r="E1748" s="19" t="s">
        <v>3498</v>
      </c>
      <c r="F1748" s="10">
        <v>42036</v>
      </c>
      <c r="G1748" s="10">
        <v>44228</v>
      </c>
      <c r="H1748" s="11">
        <v>7</v>
      </c>
      <c r="I1748" s="20" t="s">
        <v>259</v>
      </c>
      <c r="J1748" s="11" t="s">
        <v>261</v>
      </c>
      <c r="K1748" s="11" t="s">
        <v>4641</v>
      </c>
      <c r="L1748" s="11">
        <v>2</v>
      </c>
    </row>
    <row r="1749" spans="1:12">
      <c r="A1749" s="11" t="s">
        <v>3249</v>
      </c>
      <c r="D1749" s="11" t="s">
        <v>260</v>
      </c>
      <c r="E1749" s="19" t="s">
        <v>3499</v>
      </c>
      <c r="F1749" s="10">
        <v>42036</v>
      </c>
      <c r="G1749" s="10">
        <v>44228</v>
      </c>
      <c r="H1749" s="11">
        <v>7</v>
      </c>
      <c r="I1749" s="20" t="s">
        <v>259</v>
      </c>
      <c r="J1749" s="11" t="s">
        <v>261</v>
      </c>
      <c r="K1749" s="11" t="s">
        <v>4641</v>
      </c>
      <c r="L1749" s="11">
        <v>2</v>
      </c>
    </row>
    <row r="1750" spans="1:12">
      <c r="A1750" s="11" t="s">
        <v>3250</v>
      </c>
      <c r="D1750" s="11" t="s">
        <v>260</v>
      </c>
      <c r="E1750" s="19" t="s">
        <v>3500</v>
      </c>
      <c r="F1750" s="10">
        <v>42036</v>
      </c>
      <c r="G1750" s="10">
        <v>44228</v>
      </c>
      <c r="H1750" s="11">
        <v>7</v>
      </c>
      <c r="I1750" s="20" t="s">
        <v>259</v>
      </c>
      <c r="J1750" s="11" t="s">
        <v>261</v>
      </c>
      <c r="K1750" s="11" t="s">
        <v>4641</v>
      </c>
      <c r="L1750" s="11">
        <v>2</v>
      </c>
    </row>
    <row r="1751" spans="1:12">
      <c r="A1751" s="11" t="s">
        <v>3251</v>
      </c>
      <c r="D1751" s="11" t="s">
        <v>260</v>
      </c>
      <c r="E1751" s="19" t="s">
        <v>3501</v>
      </c>
      <c r="F1751" s="10">
        <v>42036</v>
      </c>
      <c r="G1751" s="10">
        <v>44228</v>
      </c>
      <c r="H1751" s="11">
        <v>7</v>
      </c>
      <c r="I1751" s="20" t="s">
        <v>259</v>
      </c>
      <c r="J1751" s="11" t="s">
        <v>261</v>
      </c>
      <c r="K1751" s="11" t="s">
        <v>4641</v>
      </c>
      <c r="L1751" s="11">
        <v>2</v>
      </c>
    </row>
    <row r="1752" spans="1:12">
      <c r="A1752" s="11" t="s">
        <v>3252</v>
      </c>
      <c r="D1752" s="11" t="s">
        <v>260</v>
      </c>
      <c r="E1752" s="19" t="s">
        <v>3502</v>
      </c>
      <c r="F1752" s="10">
        <v>42036</v>
      </c>
      <c r="G1752" s="10">
        <v>44228</v>
      </c>
      <c r="H1752" s="11">
        <v>7</v>
      </c>
      <c r="I1752" s="20" t="s">
        <v>259</v>
      </c>
      <c r="J1752" s="11" t="s">
        <v>261</v>
      </c>
      <c r="K1752" s="11" t="s">
        <v>4641</v>
      </c>
      <c r="L1752" s="11">
        <v>2</v>
      </c>
    </row>
    <row r="1753" spans="1:12">
      <c r="A1753" s="11" t="s">
        <v>3253</v>
      </c>
      <c r="D1753" s="11" t="s">
        <v>260</v>
      </c>
      <c r="E1753" s="19" t="s">
        <v>3503</v>
      </c>
      <c r="F1753" s="10">
        <v>42036</v>
      </c>
      <c r="G1753" s="10">
        <v>44228</v>
      </c>
      <c r="H1753" s="11">
        <v>7</v>
      </c>
      <c r="I1753" s="20" t="s">
        <v>259</v>
      </c>
      <c r="J1753" s="11" t="s">
        <v>261</v>
      </c>
      <c r="K1753" s="11" t="s">
        <v>4641</v>
      </c>
      <c r="L1753" s="11">
        <v>2</v>
      </c>
    </row>
    <row r="1754" spans="1:12">
      <c r="A1754" s="11" t="s">
        <v>3254</v>
      </c>
      <c r="D1754" s="11" t="s">
        <v>260</v>
      </c>
      <c r="E1754" s="19" t="s">
        <v>3504</v>
      </c>
      <c r="F1754" s="10">
        <v>42036</v>
      </c>
      <c r="G1754" s="10">
        <v>44228</v>
      </c>
      <c r="H1754" s="11">
        <v>7</v>
      </c>
      <c r="I1754" s="20" t="s">
        <v>259</v>
      </c>
      <c r="J1754" s="11" t="s">
        <v>261</v>
      </c>
      <c r="K1754" s="11" t="s">
        <v>4641</v>
      </c>
      <c r="L1754" s="11">
        <v>2</v>
      </c>
    </row>
    <row r="1755" spans="1:12">
      <c r="A1755" s="11" t="s">
        <v>3255</v>
      </c>
      <c r="D1755" s="11" t="s">
        <v>260</v>
      </c>
      <c r="E1755" s="19" t="s">
        <v>3505</v>
      </c>
      <c r="F1755" s="10">
        <v>42036</v>
      </c>
      <c r="G1755" s="10">
        <v>44228</v>
      </c>
      <c r="H1755" s="11">
        <v>7</v>
      </c>
      <c r="I1755" s="20" t="s">
        <v>259</v>
      </c>
      <c r="J1755" s="11" t="s">
        <v>261</v>
      </c>
      <c r="K1755" s="11" t="s">
        <v>4641</v>
      </c>
      <c r="L1755" s="11">
        <v>2</v>
      </c>
    </row>
    <row r="1756" spans="1:12">
      <c r="A1756" s="11" t="s">
        <v>3256</v>
      </c>
      <c r="D1756" s="11" t="s">
        <v>260</v>
      </c>
      <c r="E1756" s="19" t="s">
        <v>3506</v>
      </c>
      <c r="F1756" s="10">
        <v>42036</v>
      </c>
      <c r="G1756" s="10">
        <v>44228</v>
      </c>
      <c r="H1756" s="11">
        <v>7</v>
      </c>
      <c r="I1756" s="20" t="s">
        <v>259</v>
      </c>
      <c r="J1756" s="11" t="s">
        <v>261</v>
      </c>
      <c r="K1756" s="11" t="s">
        <v>4641</v>
      </c>
      <c r="L1756" s="11">
        <v>2</v>
      </c>
    </row>
    <row r="1757" spans="1:12">
      <c r="A1757" s="11" t="s">
        <v>3257</v>
      </c>
      <c r="D1757" s="11" t="s">
        <v>260</v>
      </c>
      <c r="E1757" s="19" t="s">
        <v>3507</v>
      </c>
      <c r="F1757" s="10">
        <v>42036</v>
      </c>
      <c r="G1757" s="10">
        <v>44228</v>
      </c>
      <c r="H1757" s="11">
        <v>7</v>
      </c>
      <c r="I1757" s="20" t="s">
        <v>259</v>
      </c>
      <c r="J1757" s="11" t="s">
        <v>261</v>
      </c>
      <c r="K1757" s="11" t="s">
        <v>4641</v>
      </c>
      <c r="L1757" s="11">
        <v>2</v>
      </c>
    </row>
    <row r="1758" spans="1:12">
      <c r="A1758" s="11" t="s">
        <v>3258</v>
      </c>
      <c r="D1758" s="11" t="s">
        <v>260</v>
      </c>
      <c r="E1758" s="19" t="s">
        <v>3508</v>
      </c>
      <c r="F1758" s="10">
        <v>42036</v>
      </c>
      <c r="G1758" s="10">
        <v>44228</v>
      </c>
      <c r="H1758" s="11">
        <v>7</v>
      </c>
      <c r="I1758" s="20" t="s">
        <v>259</v>
      </c>
      <c r="J1758" s="11" t="s">
        <v>261</v>
      </c>
      <c r="K1758" s="11" t="s">
        <v>4641</v>
      </c>
      <c r="L1758" s="11">
        <v>2</v>
      </c>
    </row>
    <row r="1759" spans="1:12">
      <c r="A1759" s="11" t="s">
        <v>3259</v>
      </c>
      <c r="D1759" s="11" t="s">
        <v>260</v>
      </c>
      <c r="E1759" s="19" t="s">
        <v>3509</v>
      </c>
      <c r="F1759" s="10">
        <v>42036</v>
      </c>
      <c r="G1759" s="10">
        <v>44228</v>
      </c>
      <c r="H1759" s="11">
        <v>7</v>
      </c>
      <c r="I1759" s="20" t="s">
        <v>259</v>
      </c>
      <c r="J1759" s="11" t="s">
        <v>261</v>
      </c>
      <c r="K1759" s="11" t="s">
        <v>4641</v>
      </c>
      <c r="L1759" s="11">
        <v>2</v>
      </c>
    </row>
    <row r="1760" spans="1:12">
      <c r="A1760" s="11" t="s">
        <v>3260</v>
      </c>
      <c r="D1760" s="11" t="s">
        <v>260</v>
      </c>
      <c r="E1760" s="19" t="s">
        <v>3510</v>
      </c>
      <c r="F1760" s="10">
        <v>42036</v>
      </c>
      <c r="G1760" s="10">
        <v>44228</v>
      </c>
      <c r="H1760" s="11">
        <v>7</v>
      </c>
      <c r="I1760" s="20" t="s">
        <v>259</v>
      </c>
      <c r="J1760" s="11" t="s">
        <v>261</v>
      </c>
      <c r="K1760" s="11" t="s">
        <v>4641</v>
      </c>
      <c r="L1760" s="11">
        <v>2</v>
      </c>
    </row>
    <row r="1761" spans="1:12">
      <c r="A1761" s="11" t="s">
        <v>3261</v>
      </c>
      <c r="D1761" s="11" t="s">
        <v>260</v>
      </c>
      <c r="E1761" s="19" t="s">
        <v>3511</v>
      </c>
      <c r="F1761" s="10">
        <v>42036</v>
      </c>
      <c r="G1761" s="10">
        <v>44228</v>
      </c>
      <c r="H1761" s="11">
        <v>7</v>
      </c>
      <c r="I1761" s="20" t="s">
        <v>259</v>
      </c>
      <c r="J1761" s="11" t="s">
        <v>261</v>
      </c>
      <c r="K1761" s="11" t="s">
        <v>4641</v>
      </c>
      <c r="L1761" s="11">
        <v>2</v>
      </c>
    </row>
    <row r="1762" spans="1:12">
      <c r="A1762" s="11" t="s">
        <v>3512</v>
      </c>
      <c r="D1762" s="11" t="s">
        <v>260</v>
      </c>
      <c r="E1762" s="19" t="s">
        <v>3762</v>
      </c>
      <c r="F1762" s="10">
        <v>42036</v>
      </c>
      <c r="G1762" s="10">
        <v>44228</v>
      </c>
      <c r="H1762" s="11">
        <v>7</v>
      </c>
      <c r="I1762" s="20" t="s">
        <v>259</v>
      </c>
      <c r="J1762" s="11" t="s">
        <v>261</v>
      </c>
      <c r="K1762" s="11" t="s">
        <v>4641</v>
      </c>
      <c r="L1762" s="11">
        <v>2</v>
      </c>
    </row>
    <row r="1763" spans="1:12">
      <c r="A1763" s="11" t="s">
        <v>3513</v>
      </c>
      <c r="D1763" s="11" t="s">
        <v>260</v>
      </c>
      <c r="E1763" s="19" t="s">
        <v>3763</v>
      </c>
      <c r="F1763" s="10">
        <v>42036</v>
      </c>
      <c r="G1763" s="10">
        <v>44228</v>
      </c>
      <c r="H1763" s="11">
        <v>7</v>
      </c>
      <c r="I1763" s="20" t="s">
        <v>259</v>
      </c>
      <c r="J1763" s="11" t="s">
        <v>261</v>
      </c>
      <c r="K1763" s="11" t="s">
        <v>4641</v>
      </c>
      <c r="L1763" s="11">
        <v>2</v>
      </c>
    </row>
    <row r="1764" spans="1:12">
      <c r="A1764" s="11" t="s">
        <v>3514</v>
      </c>
      <c r="D1764" s="11" t="s">
        <v>260</v>
      </c>
      <c r="E1764" s="19" t="s">
        <v>3764</v>
      </c>
      <c r="F1764" s="10">
        <v>42036</v>
      </c>
      <c r="G1764" s="10">
        <v>44228</v>
      </c>
      <c r="H1764" s="11">
        <v>7</v>
      </c>
      <c r="I1764" s="20" t="s">
        <v>259</v>
      </c>
      <c r="J1764" s="11" t="s">
        <v>261</v>
      </c>
      <c r="K1764" s="11" t="s">
        <v>4641</v>
      </c>
      <c r="L1764" s="11">
        <v>2</v>
      </c>
    </row>
    <row r="1765" spans="1:12">
      <c r="A1765" s="11" t="s">
        <v>3515</v>
      </c>
      <c r="D1765" s="11" t="s">
        <v>260</v>
      </c>
      <c r="E1765" s="19" t="s">
        <v>3765</v>
      </c>
      <c r="F1765" s="10">
        <v>42036</v>
      </c>
      <c r="G1765" s="10">
        <v>44228</v>
      </c>
      <c r="H1765" s="11">
        <v>7</v>
      </c>
      <c r="I1765" s="20" t="s">
        <v>259</v>
      </c>
      <c r="J1765" s="11" t="s">
        <v>261</v>
      </c>
      <c r="K1765" s="11" t="s">
        <v>4641</v>
      </c>
      <c r="L1765" s="11">
        <v>2</v>
      </c>
    </row>
    <row r="1766" spans="1:12">
      <c r="A1766" s="11" t="s">
        <v>3516</v>
      </c>
      <c r="D1766" s="11" t="s">
        <v>260</v>
      </c>
      <c r="E1766" s="19" t="s">
        <v>3766</v>
      </c>
      <c r="F1766" s="10">
        <v>42036</v>
      </c>
      <c r="G1766" s="10">
        <v>44228</v>
      </c>
      <c r="H1766" s="11">
        <v>7</v>
      </c>
      <c r="I1766" s="20" t="s">
        <v>259</v>
      </c>
      <c r="J1766" s="11" t="s">
        <v>261</v>
      </c>
      <c r="K1766" s="11" t="s">
        <v>4641</v>
      </c>
      <c r="L1766" s="11">
        <v>2</v>
      </c>
    </row>
    <row r="1767" spans="1:12">
      <c r="A1767" s="11" t="s">
        <v>3517</v>
      </c>
      <c r="D1767" s="11" t="s">
        <v>260</v>
      </c>
      <c r="E1767" s="19" t="s">
        <v>3767</v>
      </c>
      <c r="F1767" s="10">
        <v>42036</v>
      </c>
      <c r="G1767" s="10">
        <v>44228</v>
      </c>
      <c r="H1767" s="11">
        <v>7</v>
      </c>
      <c r="I1767" s="20" t="s">
        <v>259</v>
      </c>
      <c r="J1767" s="11" t="s">
        <v>261</v>
      </c>
      <c r="K1767" s="11" t="s">
        <v>4641</v>
      </c>
      <c r="L1767" s="11">
        <v>2</v>
      </c>
    </row>
    <row r="1768" spans="1:12">
      <c r="A1768" s="11" t="s">
        <v>3518</v>
      </c>
      <c r="D1768" s="11" t="s">
        <v>260</v>
      </c>
      <c r="E1768" s="19" t="s">
        <v>3768</v>
      </c>
      <c r="F1768" s="10">
        <v>42036</v>
      </c>
      <c r="G1768" s="10">
        <v>44228</v>
      </c>
      <c r="H1768" s="11">
        <v>7</v>
      </c>
      <c r="I1768" s="20" t="s">
        <v>259</v>
      </c>
      <c r="J1768" s="11" t="s">
        <v>261</v>
      </c>
      <c r="K1768" s="11" t="s">
        <v>4641</v>
      </c>
      <c r="L1768" s="11">
        <v>2</v>
      </c>
    </row>
    <row r="1769" spans="1:12">
      <c r="A1769" s="11" t="s">
        <v>3519</v>
      </c>
      <c r="D1769" s="11" t="s">
        <v>260</v>
      </c>
      <c r="E1769" s="19" t="s">
        <v>3769</v>
      </c>
      <c r="F1769" s="10">
        <v>42036</v>
      </c>
      <c r="G1769" s="10">
        <v>44228</v>
      </c>
      <c r="H1769" s="11">
        <v>7</v>
      </c>
      <c r="I1769" s="20" t="s">
        <v>259</v>
      </c>
      <c r="J1769" s="11" t="s">
        <v>261</v>
      </c>
      <c r="K1769" s="11" t="s">
        <v>4641</v>
      </c>
      <c r="L1769" s="11">
        <v>2</v>
      </c>
    </row>
    <row r="1770" spans="1:12">
      <c r="A1770" s="11" t="s">
        <v>3520</v>
      </c>
      <c r="D1770" s="11" t="s">
        <v>260</v>
      </c>
      <c r="E1770" s="19" t="s">
        <v>3770</v>
      </c>
      <c r="F1770" s="10">
        <v>42036</v>
      </c>
      <c r="G1770" s="10">
        <v>44228</v>
      </c>
      <c r="H1770" s="11">
        <v>7</v>
      </c>
      <c r="I1770" s="20" t="s">
        <v>259</v>
      </c>
      <c r="J1770" s="11" t="s">
        <v>261</v>
      </c>
      <c r="K1770" s="11" t="s">
        <v>4641</v>
      </c>
      <c r="L1770" s="11">
        <v>2</v>
      </c>
    </row>
    <row r="1771" spans="1:12">
      <c r="A1771" s="11" t="s">
        <v>3521</v>
      </c>
      <c r="D1771" s="11" t="s">
        <v>260</v>
      </c>
      <c r="E1771" s="19" t="s">
        <v>3771</v>
      </c>
      <c r="F1771" s="10">
        <v>42036</v>
      </c>
      <c r="G1771" s="10">
        <v>44228</v>
      </c>
      <c r="H1771" s="11">
        <v>7</v>
      </c>
      <c r="I1771" s="20" t="s">
        <v>259</v>
      </c>
      <c r="J1771" s="11" t="s">
        <v>261</v>
      </c>
      <c r="K1771" s="11" t="s">
        <v>4641</v>
      </c>
      <c r="L1771" s="11">
        <v>2</v>
      </c>
    </row>
    <row r="1772" spans="1:12">
      <c r="A1772" s="11" t="s">
        <v>3522</v>
      </c>
      <c r="D1772" s="11" t="s">
        <v>260</v>
      </c>
      <c r="E1772" s="19" t="s">
        <v>3772</v>
      </c>
      <c r="F1772" s="10">
        <v>42036</v>
      </c>
      <c r="G1772" s="10">
        <v>44228</v>
      </c>
      <c r="H1772" s="11">
        <v>7</v>
      </c>
      <c r="I1772" s="20" t="s">
        <v>259</v>
      </c>
      <c r="J1772" s="11" t="s">
        <v>261</v>
      </c>
      <c r="K1772" s="11" t="s">
        <v>4641</v>
      </c>
      <c r="L1772" s="11">
        <v>2</v>
      </c>
    </row>
    <row r="1773" spans="1:12">
      <c r="A1773" s="11" t="s">
        <v>3523</v>
      </c>
      <c r="D1773" s="11" t="s">
        <v>260</v>
      </c>
      <c r="E1773" s="19" t="s">
        <v>3773</v>
      </c>
      <c r="F1773" s="10">
        <v>42036</v>
      </c>
      <c r="G1773" s="10">
        <v>44228</v>
      </c>
      <c r="H1773" s="11">
        <v>7</v>
      </c>
      <c r="I1773" s="20" t="s">
        <v>259</v>
      </c>
      <c r="J1773" s="11" t="s">
        <v>261</v>
      </c>
      <c r="K1773" s="11" t="s">
        <v>4641</v>
      </c>
      <c r="L1773" s="11">
        <v>2</v>
      </c>
    </row>
    <row r="1774" spans="1:12">
      <c r="A1774" s="11" t="s">
        <v>3524</v>
      </c>
      <c r="D1774" s="11" t="s">
        <v>260</v>
      </c>
      <c r="E1774" s="19" t="s">
        <v>3774</v>
      </c>
      <c r="F1774" s="10">
        <v>42036</v>
      </c>
      <c r="G1774" s="10">
        <v>44228</v>
      </c>
      <c r="H1774" s="11">
        <v>7</v>
      </c>
      <c r="I1774" s="20" t="s">
        <v>259</v>
      </c>
      <c r="J1774" s="11" t="s">
        <v>261</v>
      </c>
      <c r="K1774" s="11" t="s">
        <v>4641</v>
      </c>
      <c r="L1774" s="11">
        <v>2</v>
      </c>
    </row>
    <row r="1775" spans="1:12">
      <c r="A1775" s="11" t="s">
        <v>3525</v>
      </c>
      <c r="D1775" s="11" t="s">
        <v>260</v>
      </c>
      <c r="E1775" s="19" t="s">
        <v>3775</v>
      </c>
      <c r="F1775" s="10">
        <v>42036</v>
      </c>
      <c r="G1775" s="10">
        <v>44228</v>
      </c>
      <c r="H1775" s="11">
        <v>7</v>
      </c>
      <c r="I1775" s="20" t="s">
        <v>259</v>
      </c>
      <c r="J1775" s="11" t="s">
        <v>261</v>
      </c>
      <c r="K1775" s="11" t="s">
        <v>4641</v>
      </c>
      <c r="L1775" s="11">
        <v>2</v>
      </c>
    </row>
    <row r="1776" spans="1:12">
      <c r="A1776" s="11" t="s">
        <v>3526</v>
      </c>
      <c r="D1776" s="11" t="s">
        <v>260</v>
      </c>
      <c r="E1776" s="19" t="s">
        <v>3776</v>
      </c>
      <c r="F1776" s="10">
        <v>42036</v>
      </c>
      <c r="G1776" s="10">
        <v>44228</v>
      </c>
      <c r="H1776" s="11">
        <v>7</v>
      </c>
      <c r="I1776" s="20" t="s">
        <v>259</v>
      </c>
      <c r="J1776" s="11" t="s">
        <v>261</v>
      </c>
      <c r="K1776" s="11" t="s">
        <v>4641</v>
      </c>
      <c r="L1776" s="11">
        <v>2</v>
      </c>
    </row>
    <row r="1777" spans="1:12">
      <c r="A1777" s="11" t="s">
        <v>3527</v>
      </c>
      <c r="D1777" s="11" t="s">
        <v>260</v>
      </c>
      <c r="E1777" s="19" t="s">
        <v>3777</v>
      </c>
      <c r="F1777" s="10">
        <v>42036</v>
      </c>
      <c r="G1777" s="10">
        <v>44228</v>
      </c>
      <c r="H1777" s="11">
        <v>7</v>
      </c>
      <c r="I1777" s="20" t="s">
        <v>259</v>
      </c>
      <c r="J1777" s="11" t="s">
        <v>261</v>
      </c>
      <c r="K1777" s="11" t="s">
        <v>4641</v>
      </c>
      <c r="L1777" s="11">
        <v>2</v>
      </c>
    </row>
    <row r="1778" spans="1:12">
      <c r="A1778" s="11" t="s">
        <v>3528</v>
      </c>
      <c r="D1778" s="11" t="s">
        <v>260</v>
      </c>
      <c r="E1778" s="19" t="s">
        <v>3778</v>
      </c>
      <c r="F1778" s="10">
        <v>42036</v>
      </c>
      <c r="G1778" s="10">
        <v>44228</v>
      </c>
      <c r="H1778" s="11">
        <v>7</v>
      </c>
      <c r="I1778" s="20" t="s">
        <v>259</v>
      </c>
      <c r="J1778" s="11" t="s">
        <v>261</v>
      </c>
      <c r="K1778" s="11" t="s">
        <v>4641</v>
      </c>
      <c r="L1778" s="11">
        <v>2</v>
      </c>
    </row>
    <row r="1779" spans="1:12">
      <c r="A1779" s="11" t="s">
        <v>3529</v>
      </c>
      <c r="D1779" s="11" t="s">
        <v>260</v>
      </c>
      <c r="E1779" s="19" t="s">
        <v>3779</v>
      </c>
      <c r="F1779" s="10">
        <v>42036</v>
      </c>
      <c r="G1779" s="10">
        <v>44228</v>
      </c>
      <c r="H1779" s="11">
        <v>7</v>
      </c>
      <c r="I1779" s="20" t="s">
        <v>259</v>
      </c>
      <c r="J1779" s="11" t="s">
        <v>261</v>
      </c>
      <c r="K1779" s="11" t="s">
        <v>4641</v>
      </c>
      <c r="L1779" s="11">
        <v>2</v>
      </c>
    </row>
    <row r="1780" spans="1:12">
      <c r="A1780" s="11" t="s">
        <v>3530</v>
      </c>
      <c r="D1780" s="11" t="s">
        <v>260</v>
      </c>
      <c r="E1780" s="19" t="s">
        <v>3780</v>
      </c>
      <c r="F1780" s="10">
        <v>42036</v>
      </c>
      <c r="G1780" s="10">
        <v>44228</v>
      </c>
      <c r="H1780" s="11">
        <v>7</v>
      </c>
      <c r="I1780" s="20" t="s">
        <v>259</v>
      </c>
      <c r="J1780" s="11" t="s">
        <v>261</v>
      </c>
      <c r="K1780" s="11" t="s">
        <v>4641</v>
      </c>
      <c r="L1780" s="11">
        <v>2</v>
      </c>
    </row>
    <row r="1781" spans="1:12">
      <c r="A1781" s="11" t="s">
        <v>3531</v>
      </c>
      <c r="D1781" s="11" t="s">
        <v>260</v>
      </c>
      <c r="E1781" s="19" t="s">
        <v>3781</v>
      </c>
      <c r="F1781" s="10">
        <v>42036</v>
      </c>
      <c r="G1781" s="10">
        <v>44228</v>
      </c>
      <c r="H1781" s="11">
        <v>7</v>
      </c>
      <c r="I1781" s="20" t="s">
        <v>259</v>
      </c>
      <c r="J1781" s="11" t="s">
        <v>261</v>
      </c>
      <c r="K1781" s="11" t="s">
        <v>4641</v>
      </c>
      <c r="L1781" s="11">
        <v>2</v>
      </c>
    </row>
    <row r="1782" spans="1:12">
      <c r="A1782" s="11" t="s">
        <v>3532</v>
      </c>
      <c r="D1782" s="11" t="s">
        <v>260</v>
      </c>
      <c r="E1782" s="19" t="s">
        <v>3782</v>
      </c>
      <c r="F1782" s="10">
        <v>42036</v>
      </c>
      <c r="G1782" s="10">
        <v>44228</v>
      </c>
      <c r="H1782" s="11">
        <v>7</v>
      </c>
      <c r="I1782" s="20" t="s">
        <v>259</v>
      </c>
      <c r="J1782" s="11" t="s">
        <v>261</v>
      </c>
      <c r="K1782" s="11" t="s">
        <v>4641</v>
      </c>
      <c r="L1782" s="11">
        <v>2</v>
      </c>
    </row>
    <row r="1783" spans="1:12">
      <c r="A1783" s="11" t="s">
        <v>3533</v>
      </c>
      <c r="D1783" s="11" t="s">
        <v>260</v>
      </c>
      <c r="E1783" s="19" t="s">
        <v>3783</v>
      </c>
      <c r="F1783" s="10">
        <v>42036</v>
      </c>
      <c r="G1783" s="10">
        <v>44228</v>
      </c>
      <c r="H1783" s="11">
        <v>7</v>
      </c>
      <c r="I1783" s="20" t="s">
        <v>259</v>
      </c>
      <c r="J1783" s="11" t="s">
        <v>261</v>
      </c>
      <c r="K1783" s="11" t="s">
        <v>4641</v>
      </c>
      <c r="L1783" s="11">
        <v>2</v>
      </c>
    </row>
    <row r="1784" spans="1:12">
      <c r="A1784" s="11" t="s">
        <v>3534</v>
      </c>
      <c r="D1784" s="11" t="s">
        <v>260</v>
      </c>
      <c r="E1784" s="19" t="s">
        <v>3784</v>
      </c>
      <c r="F1784" s="10">
        <v>42036</v>
      </c>
      <c r="G1784" s="10">
        <v>44228</v>
      </c>
      <c r="H1784" s="11">
        <v>7</v>
      </c>
      <c r="I1784" s="20" t="s">
        <v>259</v>
      </c>
      <c r="J1784" s="11" t="s">
        <v>261</v>
      </c>
      <c r="K1784" s="11" t="s">
        <v>4641</v>
      </c>
      <c r="L1784" s="11">
        <v>2</v>
      </c>
    </row>
    <row r="1785" spans="1:12">
      <c r="A1785" s="11" t="s">
        <v>3535</v>
      </c>
      <c r="D1785" s="11" t="s">
        <v>260</v>
      </c>
      <c r="E1785" s="19" t="s">
        <v>3785</v>
      </c>
      <c r="F1785" s="10">
        <v>42036</v>
      </c>
      <c r="G1785" s="10">
        <v>44228</v>
      </c>
      <c r="H1785" s="11">
        <v>7</v>
      </c>
      <c r="I1785" s="20" t="s">
        <v>259</v>
      </c>
      <c r="J1785" s="11" t="s">
        <v>261</v>
      </c>
      <c r="K1785" s="11" t="s">
        <v>4641</v>
      </c>
      <c r="L1785" s="11">
        <v>2</v>
      </c>
    </row>
    <row r="1786" spans="1:12">
      <c r="A1786" s="11" t="s">
        <v>3536</v>
      </c>
      <c r="D1786" s="11" t="s">
        <v>260</v>
      </c>
      <c r="E1786" s="19" t="s">
        <v>3786</v>
      </c>
      <c r="F1786" s="10">
        <v>42036</v>
      </c>
      <c r="G1786" s="10">
        <v>44228</v>
      </c>
      <c r="H1786" s="11">
        <v>7</v>
      </c>
      <c r="I1786" s="20" t="s">
        <v>259</v>
      </c>
      <c r="J1786" s="11" t="s">
        <v>261</v>
      </c>
      <c r="K1786" s="11" t="s">
        <v>4641</v>
      </c>
      <c r="L1786" s="11">
        <v>2</v>
      </c>
    </row>
    <row r="1787" spans="1:12">
      <c r="A1787" s="11" t="s">
        <v>3537</v>
      </c>
      <c r="D1787" s="11" t="s">
        <v>260</v>
      </c>
      <c r="E1787" s="19" t="s">
        <v>3787</v>
      </c>
      <c r="F1787" s="10">
        <v>42036</v>
      </c>
      <c r="G1787" s="10">
        <v>44228</v>
      </c>
      <c r="H1787" s="11">
        <v>7</v>
      </c>
      <c r="I1787" s="20" t="s">
        <v>259</v>
      </c>
      <c r="J1787" s="11" t="s">
        <v>261</v>
      </c>
      <c r="K1787" s="11" t="s">
        <v>4641</v>
      </c>
      <c r="L1787" s="11">
        <v>2</v>
      </c>
    </row>
    <row r="1788" spans="1:12">
      <c r="A1788" s="11" t="s">
        <v>3538</v>
      </c>
      <c r="D1788" s="11" t="s">
        <v>260</v>
      </c>
      <c r="E1788" s="19" t="s">
        <v>3788</v>
      </c>
      <c r="F1788" s="10">
        <v>42036</v>
      </c>
      <c r="G1788" s="10">
        <v>44228</v>
      </c>
      <c r="H1788" s="11">
        <v>7</v>
      </c>
      <c r="I1788" s="20" t="s">
        <v>259</v>
      </c>
      <c r="J1788" s="11" t="s">
        <v>261</v>
      </c>
      <c r="K1788" s="11" t="s">
        <v>4641</v>
      </c>
      <c r="L1788" s="11">
        <v>2</v>
      </c>
    </row>
    <row r="1789" spans="1:12">
      <c r="A1789" s="11" t="s">
        <v>3539</v>
      </c>
      <c r="D1789" s="11" t="s">
        <v>260</v>
      </c>
      <c r="E1789" s="19" t="s">
        <v>3789</v>
      </c>
      <c r="F1789" s="10">
        <v>42036</v>
      </c>
      <c r="G1789" s="10">
        <v>44228</v>
      </c>
      <c r="H1789" s="11">
        <v>7</v>
      </c>
      <c r="I1789" s="20" t="s">
        <v>259</v>
      </c>
      <c r="J1789" s="11" t="s">
        <v>261</v>
      </c>
      <c r="K1789" s="11" t="s">
        <v>4641</v>
      </c>
      <c r="L1789" s="11">
        <v>2</v>
      </c>
    </row>
    <row r="1790" spans="1:12">
      <c r="A1790" s="11" t="s">
        <v>3540</v>
      </c>
      <c r="D1790" s="11" t="s">
        <v>260</v>
      </c>
      <c r="E1790" s="19" t="s">
        <v>3790</v>
      </c>
      <c r="F1790" s="10">
        <v>42036</v>
      </c>
      <c r="G1790" s="10">
        <v>44228</v>
      </c>
      <c r="H1790" s="11">
        <v>7</v>
      </c>
      <c r="I1790" s="20" t="s">
        <v>259</v>
      </c>
      <c r="J1790" s="11" t="s">
        <v>261</v>
      </c>
      <c r="K1790" s="11" t="s">
        <v>4641</v>
      </c>
      <c r="L1790" s="11">
        <v>2</v>
      </c>
    </row>
    <row r="1791" spans="1:12">
      <c r="A1791" s="11" t="s">
        <v>3541</v>
      </c>
      <c r="D1791" s="11" t="s">
        <v>260</v>
      </c>
      <c r="E1791" s="19" t="s">
        <v>3791</v>
      </c>
      <c r="F1791" s="10">
        <v>42036</v>
      </c>
      <c r="G1791" s="10">
        <v>44228</v>
      </c>
      <c r="H1791" s="11">
        <v>7</v>
      </c>
      <c r="I1791" s="20" t="s">
        <v>259</v>
      </c>
      <c r="J1791" s="11" t="s">
        <v>261</v>
      </c>
      <c r="K1791" s="11" t="s">
        <v>4641</v>
      </c>
      <c r="L1791" s="11">
        <v>2</v>
      </c>
    </row>
    <row r="1792" spans="1:12">
      <c r="A1792" s="11" t="s">
        <v>3542</v>
      </c>
      <c r="D1792" s="11" t="s">
        <v>260</v>
      </c>
      <c r="E1792" s="19" t="s">
        <v>3792</v>
      </c>
      <c r="F1792" s="10">
        <v>42036</v>
      </c>
      <c r="G1792" s="10">
        <v>44228</v>
      </c>
      <c r="H1792" s="11">
        <v>7</v>
      </c>
      <c r="I1792" s="20" t="s">
        <v>259</v>
      </c>
      <c r="J1792" s="11" t="s">
        <v>261</v>
      </c>
      <c r="K1792" s="11" t="s">
        <v>4641</v>
      </c>
      <c r="L1792" s="11">
        <v>2</v>
      </c>
    </row>
    <row r="1793" spans="1:12">
      <c r="A1793" s="11" t="s">
        <v>3543</v>
      </c>
      <c r="D1793" s="11" t="s">
        <v>260</v>
      </c>
      <c r="E1793" s="19" t="s">
        <v>3793</v>
      </c>
      <c r="F1793" s="10">
        <v>42036</v>
      </c>
      <c r="G1793" s="10">
        <v>44228</v>
      </c>
      <c r="H1793" s="11">
        <v>7</v>
      </c>
      <c r="I1793" s="20" t="s">
        <v>259</v>
      </c>
      <c r="J1793" s="11" t="s">
        <v>261</v>
      </c>
      <c r="K1793" s="11" t="s">
        <v>4641</v>
      </c>
      <c r="L1793" s="11">
        <v>2</v>
      </c>
    </row>
    <row r="1794" spans="1:12">
      <c r="A1794" s="11" t="s">
        <v>3544</v>
      </c>
      <c r="D1794" s="11" t="s">
        <v>260</v>
      </c>
      <c r="E1794" s="19" t="s">
        <v>3794</v>
      </c>
      <c r="F1794" s="10">
        <v>42036</v>
      </c>
      <c r="G1794" s="10">
        <v>44228</v>
      </c>
      <c r="H1794" s="11">
        <v>7</v>
      </c>
      <c r="I1794" s="20" t="s">
        <v>259</v>
      </c>
      <c r="J1794" s="11" t="s">
        <v>261</v>
      </c>
      <c r="K1794" s="11" t="s">
        <v>4641</v>
      </c>
      <c r="L1794" s="11">
        <v>2</v>
      </c>
    </row>
    <row r="1795" spans="1:12">
      <c r="A1795" s="11" t="s">
        <v>3545</v>
      </c>
      <c r="D1795" s="11" t="s">
        <v>260</v>
      </c>
      <c r="E1795" s="19" t="s">
        <v>3795</v>
      </c>
      <c r="F1795" s="10">
        <v>42036</v>
      </c>
      <c r="G1795" s="10">
        <v>44228</v>
      </c>
      <c r="H1795" s="11">
        <v>7</v>
      </c>
      <c r="I1795" s="20" t="s">
        <v>259</v>
      </c>
      <c r="J1795" s="11" t="s">
        <v>261</v>
      </c>
      <c r="K1795" s="11" t="s">
        <v>4641</v>
      </c>
      <c r="L1795" s="11">
        <v>2</v>
      </c>
    </row>
    <row r="1796" spans="1:12">
      <c r="A1796" s="11" t="s">
        <v>3546</v>
      </c>
      <c r="D1796" s="11" t="s">
        <v>260</v>
      </c>
      <c r="E1796" s="19" t="s">
        <v>3796</v>
      </c>
      <c r="F1796" s="10">
        <v>42036</v>
      </c>
      <c r="G1796" s="10">
        <v>44228</v>
      </c>
      <c r="H1796" s="11">
        <v>7</v>
      </c>
      <c r="I1796" s="20" t="s">
        <v>259</v>
      </c>
      <c r="J1796" s="11" t="s">
        <v>261</v>
      </c>
      <c r="K1796" s="11" t="s">
        <v>4641</v>
      </c>
      <c r="L1796" s="11">
        <v>2</v>
      </c>
    </row>
    <row r="1797" spans="1:12">
      <c r="A1797" s="11" t="s">
        <v>3547</v>
      </c>
      <c r="D1797" s="11" t="s">
        <v>260</v>
      </c>
      <c r="E1797" s="19" t="s">
        <v>3797</v>
      </c>
      <c r="F1797" s="10">
        <v>42036</v>
      </c>
      <c r="G1797" s="10">
        <v>44228</v>
      </c>
      <c r="H1797" s="11">
        <v>7</v>
      </c>
      <c r="I1797" s="20" t="s">
        <v>259</v>
      </c>
      <c r="J1797" s="11" t="s">
        <v>261</v>
      </c>
      <c r="K1797" s="11" t="s">
        <v>4641</v>
      </c>
      <c r="L1797" s="11">
        <v>2</v>
      </c>
    </row>
    <row r="1798" spans="1:12">
      <c r="A1798" s="11" t="s">
        <v>3548</v>
      </c>
      <c r="D1798" s="11" t="s">
        <v>260</v>
      </c>
      <c r="E1798" s="19" t="s">
        <v>3798</v>
      </c>
      <c r="F1798" s="10">
        <v>42036</v>
      </c>
      <c r="G1798" s="10">
        <v>44228</v>
      </c>
      <c r="H1798" s="11">
        <v>7</v>
      </c>
      <c r="I1798" s="20" t="s">
        <v>259</v>
      </c>
      <c r="J1798" s="11" t="s">
        <v>261</v>
      </c>
      <c r="K1798" s="11" t="s">
        <v>4641</v>
      </c>
      <c r="L1798" s="11">
        <v>2</v>
      </c>
    </row>
    <row r="1799" spans="1:12">
      <c r="A1799" s="11" t="s">
        <v>3549</v>
      </c>
      <c r="D1799" s="11" t="s">
        <v>260</v>
      </c>
      <c r="E1799" s="19" t="s">
        <v>3799</v>
      </c>
      <c r="F1799" s="10">
        <v>42036</v>
      </c>
      <c r="G1799" s="10">
        <v>44228</v>
      </c>
      <c r="H1799" s="11">
        <v>7</v>
      </c>
      <c r="I1799" s="20" t="s">
        <v>259</v>
      </c>
      <c r="J1799" s="11" t="s">
        <v>261</v>
      </c>
      <c r="K1799" s="11" t="s">
        <v>4641</v>
      </c>
      <c r="L1799" s="11">
        <v>2</v>
      </c>
    </row>
    <row r="1800" spans="1:12">
      <c r="A1800" s="11" t="s">
        <v>3550</v>
      </c>
      <c r="D1800" s="11" t="s">
        <v>260</v>
      </c>
      <c r="E1800" s="19" t="s">
        <v>3800</v>
      </c>
      <c r="F1800" s="10">
        <v>42036</v>
      </c>
      <c r="G1800" s="10">
        <v>44228</v>
      </c>
      <c r="H1800" s="11">
        <v>7</v>
      </c>
      <c r="I1800" s="20" t="s">
        <v>259</v>
      </c>
      <c r="J1800" s="11" t="s">
        <v>261</v>
      </c>
      <c r="K1800" s="11" t="s">
        <v>4641</v>
      </c>
      <c r="L1800" s="11">
        <v>2</v>
      </c>
    </row>
    <row r="1801" spans="1:12">
      <c r="A1801" s="11" t="s">
        <v>3551</v>
      </c>
      <c r="D1801" s="11" t="s">
        <v>260</v>
      </c>
      <c r="E1801" s="19" t="s">
        <v>3801</v>
      </c>
      <c r="F1801" s="10">
        <v>42036</v>
      </c>
      <c r="G1801" s="10">
        <v>44228</v>
      </c>
      <c r="H1801" s="11">
        <v>7</v>
      </c>
      <c r="I1801" s="20" t="s">
        <v>259</v>
      </c>
      <c r="J1801" s="11" t="s">
        <v>261</v>
      </c>
      <c r="K1801" s="11" t="s">
        <v>4641</v>
      </c>
      <c r="L1801" s="11">
        <v>2</v>
      </c>
    </row>
    <row r="1802" spans="1:12">
      <c r="A1802" s="11" t="s">
        <v>3552</v>
      </c>
      <c r="D1802" s="11" t="s">
        <v>260</v>
      </c>
      <c r="E1802" s="19" t="s">
        <v>3802</v>
      </c>
      <c r="F1802" s="10">
        <v>42036</v>
      </c>
      <c r="G1802" s="10">
        <v>44228</v>
      </c>
      <c r="H1802" s="11">
        <v>7</v>
      </c>
      <c r="I1802" s="20" t="s">
        <v>259</v>
      </c>
      <c r="J1802" s="11" t="s">
        <v>261</v>
      </c>
      <c r="K1802" s="11" t="s">
        <v>4641</v>
      </c>
      <c r="L1802" s="11">
        <v>2</v>
      </c>
    </row>
    <row r="1803" spans="1:12">
      <c r="A1803" s="11" t="s">
        <v>3553</v>
      </c>
      <c r="D1803" s="11" t="s">
        <v>260</v>
      </c>
      <c r="E1803" s="19" t="s">
        <v>3803</v>
      </c>
      <c r="F1803" s="10">
        <v>42036</v>
      </c>
      <c r="G1803" s="10">
        <v>44228</v>
      </c>
      <c r="H1803" s="11">
        <v>7</v>
      </c>
      <c r="I1803" s="20" t="s">
        <v>259</v>
      </c>
      <c r="J1803" s="11" t="s">
        <v>261</v>
      </c>
      <c r="K1803" s="11" t="s">
        <v>4641</v>
      </c>
      <c r="L1803" s="11">
        <v>2</v>
      </c>
    </row>
    <row r="1804" spans="1:12">
      <c r="A1804" s="11" t="s">
        <v>3554</v>
      </c>
      <c r="D1804" s="11" t="s">
        <v>260</v>
      </c>
      <c r="E1804" s="19" t="s">
        <v>3804</v>
      </c>
      <c r="F1804" s="10">
        <v>42036</v>
      </c>
      <c r="G1804" s="10">
        <v>44228</v>
      </c>
      <c r="H1804" s="11">
        <v>7</v>
      </c>
      <c r="I1804" s="20" t="s">
        <v>259</v>
      </c>
      <c r="J1804" s="11" t="s">
        <v>261</v>
      </c>
      <c r="K1804" s="11" t="s">
        <v>4641</v>
      </c>
      <c r="L1804" s="11">
        <v>2</v>
      </c>
    </row>
    <row r="1805" spans="1:12">
      <c r="A1805" s="11" t="s">
        <v>3555</v>
      </c>
      <c r="D1805" s="11" t="s">
        <v>260</v>
      </c>
      <c r="E1805" s="19" t="s">
        <v>3805</v>
      </c>
      <c r="F1805" s="10">
        <v>42036</v>
      </c>
      <c r="G1805" s="10">
        <v>44228</v>
      </c>
      <c r="H1805" s="11">
        <v>7</v>
      </c>
      <c r="I1805" s="20" t="s">
        <v>259</v>
      </c>
      <c r="J1805" s="11" t="s">
        <v>261</v>
      </c>
      <c r="K1805" s="11" t="s">
        <v>4641</v>
      </c>
      <c r="L1805" s="11">
        <v>2</v>
      </c>
    </row>
    <row r="1806" spans="1:12">
      <c r="A1806" s="11" t="s">
        <v>3556</v>
      </c>
      <c r="D1806" s="11" t="s">
        <v>260</v>
      </c>
      <c r="E1806" s="19" t="s">
        <v>3806</v>
      </c>
      <c r="F1806" s="10">
        <v>42036</v>
      </c>
      <c r="G1806" s="10">
        <v>44228</v>
      </c>
      <c r="H1806" s="11">
        <v>7</v>
      </c>
      <c r="I1806" s="20" t="s">
        <v>259</v>
      </c>
      <c r="J1806" s="11" t="s">
        <v>261</v>
      </c>
      <c r="K1806" s="11" t="s">
        <v>4641</v>
      </c>
      <c r="L1806" s="11">
        <v>2</v>
      </c>
    </row>
    <row r="1807" spans="1:12">
      <c r="A1807" s="11" t="s">
        <v>3557</v>
      </c>
      <c r="D1807" s="11" t="s">
        <v>260</v>
      </c>
      <c r="E1807" s="19" t="s">
        <v>3807</v>
      </c>
      <c r="F1807" s="10">
        <v>42036</v>
      </c>
      <c r="G1807" s="10">
        <v>44228</v>
      </c>
      <c r="H1807" s="11">
        <v>7</v>
      </c>
      <c r="I1807" s="20" t="s">
        <v>259</v>
      </c>
      <c r="J1807" s="11" t="s">
        <v>261</v>
      </c>
      <c r="K1807" s="11" t="s">
        <v>4641</v>
      </c>
      <c r="L1807" s="11">
        <v>2</v>
      </c>
    </row>
    <row r="1808" spans="1:12">
      <c r="A1808" s="11" t="s">
        <v>3558</v>
      </c>
      <c r="D1808" s="11" t="s">
        <v>260</v>
      </c>
      <c r="E1808" s="19" t="s">
        <v>3808</v>
      </c>
      <c r="F1808" s="10">
        <v>42036</v>
      </c>
      <c r="G1808" s="10">
        <v>44228</v>
      </c>
      <c r="H1808" s="11">
        <v>7</v>
      </c>
      <c r="I1808" s="20" t="s">
        <v>259</v>
      </c>
      <c r="J1808" s="11" t="s">
        <v>261</v>
      </c>
      <c r="K1808" s="11" t="s">
        <v>4641</v>
      </c>
      <c r="L1808" s="11">
        <v>2</v>
      </c>
    </row>
    <row r="1809" spans="1:12">
      <c r="A1809" s="11" t="s">
        <v>3559</v>
      </c>
      <c r="D1809" s="11" t="s">
        <v>260</v>
      </c>
      <c r="E1809" s="19" t="s">
        <v>3809</v>
      </c>
      <c r="F1809" s="10">
        <v>42036</v>
      </c>
      <c r="G1809" s="10">
        <v>44228</v>
      </c>
      <c r="H1809" s="11">
        <v>7</v>
      </c>
      <c r="I1809" s="20" t="s">
        <v>259</v>
      </c>
      <c r="J1809" s="11" t="s">
        <v>261</v>
      </c>
      <c r="K1809" s="11" t="s">
        <v>4641</v>
      </c>
      <c r="L1809" s="11">
        <v>2</v>
      </c>
    </row>
    <row r="1810" spans="1:12">
      <c r="A1810" s="11" t="s">
        <v>3560</v>
      </c>
      <c r="D1810" s="11" t="s">
        <v>260</v>
      </c>
      <c r="E1810" s="19" t="s">
        <v>3810</v>
      </c>
      <c r="F1810" s="10">
        <v>42036</v>
      </c>
      <c r="G1810" s="10">
        <v>44228</v>
      </c>
      <c r="H1810" s="11">
        <v>7</v>
      </c>
      <c r="I1810" s="20" t="s">
        <v>259</v>
      </c>
      <c r="J1810" s="11" t="s">
        <v>261</v>
      </c>
      <c r="K1810" s="11" t="s">
        <v>4641</v>
      </c>
      <c r="L1810" s="11">
        <v>2</v>
      </c>
    </row>
    <row r="1811" spans="1:12">
      <c r="A1811" s="11" t="s">
        <v>3561</v>
      </c>
      <c r="D1811" s="11" t="s">
        <v>260</v>
      </c>
      <c r="E1811" s="19" t="s">
        <v>3811</v>
      </c>
      <c r="F1811" s="10">
        <v>42036</v>
      </c>
      <c r="G1811" s="10">
        <v>44228</v>
      </c>
      <c r="H1811" s="11">
        <v>7</v>
      </c>
      <c r="I1811" s="20" t="s">
        <v>259</v>
      </c>
      <c r="J1811" s="11" t="s">
        <v>261</v>
      </c>
      <c r="K1811" s="11" t="s">
        <v>4641</v>
      </c>
      <c r="L1811" s="11">
        <v>2</v>
      </c>
    </row>
    <row r="1812" spans="1:12">
      <c r="A1812" s="11" t="s">
        <v>3562</v>
      </c>
      <c r="D1812" s="11" t="s">
        <v>260</v>
      </c>
      <c r="E1812" s="19" t="s">
        <v>3812</v>
      </c>
      <c r="F1812" s="10">
        <v>42036</v>
      </c>
      <c r="G1812" s="10">
        <v>44228</v>
      </c>
      <c r="H1812" s="11">
        <v>7</v>
      </c>
      <c r="I1812" s="20" t="s">
        <v>259</v>
      </c>
      <c r="J1812" s="11" t="s">
        <v>261</v>
      </c>
      <c r="K1812" s="11" t="s">
        <v>4641</v>
      </c>
      <c r="L1812" s="11">
        <v>2</v>
      </c>
    </row>
    <row r="1813" spans="1:12">
      <c r="A1813" s="11" t="s">
        <v>3563</v>
      </c>
      <c r="D1813" s="11" t="s">
        <v>260</v>
      </c>
      <c r="E1813" s="19" t="s">
        <v>3813</v>
      </c>
      <c r="F1813" s="10">
        <v>42036</v>
      </c>
      <c r="G1813" s="10">
        <v>44228</v>
      </c>
      <c r="H1813" s="11">
        <v>7</v>
      </c>
      <c r="I1813" s="20" t="s">
        <v>259</v>
      </c>
      <c r="J1813" s="11" t="s">
        <v>261</v>
      </c>
      <c r="K1813" s="11" t="s">
        <v>4641</v>
      </c>
      <c r="L1813" s="11">
        <v>2</v>
      </c>
    </row>
    <row r="1814" spans="1:12">
      <c r="A1814" s="11" t="s">
        <v>3564</v>
      </c>
      <c r="D1814" s="11" t="s">
        <v>260</v>
      </c>
      <c r="E1814" s="19" t="s">
        <v>3814</v>
      </c>
      <c r="F1814" s="10">
        <v>42036</v>
      </c>
      <c r="G1814" s="10">
        <v>44228</v>
      </c>
      <c r="H1814" s="11">
        <v>7</v>
      </c>
      <c r="I1814" s="20" t="s">
        <v>259</v>
      </c>
      <c r="J1814" s="11" t="s">
        <v>261</v>
      </c>
      <c r="K1814" s="11" t="s">
        <v>4641</v>
      </c>
      <c r="L1814" s="11">
        <v>2</v>
      </c>
    </row>
    <row r="1815" spans="1:12">
      <c r="A1815" s="11" t="s">
        <v>3565</v>
      </c>
      <c r="D1815" s="11" t="s">
        <v>260</v>
      </c>
      <c r="E1815" s="19" t="s">
        <v>3815</v>
      </c>
      <c r="F1815" s="10">
        <v>42036</v>
      </c>
      <c r="G1815" s="10">
        <v>44228</v>
      </c>
      <c r="H1815" s="11">
        <v>7</v>
      </c>
      <c r="I1815" s="20" t="s">
        <v>259</v>
      </c>
      <c r="J1815" s="11" t="s">
        <v>261</v>
      </c>
      <c r="K1815" s="11" t="s">
        <v>4641</v>
      </c>
      <c r="L1815" s="11">
        <v>2</v>
      </c>
    </row>
    <row r="1816" spans="1:12">
      <c r="A1816" s="11" t="s">
        <v>3566</v>
      </c>
      <c r="D1816" s="11" t="s">
        <v>260</v>
      </c>
      <c r="E1816" s="19" t="s">
        <v>3816</v>
      </c>
      <c r="F1816" s="10">
        <v>42036</v>
      </c>
      <c r="G1816" s="10">
        <v>44228</v>
      </c>
      <c r="H1816" s="11">
        <v>7</v>
      </c>
      <c r="I1816" s="20" t="s">
        <v>259</v>
      </c>
      <c r="J1816" s="11" t="s">
        <v>261</v>
      </c>
      <c r="K1816" s="11" t="s">
        <v>4641</v>
      </c>
      <c r="L1816" s="11">
        <v>2</v>
      </c>
    </row>
    <row r="1817" spans="1:12">
      <c r="A1817" s="11" t="s">
        <v>3567</v>
      </c>
      <c r="D1817" s="11" t="s">
        <v>260</v>
      </c>
      <c r="E1817" s="19" t="s">
        <v>3817</v>
      </c>
      <c r="F1817" s="10">
        <v>42036</v>
      </c>
      <c r="G1817" s="10">
        <v>44228</v>
      </c>
      <c r="H1817" s="11">
        <v>7</v>
      </c>
      <c r="I1817" s="20" t="s">
        <v>259</v>
      </c>
      <c r="J1817" s="11" t="s">
        <v>261</v>
      </c>
      <c r="K1817" s="11" t="s">
        <v>4641</v>
      </c>
      <c r="L1817" s="11">
        <v>2</v>
      </c>
    </row>
    <row r="1818" spans="1:12">
      <c r="A1818" s="11" t="s">
        <v>3568</v>
      </c>
      <c r="D1818" s="11" t="s">
        <v>260</v>
      </c>
      <c r="E1818" s="19" t="s">
        <v>3818</v>
      </c>
      <c r="F1818" s="10">
        <v>42036</v>
      </c>
      <c r="G1818" s="10">
        <v>44228</v>
      </c>
      <c r="H1818" s="11">
        <v>7</v>
      </c>
      <c r="I1818" s="20" t="s">
        <v>259</v>
      </c>
      <c r="J1818" s="11" t="s">
        <v>261</v>
      </c>
      <c r="K1818" s="11" t="s">
        <v>4641</v>
      </c>
      <c r="L1818" s="11">
        <v>2</v>
      </c>
    </row>
    <row r="1819" spans="1:12">
      <c r="A1819" s="11" t="s">
        <v>3569</v>
      </c>
      <c r="D1819" s="11" t="s">
        <v>260</v>
      </c>
      <c r="E1819" s="19" t="s">
        <v>3819</v>
      </c>
      <c r="F1819" s="10">
        <v>42036</v>
      </c>
      <c r="G1819" s="10">
        <v>44228</v>
      </c>
      <c r="H1819" s="11">
        <v>7</v>
      </c>
      <c r="I1819" s="20" t="s">
        <v>259</v>
      </c>
      <c r="J1819" s="11" t="s">
        <v>261</v>
      </c>
      <c r="K1819" s="11" t="s">
        <v>4641</v>
      </c>
      <c r="L1819" s="11">
        <v>2</v>
      </c>
    </row>
    <row r="1820" spans="1:12">
      <c r="A1820" s="11" t="s">
        <v>3570</v>
      </c>
      <c r="D1820" s="11" t="s">
        <v>260</v>
      </c>
      <c r="E1820" s="19" t="s">
        <v>3820</v>
      </c>
      <c r="F1820" s="10">
        <v>42036</v>
      </c>
      <c r="G1820" s="10">
        <v>44228</v>
      </c>
      <c r="H1820" s="11">
        <v>7</v>
      </c>
      <c r="I1820" s="20" t="s">
        <v>259</v>
      </c>
      <c r="J1820" s="11" t="s">
        <v>261</v>
      </c>
      <c r="K1820" s="11" t="s">
        <v>4641</v>
      </c>
      <c r="L1820" s="11">
        <v>2</v>
      </c>
    </row>
    <row r="1821" spans="1:12">
      <c r="A1821" s="11" t="s">
        <v>3571</v>
      </c>
      <c r="D1821" s="11" t="s">
        <v>260</v>
      </c>
      <c r="E1821" s="19" t="s">
        <v>3821</v>
      </c>
      <c r="F1821" s="10">
        <v>42036</v>
      </c>
      <c r="G1821" s="10">
        <v>44228</v>
      </c>
      <c r="H1821" s="11">
        <v>7</v>
      </c>
      <c r="I1821" s="20" t="s">
        <v>259</v>
      </c>
      <c r="J1821" s="11" t="s">
        <v>261</v>
      </c>
      <c r="K1821" s="11" t="s">
        <v>4641</v>
      </c>
      <c r="L1821" s="11">
        <v>2</v>
      </c>
    </row>
    <row r="1822" spans="1:12">
      <c r="A1822" s="11" t="s">
        <v>3572</v>
      </c>
      <c r="D1822" s="11" t="s">
        <v>260</v>
      </c>
      <c r="E1822" s="19" t="s">
        <v>3822</v>
      </c>
      <c r="F1822" s="10">
        <v>42036</v>
      </c>
      <c r="G1822" s="10">
        <v>44228</v>
      </c>
      <c r="H1822" s="11">
        <v>7</v>
      </c>
      <c r="I1822" s="20" t="s">
        <v>259</v>
      </c>
      <c r="J1822" s="11" t="s">
        <v>261</v>
      </c>
      <c r="K1822" s="11" t="s">
        <v>4641</v>
      </c>
      <c r="L1822" s="11">
        <v>2</v>
      </c>
    </row>
    <row r="1823" spans="1:12">
      <c r="A1823" s="11" t="s">
        <v>3573</v>
      </c>
      <c r="D1823" s="11" t="s">
        <v>260</v>
      </c>
      <c r="E1823" s="19" t="s">
        <v>3823</v>
      </c>
      <c r="F1823" s="10">
        <v>42036</v>
      </c>
      <c r="G1823" s="10">
        <v>44228</v>
      </c>
      <c r="H1823" s="11">
        <v>7</v>
      </c>
      <c r="I1823" s="20" t="s">
        <v>259</v>
      </c>
      <c r="J1823" s="11" t="s">
        <v>261</v>
      </c>
      <c r="K1823" s="11" t="s">
        <v>4641</v>
      </c>
      <c r="L1823" s="11">
        <v>2</v>
      </c>
    </row>
    <row r="1824" spans="1:12">
      <c r="A1824" s="11" t="s">
        <v>3574</v>
      </c>
      <c r="D1824" s="11" t="s">
        <v>260</v>
      </c>
      <c r="E1824" s="19" t="s">
        <v>3824</v>
      </c>
      <c r="F1824" s="10">
        <v>42036</v>
      </c>
      <c r="G1824" s="10">
        <v>44228</v>
      </c>
      <c r="H1824" s="11">
        <v>7</v>
      </c>
      <c r="I1824" s="20" t="s">
        <v>259</v>
      </c>
      <c r="J1824" s="11" t="s">
        <v>261</v>
      </c>
      <c r="K1824" s="11" t="s">
        <v>4641</v>
      </c>
      <c r="L1824" s="11">
        <v>2</v>
      </c>
    </row>
    <row r="1825" spans="1:12">
      <c r="A1825" s="11" t="s">
        <v>3575</v>
      </c>
      <c r="D1825" s="11" t="s">
        <v>260</v>
      </c>
      <c r="E1825" s="19" t="s">
        <v>3825</v>
      </c>
      <c r="F1825" s="10">
        <v>42036</v>
      </c>
      <c r="G1825" s="10">
        <v>44228</v>
      </c>
      <c r="H1825" s="11">
        <v>7</v>
      </c>
      <c r="I1825" s="20" t="s">
        <v>259</v>
      </c>
      <c r="J1825" s="11" t="s">
        <v>261</v>
      </c>
      <c r="K1825" s="11" t="s">
        <v>4641</v>
      </c>
      <c r="L1825" s="11">
        <v>2</v>
      </c>
    </row>
    <row r="1826" spans="1:12">
      <c r="A1826" s="11" t="s">
        <v>3576</v>
      </c>
      <c r="D1826" s="11" t="s">
        <v>260</v>
      </c>
      <c r="E1826" s="19" t="s">
        <v>3826</v>
      </c>
      <c r="F1826" s="10">
        <v>42036</v>
      </c>
      <c r="G1826" s="10">
        <v>44228</v>
      </c>
      <c r="H1826" s="11">
        <v>7</v>
      </c>
      <c r="I1826" s="20" t="s">
        <v>259</v>
      </c>
      <c r="J1826" s="11" t="s">
        <v>261</v>
      </c>
      <c r="K1826" s="11" t="s">
        <v>4641</v>
      </c>
      <c r="L1826" s="11">
        <v>2</v>
      </c>
    </row>
    <row r="1827" spans="1:12">
      <c r="A1827" s="11" t="s">
        <v>3577</v>
      </c>
      <c r="D1827" s="11" t="s">
        <v>260</v>
      </c>
      <c r="E1827" s="19" t="s">
        <v>3827</v>
      </c>
      <c r="F1827" s="10">
        <v>42036</v>
      </c>
      <c r="G1827" s="10">
        <v>44228</v>
      </c>
      <c r="H1827" s="11">
        <v>7</v>
      </c>
      <c r="I1827" s="20" t="s">
        <v>259</v>
      </c>
      <c r="J1827" s="11" t="s">
        <v>261</v>
      </c>
      <c r="K1827" s="11" t="s">
        <v>4641</v>
      </c>
      <c r="L1827" s="11">
        <v>2</v>
      </c>
    </row>
    <row r="1828" spans="1:12">
      <c r="A1828" s="11" t="s">
        <v>3578</v>
      </c>
      <c r="D1828" s="11" t="s">
        <v>260</v>
      </c>
      <c r="E1828" s="19" t="s">
        <v>3828</v>
      </c>
      <c r="F1828" s="10">
        <v>42036</v>
      </c>
      <c r="G1828" s="10">
        <v>44228</v>
      </c>
      <c r="H1828" s="11">
        <v>7</v>
      </c>
      <c r="I1828" s="20" t="s">
        <v>259</v>
      </c>
      <c r="J1828" s="11" t="s">
        <v>261</v>
      </c>
      <c r="K1828" s="11" t="s">
        <v>4641</v>
      </c>
      <c r="L1828" s="11">
        <v>2</v>
      </c>
    </row>
    <row r="1829" spans="1:12">
      <c r="A1829" s="11" t="s">
        <v>3579</v>
      </c>
      <c r="D1829" s="11" t="s">
        <v>260</v>
      </c>
      <c r="E1829" s="19" t="s">
        <v>3829</v>
      </c>
      <c r="F1829" s="10">
        <v>42036</v>
      </c>
      <c r="G1829" s="10">
        <v>44228</v>
      </c>
      <c r="H1829" s="11">
        <v>7</v>
      </c>
      <c r="I1829" s="20" t="s">
        <v>259</v>
      </c>
      <c r="J1829" s="11" t="s">
        <v>261</v>
      </c>
      <c r="K1829" s="11" t="s">
        <v>4641</v>
      </c>
      <c r="L1829" s="11">
        <v>2</v>
      </c>
    </row>
    <row r="1830" spans="1:12">
      <c r="A1830" s="11" t="s">
        <v>3580</v>
      </c>
      <c r="D1830" s="11" t="s">
        <v>260</v>
      </c>
      <c r="E1830" s="19" t="s">
        <v>3830</v>
      </c>
      <c r="F1830" s="10">
        <v>42036</v>
      </c>
      <c r="G1830" s="10">
        <v>44228</v>
      </c>
      <c r="H1830" s="11">
        <v>7</v>
      </c>
      <c r="I1830" s="20" t="s">
        <v>259</v>
      </c>
      <c r="J1830" s="11" t="s">
        <v>261</v>
      </c>
      <c r="K1830" s="11" t="s">
        <v>4641</v>
      </c>
      <c r="L1830" s="11">
        <v>2</v>
      </c>
    </row>
    <row r="1831" spans="1:12">
      <c r="A1831" s="11" t="s">
        <v>3581</v>
      </c>
      <c r="D1831" s="11" t="s">
        <v>260</v>
      </c>
      <c r="E1831" s="19" t="s">
        <v>3831</v>
      </c>
      <c r="F1831" s="10">
        <v>42036</v>
      </c>
      <c r="G1831" s="10">
        <v>44228</v>
      </c>
      <c r="H1831" s="11">
        <v>7</v>
      </c>
      <c r="I1831" s="20" t="s">
        <v>259</v>
      </c>
      <c r="J1831" s="11" t="s">
        <v>261</v>
      </c>
      <c r="K1831" s="11" t="s">
        <v>4641</v>
      </c>
      <c r="L1831" s="11">
        <v>2</v>
      </c>
    </row>
    <row r="1832" spans="1:12">
      <c r="A1832" s="11" t="s">
        <v>3582</v>
      </c>
      <c r="D1832" s="11" t="s">
        <v>260</v>
      </c>
      <c r="E1832" s="19" t="s">
        <v>3832</v>
      </c>
      <c r="F1832" s="10">
        <v>42036</v>
      </c>
      <c r="G1832" s="10">
        <v>44228</v>
      </c>
      <c r="H1832" s="11">
        <v>7</v>
      </c>
      <c r="I1832" s="20" t="s">
        <v>259</v>
      </c>
      <c r="J1832" s="11" t="s">
        <v>261</v>
      </c>
      <c r="K1832" s="11" t="s">
        <v>4641</v>
      </c>
      <c r="L1832" s="11">
        <v>2</v>
      </c>
    </row>
    <row r="1833" spans="1:12">
      <c r="A1833" s="11" t="s">
        <v>3583</v>
      </c>
      <c r="D1833" s="11" t="s">
        <v>260</v>
      </c>
      <c r="E1833" s="19" t="s">
        <v>3833</v>
      </c>
      <c r="F1833" s="10">
        <v>42036</v>
      </c>
      <c r="G1833" s="10">
        <v>44228</v>
      </c>
      <c r="H1833" s="11">
        <v>7</v>
      </c>
      <c r="I1833" s="20" t="s">
        <v>259</v>
      </c>
      <c r="J1833" s="11" t="s">
        <v>261</v>
      </c>
      <c r="K1833" s="11" t="s">
        <v>4641</v>
      </c>
      <c r="L1833" s="11">
        <v>2</v>
      </c>
    </row>
    <row r="1834" spans="1:12">
      <c r="A1834" s="11" t="s">
        <v>3584</v>
      </c>
      <c r="D1834" s="11" t="s">
        <v>260</v>
      </c>
      <c r="E1834" s="19" t="s">
        <v>3834</v>
      </c>
      <c r="F1834" s="10">
        <v>42036</v>
      </c>
      <c r="G1834" s="10">
        <v>44228</v>
      </c>
      <c r="H1834" s="11">
        <v>7</v>
      </c>
      <c r="I1834" s="20" t="s">
        <v>259</v>
      </c>
      <c r="J1834" s="11" t="s">
        <v>261</v>
      </c>
      <c r="K1834" s="11" t="s">
        <v>4641</v>
      </c>
      <c r="L1834" s="11">
        <v>2</v>
      </c>
    </row>
    <row r="1835" spans="1:12">
      <c r="A1835" s="11" t="s">
        <v>3585</v>
      </c>
      <c r="D1835" s="11" t="s">
        <v>260</v>
      </c>
      <c r="E1835" s="19" t="s">
        <v>3835</v>
      </c>
      <c r="F1835" s="10">
        <v>42036</v>
      </c>
      <c r="G1835" s="10">
        <v>44228</v>
      </c>
      <c r="H1835" s="11">
        <v>7</v>
      </c>
      <c r="I1835" s="20" t="s">
        <v>259</v>
      </c>
      <c r="J1835" s="11" t="s">
        <v>261</v>
      </c>
      <c r="K1835" s="11" t="s">
        <v>4641</v>
      </c>
      <c r="L1835" s="11">
        <v>2</v>
      </c>
    </row>
    <row r="1836" spans="1:12">
      <c r="A1836" s="11" t="s">
        <v>3586</v>
      </c>
      <c r="D1836" s="11" t="s">
        <v>260</v>
      </c>
      <c r="E1836" s="19" t="s">
        <v>3836</v>
      </c>
      <c r="F1836" s="10">
        <v>42036</v>
      </c>
      <c r="G1836" s="10">
        <v>44228</v>
      </c>
      <c r="H1836" s="11">
        <v>7</v>
      </c>
      <c r="I1836" s="20" t="s">
        <v>259</v>
      </c>
      <c r="J1836" s="11" t="s">
        <v>261</v>
      </c>
      <c r="K1836" s="11" t="s">
        <v>4641</v>
      </c>
      <c r="L1836" s="11">
        <v>2</v>
      </c>
    </row>
    <row r="1837" spans="1:12">
      <c r="A1837" s="11" t="s">
        <v>3587</v>
      </c>
      <c r="D1837" s="11" t="s">
        <v>260</v>
      </c>
      <c r="E1837" s="19" t="s">
        <v>3837</v>
      </c>
      <c r="F1837" s="10">
        <v>42036</v>
      </c>
      <c r="G1837" s="10">
        <v>44228</v>
      </c>
      <c r="H1837" s="11">
        <v>7</v>
      </c>
      <c r="I1837" s="20" t="s">
        <v>259</v>
      </c>
      <c r="J1837" s="11" t="s">
        <v>261</v>
      </c>
      <c r="K1837" s="11" t="s">
        <v>4641</v>
      </c>
      <c r="L1837" s="11">
        <v>2</v>
      </c>
    </row>
    <row r="1838" spans="1:12">
      <c r="A1838" s="11" t="s">
        <v>3588</v>
      </c>
      <c r="D1838" s="11" t="s">
        <v>260</v>
      </c>
      <c r="E1838" s="19" t="s">
        <v>3838</v>
      </c>
      <c r="F1838" s="10">
        <v>42036</v>
      </c>
      <c r="G1838" s="10">
        <v>44228</v>
      </c>
      <c r="H1838" s="11">
        <v>7</v>
      </c>
      <c r="I1838" s="20" t="s">
        <v>259</v>
      </c>
      <c r="J1838" s="11" t="s">
        <v>261</v>
      </c>
      <c r="K1838" s="11" t="s">
        <v>4641</v>
      </c>
      <c r="L1838" s="11">
        <v>2</v>
      </c>
    </row>
    <row r="1839" spans="1:12">
      <c r="A1839" s="11" t="s">
        <v>3589</v>
      </c>
      <c r="D1839" s="11" t="s">
        <v>260</v>
      </c>
      <c r="E1839" s="19" t="s">
        <v>3839</v>
      </c>
      <c r="F1839" s="10">
        <v>42036</v>
      </c>
      <c r="G1839" s="10">
        <v>44228</v>
      </c>
      <c r="H1839" s="11">
        <v>7</v>
      </c>
      <c r="I1839" s="20" t="s">
        <v>259</v>
      </c>
      <c r="J1839" s="11" t="s">
        <v>261</v>
      </c>
      <c r="K1839" s="11" t="s">
        <v>4641</v>
      </c>
      <c r="L1839" s="11">
        <v>2</v>
      </c>
    </row>
    <row r="1840" spans="1:12">
      <c r="A1840" s="11" t="s">
        <v>3590</v>
      </c>
      <c r="D1840" s="11" t="s">
        <v>260</v>
      </c>
      <c r="E1840" s="19" t="s">
        <v>3840</v>
      </c>
      <c r="F1840" s="10">
        <v>42036</v>
      </c>
      <c r="G1840" s="10">
        <v>44228</v>
      </c>
      <c r="H1840" s="11">
        <v>7</v>
      </c>
      <c r="I1840" s="20" t="s">
        <v>259</v>
      </c>
      <c r="J1840" s="11" t="s">
        <v>261</v>
      </c>
      <c r="K1840" s="11" t="s">
        <v>4641</v>
      </c>
      <c r="L1840" s="11">
        <v>2</v>
      </c>
    </row>
    <row r="1841" spans="1:12">
      <c r="A1841" s="11" t="s">
        <v>3591</v>
      </c>
      <c r="D1841" s="11" t="s">
        <v>260</v>
      </c>
      <c r="E1841" s="19" t="s">
        <v>3841</v>
      </c>
      <c r="F1841" s="10">
        <v>42036</v>
      </c>
      <c r="G1841" s="10">
        <v>44228</v>
      </c>
      <c r="H1841" s="11">
        <v>7</v>
      </c>
      <c r="I1841" s="20" t="s">
        <v>259</v>
      </c>
      <c r="J1841" s="11" t="s">
        <v>261</v>
      </c>
      <c r="K1841" s="11" t="s">
        <v>4641</v>
      </c>
      <c r="L1841" s="11">
        <v>2</v>
      </c>
    </row>
    <row r="1842" spans="1:12">
      <c r="A1842" s="11" t="s">
        <v>3592</v>
      </c>
      <c r="D1842" s="11" t="s">
        <v>260</v>
      </c>
      <c r="E1842" s="19" t="s">
        <v>3842</v>
      </c>
      <c r="F1842" s="10">
        <v>42036</v>
      </c>
      <c r="G1842" s="10">
        <v>44228</v>
      </c>
      <c r="H1842" s="11">
        <v>7</v>
      </c>
      <c r="I1842" s="20" t="s">
        <v>259</v>
      </c>
      <c r="J1842" s="11" t="s">
        <v>261</v>
      </c>
      <c r="K1842" s="11" t="s">
        <v>4641</v>
      </c>
      <c r="L1842" s="11">
        <v>2</v>
      </c>
    </row>
    <row r="1843" spans="1:12">
      <c r="A1843" s="11" t="s">
        <v>3593</v>
      </c>
      <c r="D1843" s="11" t="s">
        <v>260</v>
      </c>
      <c r="E1843" s="19" t="s">
        <v>3843</v>
      </c>
      <c r="F1843" s="10">
        <v>42036</v>
      </c>
      <c r="G1843" s="10">
        <v>44228</v>
      </c>
      <c r="H1843" s="11">
        <v>7</v>
      </c>
      <c r="I1843" s="20" t="s">
        <v>259</v>
      </c>
      <c r="J1843" s="11" t="s">
        <v>261</v>
      </c>
      <c r="K1843" s="11" t="s">
        <v>4641</v>
      </c>
      <c r="L1843" s="11">
        <v>2</v>
      </c>
    </row>
    <row r="1844" spans="1:12">
      <c r="A1844" s="11" t="s">
        <v>3594</v>
      </c>
      <c r="D1844" s="11" t="s">
        <v>260</v>
      </c>
      <c r="E1844" s="19" t="s">
        <v>3844</v>
      </c>
      <c r="F1844" s="10">
        <v>42036</v>
      </c>
      <c r="G1844" s="10">
        <v>44228</v>
      </c>
      <c r="H1844" s="11">
        <v>7</v>
      </c>
      <c r="I1844" s="20" t="s">
        <v>259</v>
      </c>
      <c r="J1844" s="11" t="s">
        <v>261</v>
      </c>
      <c r="K1844" s="11" t="s">
        <v>4641</v>
      </c>
      <c r="L1844" s="11">
        <v>2</v>
      </c>
    </row>
    <row r="1845" spans="1:12">
      <c r="A1845" s="11" t="s">
        <v>3595</v>
      </c>
      <c r="D1845" s="11" t="s">
        <v>260</v>
      </c>
      <c r="E1845" s="19" t="s">
        <v>3845</v>
      </c>
      <c r="F1845" s="10">
        <v>42036</v>
      </c>
      <c r="G1845" s="10">
        <v>44228</v>
      </c>
      <c r="H1845" s="11">
        <v>7</v>
      </c>
      <c r="I1845" s="20" t="s">
        <v>259</v>
      </c>
      <c r="J1845" s="11" t="s">
        <v>261</v>
      </c>
      <c r="K1845" s="11" t="s">
        <v>4641</v>
      </c>
      <c r="L1845" s="11">
        <v>2</v>
      </c>
    </row>
    <row r="1846" spans="1:12">
      <c r="A1846" s="11" t="s">
        <v>3596</v>
      </c>
      <c r="D1846" s="11" t="s">
        <v>260</v>
      </c>
      <c r="E1846" s="19" t="s">
        <v>3846</v>
      </c>
      <c r="F1846" s="10">
        <v>42036</v>
      </c>
      <c r="G1846" s="10">
        <v>44228</v>
      </c>
      <c r="H1846" s="11">
        <v>7</v>
      </c>
      <c r="I1846" s="20" t="s">
        <v>259</v>
      </c>
      <c r="J1846" s="11" t="s">
        <v>261</v>
      </c>
      <c r="K1846" s="11" t="s">
        <v>4641</v>
      </c>
      <c r="L1846" s="11">
        <v>2</v>
      </c>
    </row>
    <row r="1847" spans="1:12">
      <c r="A1847" s="11" t="s">
        <v>3597</v>
      </c>
      <c r="D1847" s="11" t="s">
        <v>260</v>
      </c>
      <c r="E1847" s="19" t="s">
        <v>3847</v>
      </c>
      <c r="F1847" s="10">
        <v>42036</v>
      </c>
      <c r="G1847" s="10">
        <v>44228</v>
      </c>
      <c r="H1847" s="11">
        <v>7</v>
      </c>
      <c r="I1847" s="20" t="s">
        <v>259</v>
      </c>
      <c r="J1847" s="11" t="s">
        <v>261</v>
      </c>
      <c r="K1847" s="11" t="s">
        <v>4641</v>
      </c>
      <c r="L1847" s="11">
        <v>2</v>
      </c>
    </row>
    <row r="1848" spans="1:12">
      <c r="A1848" s="11" t="s">
        <v>3598</v>
      </c>
      <c r="D1848" s="11" t="s">
        <v>260</v>
      </c>
      <c r="E1848" s="19" t="s">
        <v>3848</v>
      </c>
      <c r="F1848" s="10">
        <v>42036</v>
      </c>
      <c r="G1848" s="10">
        <v>44228</v>
      </c>
      <c r="H1848" s="11">
        <v>7</v>
      </c>
      <c r="I1848" s="20" t="s">
        <v>259</v>
      </c>
      <c r="J1848" s="11" t="s">
        <v>261</v>
      </c>
      <c r="K1848" s="11" t="s">
        <v>4641</v>
      </c>
      <c r="L1848" s="11">
        <v>2</v>
      </c>
    </row>
    <row r="1849" spans="1:12">
      <c r="A1849" s="11" t="s">
        <v>3599</v>
      </c>
      <c r="D1849" s="11" t="s">
        <v>260</v>
      </c>
      <c r="E1849" s="19" t="s">
        <v>3849</v>
      </c>
      <c r="F1849" s="10">
        <v>42036</v>
      </c>
      <c r="G1849" s="10">
        <v>44228</v>
      </c>
      <c r="H1849" s="11">
        <v>7</v>
      </c>
      <c r="I1849" s="20" t="s">
        <v>259</v>
      </c>
      <c r="J1849" s="11" t="s">
        <v>261</v>
      </c>
      <c r="K1849" s="11" t="s">
        <v>4641</v>
      </c>
      <c r="L1849" s="11">
        <v>2</v>
      </c>
    </row>
    <row r="1850" spans="1:12">
      <c r="A1850" s="11" t="s">
        <v>3600</v>
      </c>
      <c r="D1850" s="11" t="s">
        <v>260</v>
      </c>
      <c r="E1850" s="19" t="s">
        <v>3850</v>
      </c>
      <c r="F1850" s="10">
        <v>42036</v>
      </c>
      <c r="G1850" s="10">
        <v>44228</v>
      </c>
      <c r="H1850" s="11">
        <v>7</v>
      </c>
      <c r="I1850" s="20" t="s">
        <v>259</v>
      </c>
      <c r="J1850" s="11" t="s">
        <v>261</v>
      </c>
      <c r="K1850" s="11" t="s">
        <v>4641</v>
      </c>
      <c r="L1850" s="11">
        <v>2</v>
      </c>
    </row>
    <row r="1851" spans="1:12">
      <c r="A1851" s="11" t="s">
        <v>3601</v>
      </c>
      <c r="D1851" s="11" t="s">
        <v>260</v>
      </c>
      <c r="E1851" s="19" t="s">
        <v>3851</v>
      </c>
      <c r="F1851" s="10">
        <v>42036</v>
      </c>
      <c r="G1851" s="10">
        <v>44228</v>
      </c>
      <c r="H1851" s="11">
        <v>7</v>
      </c>
      <c r="I1851" s="20" t="s">
        <v>259</v>
      </c>
      <c r="J1851" s="11" t="s">
        <v>261</v>
      </c>
      <c r="K1851" s="11" t="s">
        <v>4641</v>
      </c>
      <c r="L1851" s="11">
        <v>2</v>
      </c>
    </row>
    <row r="1852" spans="1:12">
      <c r="A1852" s="11" t="s">
        <v>3602</v>
      </c>
      <c r="D1852" s="11" t="s">
        <v>260</v>
      </c>
      <c r="E1852" s="19" t="s">
        <v>3852</v>
      </c>
      <c r="F1852" s="10">
        <v>42036</v>
      </c>
      <c r="G1852" s="10">
        <v>44228</v>
      </c>
      <c r="H1852" s="11">
        <v>7</v>
      </c>
      <c r="I1852" s="20" t="s">
        <v>259</v>
      </c>
      <c r="J1852" s="11" t="s">
        <v>261</v>
      </c>
      <c r="K1852" s="11" t="s">
        <v>4641</v>
      </c>
      <c r="L1852" s="11">
        <v>2</v>
      </c>
    </row>
    <row r="1853" spans="1:12">
      <c r="A1853" s="11" t="s">
        <v>3603</v>
      </c>
      <c r="D1853" s="11" t="s">
        <v>260</v>
      </c>
      <c r="E1853" s="19" t="s">
        <v>3853</v>
      </c>
      <c r="F1853" s="10">
        <v>42036</v>
      </c>
      <c r="G1853" s="10">
        <v>44228</v>
      </c>
      <c r="H1853" s="11">
        <v>7</v>
      </c>
      <c r="I1853" s="20" t="s">
        <v>259</v>
      </c>
      <c r="J1853" s="11" t="s">
        <v>261</v>
      </c>
      <c r="K1853" s="11" t="s">
        <v>4641</v>
      </c>
      <c r="L1853" s="11">
        <v>2</v>
      </c>
    </row>
    <row r="1854" spans="1:12">
      <c r="A1854" s="11" t="s">
        <v>3604</v>
      </c>
      <c r="D1854" s="11" t="s">
        <v>260</v>
      </c>
      <c r="E1854" s="19" t="s">
        <v>3854</v>
      </c>
      <c r="F1854" s="10">
        <v>42036</v>
      </c>
      <c r="G1854" s="10">
        <v>44228</v>
      </c>
      <c r="H1854" s="11">
        <v>7</v>
      </c>
      <c r="I1854" s="20" t="s">
        <v>259</v>
      </c>
      <c r="J1854" s="11" t="s">
        <v>261</v>
      </c>
      <c r="K1854" s="11" t="s">
        <v>4641</v>
      </c>
      <c r="L1854" s="11">
        <v>2</v>
      </c>
    </row>
    <row r="1855" spans="1:12">
      <c r="A1855" s="11" t="s">
        <v>3605</v>
      </c>
      <c r="D1855" s="11" t="s">
        <v>260</v>
      </c>
      <c r="E1855" s="19" t="s">
        <v>3855</v>
      </c>
      <c r="F1855" s="10">
        <v>42036</v>
      </c>
      <c r="G1855" s="10">
        <v>44228</v>
      </c>
      <c r="H1855" s="11">
        <v>7</v>
      </c>
      <c r="I1855" s="20" t="s">
        <v>259</v>
      </c>
      <c r="J1855" s="11" t="s">
        <v>261</v>
      </c>
      <c r="K1855" s="11" t="s">
        <v>4641</v>
      </c>
      <c r="L1855" s="11">
        <v>2</v>
      </c>
    </row>
    <row r="1856" spans="1:12">
      <c r="A1856" s="11" t="s">
        <v>3606</v>
      </c>
      <c r="D1856" s="11" t="s">
        <v>260</v>
      </c>
      <c r="E1856" s="19" t="s">
        <v>3856</v>
      </c>
      <c r="F1856" s="10">
        <v>42036</v>
      </c>
      <c r="G1856" s="10">
        <v>44228</v>
      </c>
      <c r="H1856" s="11">
        <v>7</v>
      </c>
      <c r="I1856" s="20" t="s">
        <v>259</v>
      </c>
      <c r="J1856" s="11" t="s">
        <v>261</v>
      </c>
      <c r="K1856" s="11" t="s">
        <v>4641</v>
      </c>
      <c r="L1856" s="11">
        <v>2</v>
      </c>
    </row>
    <row r="1857" spans="1:12">
      <c r="A1857" s="11" t="s">
        <v>3607</v>
      </c>
      <c r="D1857" s="11" t="s">
        <v>260</v>
      </c>
      <c r="E1857" s="19" t="s">
        <v>3857</v>
      </c>
      <c r="F1857" s="10">
        <v>42036</v>
      </c>
      <c r="G1857" s="10">
        <v>44228</v>
      </c>
      <c r="H1857" s="11">
        <v>7</v>
      </c>
      <c r="I1857" s="20" t="s">
        <v>259</v>
      </c>
      <c r="J1857" s="11" t="s">
        <v>261</v>
      </c>
      <c r="K1857" s="11" t="s">
        <v>4641</v>
      </c>
      <c r="L1857" s="11">
        <v>2</v>
      </c>
    </row>
    <row r="1858" spans="1:12">
      <c r="A1858" s="11" t="s">
        <v>3608</v>
      </c>
      <c r="D1858" s="11" t="s">
        <v>260</v>
      </c>
      <c r="E1858" s="19" t="s">
        <v>3858</v>
      </c>
      <c r="F1858" s="10">
        <v>42036</v>
      </c>
      <c r="G1858" s="10">
        <v>44228</v>
      </c>
      <c r="H1858" s="11">
        <v>7</v>
      </c>
      <c r="I1858" s="20" t="s">
        <v>259</v>
      </c>
      <c r="J1858" s="11" t="s">
        <v>261</v>
      </c>
      <c r="K1858" s="11" t="s">
        <v>4641</v>
      </c>
      <c r="L1858" s="11">
        <v>2</v>
      </c>
    </row>
    <row r="1859" spans="1:12">
      <c r="A1859" s="11" t="s">
        <v>3609</v>
      </c>
      <c r="D1859" s="11" t="s">
        <v>260</v>
      </c>
      <c r="E1859" s="19" t="s">
        <v>3859</v>
      </c>
      <c r="F1859" s="10">
        <v>42036</v>
      </c>
      <c r="G1859" s="10">
        <v>44228</v>
      </c>
      <c r="H1859" s="11">
        <v>7</v>
      </c>
      <c r="I1859" s="20" t="s">
        <v>259</v>
      </c>
      <c r="J1859" s="11" t="s">
        <v>261</v>
      </c>
      <c r="K1859" s="11" t="s">
        <v>4641</v>
      </c>
      <c r="L1859" s="11">
        <v>2</v>
      </c>
    </row>
    <row r="1860" spans="1:12">
      <c r="A1860" s="11" t="s">
        <v>3610</v>
      </c>
      <c r="D1860" s="11" t="s">
        <v>260</v>
      </c>
      <c r="E1860" s="19" t="s">
        <v>3860</v>
      </c>
      <c r="F1860" s="10">
        <v>42036</v>
      </c>
      <c r="G1860" s="10">
        <v>44228</v>
      </c>
      <c r="H1860" s="11">
        <v>7</v>
      </c>
      <c r="I1860" s="20" t="s">
        <v>259</v>
      </c>
      <c r="J1860" s="11" t="s">
        <v>261</v>
      </c>
      <c r="K1860" s="11" t="s">
        <v>4641</v>
      </c>
      <c r="L1860" s="11">
        <v>2</v>
      </c>
    </row>
    <row r="1861" spans="1:12">
      <c r="A1861" s="11" t="s">
        <v>3611</v>
      </c>
      <c r="D1861" s="11" t="s">
        <v>260</v>
      </c>
      <c r="E1861" s="19" t="s">
        <v>3861</v>
      </c>
      <c r="F1861" s="10">
        <v>42036</v>
      </c>
      <c r="G1861" s="10">
        <v>44228</v>
      </c>
      <c r="H1861" s="11">
        <v>7</v>
      </c>
      <c r="I1861" s="20" t="s">
        <v>259</v>
      </c>
      <c r="J1861" s="11" t="s">
        <v>261</v>
      </c>
      <c r="K1861" s="11" t="s">
        <v>4641</v>
      </c>
      <c r="L1861" s="11">
        <v>2</v>
      </c>
    </row>
    <row r="1862" spans="1:12">
      <c r="A1862" s="11" t="s">
        <v>3612</v>
      </c>
      <c r="D1862" s="11" t="s">
        <v>260</v>
      </c>
      <c r="E1862" s="19" t="s">
        <v>3862</v>
      </c>
      <c r="F1862" s="10">
        <v>42036</v>
      </c>
      <c r="G1862" s="10">
        <v>44228</v>
      </c>
      <c r="H1862" s="11">
        <v>7</v>
      </c>
      <c r="I1862" s="20" t="s">
        <v>259</v>
      </c>
      <c r="J1862" s="11" t="s">
        <v>261</v>
      </c>
      <c r="K1862" s="11" t="s">
        <v>4641</v>
      </c>
      <c r="L1862" s="11">
        <v>2</v>
      </c>
    </row>
    <row r="1863" spans="1:12">
      <c r="A1863" s="11" t="s">
        <v>3613</v>
      </c>
      <c r="D1863" s="11" t="s">
        <v>260</v>
      </c>
      <c r="E1863" s="19" t="s">
        <v>3863</v>
      </c>
      <c r="F1863" s="10">
        <v>42036</v>
      </c>
      <c r="G1863" s="10">
        <v>44228</v>
      </c>
      <c r="H1863" s="11">
        <v>7</v>
      </c>
      <c r="I1863" s="20" t="s">
        <v>259</v>
      </c>
      <c r="J1863" s="11" t="s">
        <v>261</v>
      </c>
      <c r="K1863" s="11" t="s">
        <v>4641</v>
      </c>
      <c r="L1863" s="11">
        <v>2</v>
      </c>
    </row>
    <row r="1864" spans="1:12">
      <c r="A1864" s="11" t="s">
        <v>3614</v>
      </c>
      <c r="D1864" s="11" t="s">
        <v>260</v>
      </c>
      <c r="E1864" s="19" t="s">
        <v>3864</v>
      </c>
      <c r="F1864" s="10">
        <v>42036</v>
      </c>
      <c r="G1864" s="10">
        <v>44228</v>
      </c>
      <c r="H1864" s="11">
        <v>7</v>
      </c>
      <c r="I1864" s="20" t="s">
        <v>259</v>
      </c>
      <c r="J1864" s="11" t="s">
        <v>261</v>
      </c>
      <c r="K1864" s="11" t="s">
        <v>4641</v>
      </c>
      <c r="L1864" s="11">
        <v>2</v>
      </c>
    </row>
    <row r="1865" spans="1:12">
      <c r="A1865" s="11" t="s">
        <v>3615</v>
      </c>
      <c r="D1865" s="11" t="s">
        <v>260</v>
      </c>
      <c r="E1865" s="19" t="s">
        <v>3865</v>
      </c>
      <c r="F1865" s="10">
        <v>42036</v>
      </c>
      <c r="G1865" s="10">
        <v>44228</v>
      </c>
      <c r="H1865" s="11">
        <v>7</v>
      </c>
      <c r="I1865" s="20" t="s">
        <v>259</v>
      </c>
      <c r="J1865" s="11" t="s">
        <v>261</v>
      </c>
      <c r="K1865" s="11" t="s">
        <v>4641</v>
      </c>
      <c r="L1865" s="11">
        <v>2</v>
      </c>
    </row>
    <row r="1866" spans="1:12">
      <c r="A1866" s="11" t="s">
        <v>3616</v>
      </c>
      <c r="D1866" s="11" t="s">
        <v>260</v>
      </c>
      <c r="E1866" s="19" t="s">
        <v>3866</v>
      </c>
      <c r="F1866" s="10">
        <v>42036</v>
      </c>
      <c r="G1866" s="10">
        <v>44228</v>
      </c>
      <c r="H1866" s="11">
        <v>7</v>
      </c>
      <c r="I1866" s="20" t="s">
        <v>259</v>
      </c>
      <c r="J1866" s="11" t="s">
        <v>261</v>
      </c>
      <c r="K1866" s="11" t="s">
        <v>4641</v>
      </c>
      <c r="L1866" s="11">
        <v>2</v>
      </c>
    </row>
    <row r="1867" spans="1:12">
      <c r="A1867" s="11" t="s">
        <v>3617</v>
      </c>
      <c r="D1867" s="11" t="s">
        <v>260</v>
      </c>
      <c r="E1867" s="19" t="s">
        <v>3867</v>
      </c>
      <c r="F1867" s="10">
        <v>42036</v>
      </c>
      <c r="G1867" s="10">
        <v>44228</v>
      </c>
      <c r="H1867" s="11">
        <v>7</v>
      </c>
      <c r="I1867" s="20" t="s">
        <v>259</v>
      </c>
      <c r="J1867" s="11" t="s">
        <v>261</v>
      </c>
      <c r="K1867" s="11" t="s">
        <v>4641</v>
      </c>
      <c r="L1867" s="11">
        <v>2</v>
      </c>
    </row>
    <row r="1868" spans="1:12">
      <c r="A1868" s="11" t="s">
        <v>3618</v>
      </c>
      <c r="D1868" s="11" t="s">
        <v>260</v>
      </c>
      <c r="E1868" s="19" t="s">
        <v>3868</v>
      </c>
      <c r="F1868" s="10">
        <v>42036</v>
      </c>
      <c r="G1868" s="10">
        <v>44228</v>
      </c>
      <c r="H1868" s="11">
        <v>7</v>
      </c>
      <c r="I1868" s="20" t="s">
        <v>259</v>
      </c>
      <c r="J1868" s="11" t="s">
        <v>261</v>
      </c>
      <c r="K1868" s="11" t="s">
        <v>4641</v>
      </c>
      <c r="L1868" s="11">
        <v>2</v>
      </c>
    </row>
    <row r="1869" spans="1:12">
      <c r="A1869" s="11" t="s">
        <v>3619</v>
      </c>
      <c r="D1869" s="11" t="s">
        <v>260</v>
      </c>
      <c r="E1869" s="19" t="s">
        <v>3869</v>
      </c>
      <c r="F1869" s="10">
        <v>42036</v>
      </c>
      <c r="G1869" s="10">
        <v>44228</v>
      </c>
      <c r="H1869" s="11">
        <v>7</v>
      </c>
      <c r="I1869" s="20" t="s">
        <v>259</v>
      </c>
      <c r="J1869" s="11" t="s">
        <v>261</v>
      </c>
      <c r="K1869" s="11" t="s">
        <v>4641</v>
      </c>
      <c r="L1869" s="11">
        <v>2</v>
      </c>
    </row>
    <row r="1870" spans="1:12">
      <c r="A1870" s="11" t="s">
        <v>3620</v>
      </c>
      <c r="D1870" s="11" t="s">
        <v>260</v>
      </c>
      <c r="E1870" s="19" t="s">
        <v>3870</v>
      </c>
      <c r="F1870" s="10">
        <v>42036</v>
      </c>
      <c r="G1870" s="10">
        <v>44228</v>
      </c>
      <c r="H1870" s="11">
        <v>7</v>
      </c>
      <c r="I1870" s="20" t="s">
        <v>259</v>
      </c>
      <c r="J1870" s="11" t="s">
        <v>261</v>
      </c>
      <c r="K1870" s="11" t="s">
        <v>4641</v>
      </c>
      <c r="L1870" s="11">
        <v>2</v>
      </c>
    </row>
    <row r="1871" spans="1:12">
      <c r="A1871" s="11" t="s">
        <v>3621</v>
      </c>
      <c r="D1871" s="11" t="s">
        <v>260</v>
      </c>
      <c r="E1871" s="19" t="s">
        <v>3871</v>
      </c>
      <c r="F1871" s="10">
        <v>42036</v>
      </c>
      <c r="G1871" s="10">
        <v>44228</v>
      </c>
      <c r="H1871" s="11">
        <v>7</v>
      </c>
      <c r="I1871" s="20" t="s">
        <v>259</v>
      </c>
      <c r="J1871" s="11" t="s">
        <v>261</v>
      </c>
      <c r="K1871" s="11" t="s">
        <v>4641</v>
      </c>
      <c r="L1871" s="11">
        <v>2</v>
      </c>
    </row>
    <row r="1872" spans="1:12">
      <c r="A1872" s="11" t="s">
        <v>3622</v>
      </c>
      <c r="D1872" s="11" t="s">
        <v>260</v>
      </c>
      <c r="E1872" s="19" t="s">
        <v>3872</v>
      </c>
      <c r="F1872" s="10">
        <v>42036</v>
      </c>
      <c r="G1872" s="10">
        <v>44228</v>
      </c>
      <c r="H1872" s="11">
        <v>7</v>
      </c>
      <c r="I1872" s="20" t="s">
        <v>259</v>
      </c>
      <c r="J1872" s="11" t="s">
        <v>261</v>
      </c>
      <c r="K1872" s="11" t="s">
        <v>4641</v>
      </c>
      <c r="L1872" s="11">
        <v>2</v>
      </c>
    </row>
    <row r="1873" spans="1:12">
      <c r="A1873" s="11" t="s">
        <v>3623</v>
      </c>
      <c r="D1873" s="11" t="s">
        <v>260</v>
      </c>
      <c r="E1873" s="19" t="s">
        <v>3873</v>
      </c>
      <c r="F1873" s="10">
        <v>42036</v>
      </c>
      <c r="G1873" s="10">
        <v>44228</v>
      </c>
      <c r="H1873" s="11">
        <v>7</v>
      </c>
      <c r="I1873" s="20" t="s">
        <v>259</v>
      </c>
      <c r="J1873" s="11" t="s">
        <v>261</v>
      </c>
      <c r="K1873" s="11" t="s">
        <v>4641</v>
      </c>
      <c r="L1873" s="11">
        <v>2</v>
      </c>
    </row>
    <row r="1874" spans="1:12">
      <c r="A1874" s="11" t="s">
        <v>3624</v>
      </c>
      <c r="D1874" s="11" t="s">
        <v>260</v>
      </c>
      <c r="E1874" s="19" t="s">
        <v>3874</v>
      </c>
      <c r="F1874" s="10">
        <v>42036</v>
      </c>
      <c r="G1874" s="10">
        <v>44228</v>
      </c>
      <c r="H1874" s="11">
        <v>7</v>
      </c>
      <c r="I1874" s="20" t="s">
        <v>259</v>
      </c>
      <c r="J1874" s="11" t="s">
        <v>261</v>
      </c>
      <c r="K1874" s="11" t="s">
        <v>4641</v>
      </c>
      <c r="L1874" s="11">
        <v>2</v>
      </c>
    </row>
    <row r="1875" spans="1:12">
      <c r="A1875" s="11" t="s">
        <v>3625</v>
      </c>
      <c r="D1875" s="11" t="s">
        <v>260</v>
      </c>
      <c r="E1875" s="19" t="s">
        <v>3875</v>
      </c>
      <c r="F1875" s="10">
        <v>42036</v>
      </c>
      <c r="G1875" s="10">
        <v>44228</v>
      </c>
      <c r="H1875" s="11">
        <v>7</v>
      </c>
      <c r="I1875" s="20" t="s">
        <v>259</v>
      </c>
      <c r="J1875" s="11" t="s">
        <v>261</v>
      </c>
      <c r="K1875" s="11" t="s">
        <v>4641</v>
      </c>
      <c r="L1875" s="11">
        <v>2</v>
      </c>
    </row>
    <row r="1876" spans="1:12">
      <c r="A1876" s="11" t="s">
        <v>3626</v>
      </c>
      <c r="D1876" s="11" t="s">
        <v>260</v>
      </c>
      <c r="E1876" s="19" t="s">
        <v>3876</v>
      </c>
      <c r="F1876" s="10">
        <v>42036</v>
      </c>
      <c r="G1876" s="10">
        <v>44228</v>
      </c>
      <c r="H1876" s="11">
        <v>7</v>
      </c>
      <c r="I1876" s="20" t="s">
        <v>259</v>
      </c>
      <c r="J1876" s="11" t="s">
        <v>261</v>
      </c>
      <c r="K1876" s="11" t="s">
        <v>4641</v>
      </c>
      <c r="L1876" s="11">
        <v>2</v>
      </c>
    </row>
    <row r="1877" spans="1:12">
      <c r="A1877" s="11" t="s">
        <v>3627</v>
      </c>
      <c r="D1877" s="11" t="s">
        <v>260</v>
      </c>
      <c r="E1877" s="19" t="s">
        <v>3877</v>
      </c>
      <c r="F1877" s="10">
        <v>42036</v>
      </c>
      <c r="G1877" s="10">
        <v>44228</v>
      </c>
      <c r="H1877" s="11">
        <v>7</v>
      </c>
      <c r="I1877" s="20" t="s">
        <v>259</v>
      </c>
      <c r="J1877" s="11" t="s">
        <v>261</v>
      </c>
      <c r="K1877" s="11" t="s">
        <v>4641</v>
      </c>
      <c r="L1877" s="11">
        <v>2</v>
      </c>
    </row>
    <row r="1878" spans="1:12">
      <c r="A1878" s="11" t="s">
        <v>3628</v>
      </c>
      <c r="D1878" s="11" t="s">
        <v>260</v>
      </c>
      <c r="E1878" s="19" t="s">
        <v>3878</v>
      </c>
      <c r="F1878" s="10">
        <v>42036</v>
      </c>
      <c r="G1878" s="10">
        <v>44228</v>
      </c>
      <c r="H1878" s="11">
        <v>7</v>
      </c>
      <c r="I1878" s="20" t="s">
        <v>259</v>
      </c>
      <c r="J1878" s="11" t="s">
        <v>261</v>
      </c>
      <c r="K1878" s="11" t="s">
        <v>4641</v>
      </c>
      <c r="L1878" s="11">
        <v>2</v>
      </c>
    </row>
    <row r="1879" spans="1:12">
      <c r="A1879" s="11" t="s">
        <v>3629</v>
      </c>
      <c r="D1879" s="11" t="s">
        <v>260</v>
      </c>
      <c r="E1879" s="19" t="s">
        <v>3879</v>
      </c>
      <c r="F1879" s="10">
        <v>42036</v>
      </c>
      <c r="G1879" s="10">
        <v>44228</v>
      </c>
      <c r="H1879" s="11">
        <v>7</v>
      </c>
      <c r="I1879" s="20" t="s">
        <v>259</v>
      </c>
      <c r="J1879" s="11" t="s">
        <v>261</v>
      </c>
      <c r="K1879" s="11" t="s">
        <v>4641</v>
      </c>
      <c r="L1879" s="11">
        <v>2</v>
      </c>
    </row>
    <row r="1880" spans="1:12">
      <c r="A1880" s="11" t="s">
        <v>3630</v>
      </c>
      <c r="D1880" s="11" t="s">
        <v>260</v>
      </c>
      <c r="E1880" s="19" t="s">
        <v>3880</v>
      </c>
      <c r="F1880" s="10">
        <v>42036</v>
      </c>
      <c r="G1880" s="10">
        <v>44228</v>
      </c>
      <c r="H1880" s="11">
        <v>7</v>
      </c>
      <c r="I1880" s="20" t="s">
        <v>259</v>
      </c>
      <c r="J1880" s="11" t="s">
        <v>261</v>
      </c>
      <c r="K1880" s="11" t="s">
        <v>4641</v>
      </c>
      <c r="L1880" s="11">
        <v>2</v>
      </c>
    </row>
    <row r="1881" spans="1:12">
      <c r="A1881" s="11" t="s">
        <v>3631</v>
      </c>
      <c r="D1881" s="11" t="s">
        <v>260</v>
      </c>
      <c r="E1881" s="19" t="s">
        <v>3881</v>
      </c>
      <c r="F1881" s="10">
        <v>42036</v>
      </c>
      <c r="G1881" s="10">
        <v>44228</v>
      </c>
      <c r="H1881" s="11">
        <v>7</v>
      </c>
      <c r="I1881" s="20" t="s">
        <v>259</v>
      </c>
      <c r="J1881" s="11" t="s">
        <v>261</v>
      </c>
      <c r="K1881" s="11" t="s">
        <v>4641</v>
      </c>
      <c r="L1881" s="11">
        <v>2</v>
      </c>
    </row>
    <row r="1882" spans="1:12">
      <c r="A1882" s="11" t="s">
        <v>3632</v>
      </c>
      <c r="D1882" s="11" t="s">
        <v>260</v>
      </c>
      <c r="E1882" s="19" t="s">
        <v>3882</v>
      </c>
      <c r="F1882" s="10">
        <v>42036</v>
      </c>
      <c r="G1882" s="10">
        <v>44228</v>
      </c>
      <c r="H1882" s="11">
        <v>7</v>
      </c>
      <c r="I1882" s="20" t="s">
        <v>259</v>
      </c>
      <c r="J1882" s="11" t="s">
        <v>261</v>
      </c>
      <c r="K1882" s="11" t="s">
        <v>4641</v>
      </c>
      <c r="L1882" s="11">
        <v>2</v>
      </c>
    </row>
    <row r="1883" spans="1:12">
      <c r="A1883" s="11" t="s">
        <v>3633</v>
      </c>
      <c r="D1883" s="11" t="s">
        <v>260</v>
      </c>
      <c r="E1883" s="19" t="s">
        <v>3883</v>
      </c>
      <c r="F1883" s="10">
        <v>42036</v>
      </c>
      <c r="G1883" s="10">
        <v>44228</v>
      </c>
      <c r="H1883" s="11">
        <v>7</v>
      </c>
      <c r="I1883" s="20" t="s">
        <v>259</v>
      </c>
      <c r="J1883" s="11" t="s">
        <v>261</v>
      </c>
      <c r="K1883" s="11" t="s">
        <v>4641</v>
      </c>
      <c r="L1883" s="11">
        <v>2</v>
      </c>
    </row>
    <row r="1884" spans="1:12">
      <c r="A1884" s="11" t="s">
        <v>3634</v>
      </c>
      <c r="D1884" s="11" t="s">
        <v>260</v>
      </c>
      <c r="E1884" s="19" t="s">
        <v>3884</v>
      </c>
      <c r="F1884" s="10">
        <v>42036</v>
      </c>
      <c r="G1884" s="10">
        <v>44228</v>
      </c>
      <c r="H1884" s="11">
        <v>7</v>
      </c>
      <c r="I1884" s="20" t="s">
        <v>259</v>
      </c>
      <c r="J1884" s="11" t="s">
        <v>261</v>
      </c>
      <c r="K1884" s="11" t="s">
        <v>4641</v>
      </c>
      <c r="L1884" s="11">
        <v>2</v>
      </c>
    </row>
    <row r="1885" spans="1:12">
      <c r="A1885" s="11" t="s">
        <v>3635</v>
      </c>
      <c r="D1885" s="11" t="s">
        <v>260</v>
      </c>
      <c r="E1885" s="19" t="s">
        <v>3885</v>
      </c>
      <c r="F1885" s="10">
        <v>42036</v>
      </c>
      <c r="G1885" s="10">
        <v>44228</v>
      </c>
      <c r="H1885" s="11">
        <v>7</v>
      </c>
      <c r="I1885" s="20" t="s">
        <v>259</v>
      </c>
      <c r="J1885" s="11" t="s">
        <v>261</v>
      </c>
      <c r="K1885" s="11" t="s">
        <v>4641</v>
      </c>
      <c r="L1885" s="11">
        <v>2</v>
      </c>
    </row>
    <row r="1886" spans="1:12">
      <c r="A1886" s="11" t="s">
        <v>3636</v>
      </c>
      <c r="D1886" s="11" t="s">
        <v>260</v>
      </c>
      <c r="E1886" s="19" t="s">
        <v>3886</v>
      </c>
      <c r="F1886" s="10">
        <v>42036</v>
      </c>
      <c r="G1886" s="10">
        <v>44228</v>
      </c>
      <c r="H1886" s="11">
        <v>7</v>
      </c>
      <c r="I1886" s="20" t="s">
        <v>259</v>
      </c>
      <c r="J1886" s="11" t="s">
        <v>261</v>
      </c>
      <c r="K1886" s="11" t="s">
        <v>4641</v>
      </c>
      <c r="L1886" s="11">
        <v>2</v>
      </c>
    </row>
    <row r="1887" spans="1:12">
      <c r="A1887" s="11" t="s">
        <v>3637</v>
      </c>
      <c r="D1887" s="11" t="s">
        <v>260</v>
      </c>
      <c r="E1887" s="19" t="s">
        <v>3887</v>
      </c>
      <c r="F1887" s="10">
        <v>42036</v>
      </c>
      <c r="G1887" s="10">
        <v>44228</v>
      </c>
      <c r="H1887" s="11">
        <v>7</v>
      </c>
      <c r="I1887" s="20" t="s">
        <v>259</v>
      </c>
      <c r="J1887" s="11" t="s">
        <v>261</v>
      </c>
      <c r="K1887" s="11" t="s">
        <v>4641</v>
      </c>
      <c r="L1887" s="11">
        <v>2</v>
      </c>
    </row>
    <row r="1888" spans="1:12">
      <c r="A1888" s="11" t="s">
        <v>3638</v>
      </c>
      <c r="D1888" s="11" t="s">
        <v>260</v>
      </c>
      <c r="E1888" s="19" t="s">
        <v>3888</v>
      </c>
      <c r="F1888" s="10">
        <v>42036</v>
      </c>
      <c r="G1888" s="10">
        <v>44228</v>
      </c>
      <c r="H1888" s="11">
        <v>7</v>
      </c>
      <c r="I1888" s="20" t="s">
        <v>259</v>
      </c>
      <c r="J1888" s="11" t="s">
        <v>261</v>
      </c>
      <c r="K1888" s="11" t="s">
        <v>4641</v>
      </c>
      <c r="L1888" s="11">
        <v>2</v>
      </c>
    </row>
    <row r="1889" spans="1:12">
      <c r="A1889" s="11" t="s">
        <v>3639</v>
      </c>
      <c r="D1889" s="11" t="s">
        <v>260</v>
      </c>
      <c r="E1889" s="19" t="s">
        <v>3889</v>
      </c>
      <c r="F1889" s="10">
        <v>42036</v>
      </c>
      <c r="G1889" s="10">
        <v>44228</v>
      </c>
      <c r="H1889" s="11">
        <v>7</v>
      </c>
      <c r="I1889" s="20" t="s">
        <v>259</v>
      </c>
      <c r="J1889" s="11" t="s">
        <v>261</v>
      </c>
      <c r="K1889" s="11" t="s">
        <v>4641</v>
      </c>
      <c r="L1889" s="11">
        <v>2</v>
      </c>
    </row>
    <row r="1890" spans="1:12">
      <c r="A1890" s="11" t="s">
        <v>3640</v>
      </c>
      <c r="D1890" s="11" t="s">
        <v>260</v>
      </c>
      <c r="E1890" s="19" t="s">
        <v>3890</v>
      </c>
      <c r="F1890" s="10">
        <v>42036</v>
      </c>
      <c r="G1890" s="10">
        <v>44228</v>
      </c>
      <c r="H1890" s="11">
        <v>7</v>
      </c>
      <c r="I1890" s="20" t="s">
        <v>259</v>
      </c>
      <c r="J1890" s="11" t="s">
        <v>261</v>
      </c>
      <c r="K1890" s="11" t="s">
        <v>4641</v>
      </c>
      <c r="L1890" s="11">
        <v>2</v>
      </c>
    </row>
    <row r="1891" spans="1:12">
      <c r="A1891" s="11" t="s">
        <v>3641</v>
      </c>
      <c r="D1891" s="11" t="s">
        <v>260</v>
      </c>
      <c r="E1891" s="19" t="s">
        <v>3891</v>
      </c>
      <c r="F1891" s="10">
        <v>42036</v>
      </c>
      <c r="G1891" s="10">
        <v>44228</v>
      </c>
      <c r="H1891" s="11">
        <v>7</v>
      </c>
      <c r="I1891" s="20" t="s">
        <v>259</v>
      </c>
      <c r="J1891" s="11" t="s">
        <v>261</v>
      </c>
      <c r="K1891" s="11" t="s">
        <v>4641</v>
      </c>
      <c r="L1891" s="11">
        <v>2</v>
      </c>
    </row>
    <row r="1892" spans="1:12">
      <c r="A1892" s="11" t="s">
        <v>3642</v>
      </c>
      <c r="D1892" s="11" t="s">
        <v>260</v>
      </c>
      <c r="E1892" s="19" t="s">
        <v>3892</v>
      </c>
      <c r="F1892" s="10">
        <v>42036</v>
      </c>
      <c r="G1892" s="10">
        <v>44228</v>
      </c>
      <c r="H1892" s="11">
        <v>7</v>
      </c>
      <c r="I1892" s="20" t="s">
        <v>259</v>
      </c>
      <c r="J1892" s="11" t="s">
        <v>261</v>
      </c>
      <c r="K1892" s="11" t="s">
        <v>4641</v>
      </c>
      <c r="L1892" s="11">
        <v>2</v>
      </c>
    </row>
    <row r="1893" spans="1:12">
      <c r="A1893" s="11" t="s">
        <v>3643</v>
      </c>
      <c r="D1893" s="11" t="s">
        <v>260</v>
      </c>
      <c r="E1893" s="19" t="s">
        <v>3893</v>
      </c>
      <c r="F1893" s="10">
        <v>42036</v>
      </c>
      <c r="G1893" s="10">
        <v>44228</v>
      </c>
      <c r="H1893" s="11">
        <v>7</v>
      </c>
      <c r="I1893" s="20" t="s">
        <v>259</v>
      </c>
      <c r="J1893" s="11" t="s">
        <v>261</v>
      </c>
      <c r="K1893" s="11" t="s">
        <v>4641</v>
      </c>
      <c r="L1893" s="11">
        <v>2</v>
      </c>
    </row>
    <row r="1894" spans="1:12">
      <c r="A1894" s="11" t="s">
        <v>3644</v>
      </c>
      <c r="D1894" s="11" t="s">
        <v>260</v>
      </c>
      <c r="E1894" s="19" t="s">
        <v>3894</v>
      </c>
      <c r="F1894" s="10">
        <v>42036</v>
      </c>
      <c r="G1894" s="10">
        <v>44228</v>
      </c>
      <c r="H1894" s="11">
        <v>7</v>
      </c>
      <c r="I1894" s="20" t="s">
        <v>259</v>
      </c>
      <c r="J1894" s="11" t="s">
        <v>261</v>
      </c>
      <c r="K1894" s="11" t="s">
        <v>4641</v>
      </c>
      <c r="L1894" s="11">
        <v>2</v>
      </c>
    </row>
    <row r="1895" spans="1:12">
      <c r="A1895" s="11" t="s">
        <v>3645</v>
      </c>
      <c r="D1895" s="11" t="s">
        <v>260</v>
      </c>
      <c r="E1895" s="19" t="s">
        <v>3895</v>
      </c>
      <c r="F1895" s="10">
        <v>42036</v>
      </c>
      <c r="G1895" s="10">
        <v>44228</v>
      </c>
      <c r="H1895" s="11">
        <v>7</v>
      </c>
      <c r="I1895" s="20" t="s">
        <v>259</v>
      </c>
      <c r="J1895" s="11" t="s">
        <v>261</v>
      </c>
      <c r="K1895" s="11" t="s">
        <v>4641</v>
      </c>
      <c r="L1895" s="11">
        <v>2</v>
      </c>
    </row>
    <row r="1896" spans="1:12">
      <c r="A1896" s="11" t="s">
        <v>3646</v>
      </c>
      <c r="D1896" s="11" t="s">
        <v>260</v>
      </c>
      <c r="E1896" s="19" t="s">
        <v>3896</v>
      </c>
      <c r="F1896" s="10">
        <v>42036</v>
      </c>
      <c r="G1896" s="10">
        <v>44228</v>
      </c>
      <c r="H1896" s="11">
        <v>7</v>
      </c>
      <c r="I1896" s="20" t="s">
        <v>259</v>
      </c>
      <c r="J1896" s="11" t="s">
        <v>261</v>
      </c>
      <c r="K1896" s="11" t="s">
        <v>4641</v>
      </c>
      <c r="L1896" s="11">
        <v>2</v>
      </c>
    </row>
    <row r="1897" spans="1:12">
      <c r="A1897" s="11" t="s">
        <v>3647</v>
      </c>
      <c r="D1897" s="11" t="s">
        <v>260</v>
      </c>
      <c r="E1897" s="19" t="s">
        <v>3897</v>
      </c>
      <c r="F1897" s="10">
        <v>42036</v>
      </c>
      <c r="G1897" s="10">
        <v>44228</v>
      </c>
      <c r="H1897" s="11">
        <v>7</v>
      </c>
      <c r="I1897" s="20" t="s">
        <v>259</v>
      </c>
      <c r="J1897" s="11" t="s">
        <v>261</v>
      </c>
      <c r="K1897" s="11" t="s">
        <v>4641</v>
      </c>
      <c r="L1897" s="11">
        <v>2</v>
      </c>
    </row>
    <row r="1898" spans="1:12">
      <c r="A1898" s="11" t="s">
        <v>3648</v>
      </c>
      <c r="D1898" s="11" t="s">
        <v>260</v>
      </c>
      <c r="E1898" s="19" t="s">
        <v>3898</v>
      </c>
      <c r="F1898" s="10">
        <v>42036</v>
      </c>
      <c r="G1898" s="10">
        <v>44228</v>
      </c>
      <c r="H1898" s="11">
        <v>7</v>
      </c>
      <c r="I1898" s="20" t="s">
        <v>259</v>
      </c>
      <c r="J1898" s="11" t="s">
        <v>261</v>
      </c>
      <c r="K1898" s="11" t="s">
        <v>4641</v>
      </c>
      <c r="L1898" s="11">
        <v>2</v>
      </c>
    </row>
    <row r="1899" spans="1:12">
      <c r="A1899" s="11" t="s">
        <v>3649</v>
      </c>
      <c r="D1899" s="11" t="s">
        <v>260</v>
      </c>
      <c r="E1899" s="19" t="s">
        <v>3899</v>
      </c>
      <c r="F1899" s="10">
        <v>42036</v>
      </c>
      <c r="G1899" s="10">
        <v>44228</v>
      </c>
      <c r="H1899" s="11">
        <v>7</v>
      </c>
      <c r="I1899" s="20" t="s">
        <v>259</v>
      </c>
      <c r="J1899" s="11" t="s">
        <v>261</v>
      </c>
      <c r="K1899" s="11" t="s">
        <v>4641</v>
      </c>
      <c r="L1899" s="11">
        <v>2</v>
      </c>
    </row>
    <row r="1900" spans="1:12">
      <c r="A1900" s="11" t="s">
        <v>3650</v>
      </c>
      <c r="D1900" s="11" t="s">
        <v>260</v>
      </c>
      <c r="E1900" s="19" t="s">
        <v>3900</v>
      </c>
      <c r="F1900" s="10">
        <v>42036</v>
      </c>
      <c r="G1900" s="10">
        <v>44228</v>
      </c>
      <c r="H1900" s="11">
        <v>7</v>
      </c>
      <c r="I1900" s="20" t="s">
        <v>259</v>
      </c>
      <c r="J1900" s="11" t="s">
        <v>261</v>
      </c>
      <c r="K1900" s="11" t="s">
        <v>4641</v>
      </c>
      <c r="L1900" s="11">
        <v>2</v>
      </c>
    </row>
    <row r="1901" spans="1:12">
      <c r="A1901" s="11" t="s">
        <v>3651</v>
      </c>
      <c r="D1901" s="11" t="s">
        <v>260</v>
      </c>
      <c r="E1901" s="19" t="s">
        <v>3901</v>
      </c>
      <c r="F1901" s="10">
        <v>42036</v>
      </c>
      <c r="G1901" s="10">
        <v>44228</v>
      </c>
      <c r="H1901" s="11">
        <v>7</v>
      </c>
      <c r="I1901" s="20" t="s">
        <v>259</v>
      </c>
      <c r="J1901" s="11" t="s">
        <v>261</v>
      </c>
      <c r="K1901" s="11" t="s">
        <v>4641</v>
      </c>
      <c r="L1901" s="11">
        <v>2</v>
      </c>
    </row>
    <row r="1902" spans="1:12">
      <c r="A1902" s="11" t="s">
        <v>3652</v>
      </c>
      <c r="D1902" s="11" t="s">
        <v>260</v>
      </c>
      <c r="E1902" s="19" t="s">
        <v>3902</v>
      </c>
      <c r="F1902" s="10">
        <v>42036</v>
      </c>
      <c r="G1902" s="10">
        <v>44228</v>
      </c>
      <c r="H1902" s="11">
        <v>7</v>
      </c>
      <c r="I1902" s="20" t="s">
        <v>259</v>
      </c>
      <c r="J1902" s="11" t="s">
        <v>261</v>
      </c>
      <c r="K1902" s="11" t="s">
        <v>4641</v>
      </c>
      <c r="L1902" s="11">
        <v>2</v>
      </c>
    </row>
    <row r="1903" spans="1:12">
      <c r="A1903" s="11" t="s">
        <v>3653</v>
      </c>
      <c r="D1903" s="11" t="s">
        <v>260</v>
      </c>
      <c r="E1903" s="19" t="s">
        <v>3903</v>
      </c>
      <c r="F1903" s="10">
        <v>42036</v>
      </c>
      <c r="G1903" s="10">
        <v>44228</v>
      </c>
      <c r="H1903" s="11">
        <v>7</v>
      </c>
      <c r="I1903" s="20" t="s">
        <v>259</v>
      </c>
      <c r="J1903" s="11" t="s">
        <v>261</v>
      </c>
      <c r="K1903" s="11" t="s">
        <v>4641</v>
      </c>
      <c r="L1903" s="11">
        <v>2</v>
      </c>
    </row>
    <row r="1904" spans="1:12">
      <c r="A1904" s="11" t="s">
        <v>3654</v>
      </c>
      <c r="D1904" s="11" t="s">
        <v>260</v>
      </c>
      <c r="E1904" s="19" t="s">
        <v>3904</v>
      </c>
      <c r="F1904" s="10">
        <v>42036</v>
      </c>
      <c r="G1904" s="10">
        <v>44228</v>
      </c>
      <c r="H1904" s="11">
        <v>7</v>
      </c>
      <c r="I1904" s="20" t="s">
        <v>259</v>
      </c>
      <c r="J1904" s="11" t="s">
        <v>261</v>
      </c>
      <c r="K1904" s="11" t="s">
        <v>4641</v>
      </c>
      <c r="L1904" s="11">
        <v>2</v>
      </c>
    </row>
    <row r="1905" spans="1:12">
      <c r="A1905" s="11" t="s">
        <v>3655</v>
      </c>
      <c r="D1905" s="11" t="s">
        <v>260</v>
      </c>
      <c r="E1905" s="19" t="s">
        <v>3905</v>
      </c>
      <c r="F1905" s="10">
        <v>42036</v>
      </c>
      <c r="G1905" s="10">
        <v>44228</v>
      </c>
      <c r="H1905" s="11">
        <v>7</v>
      </c>
      <c r="I1905" s="20" t="s">
        <v>259</v>
      </c>
      <c r="J1905" s="11" t="s">
        <v>261</v>
      </c>
      <c r="K1905" s="11" t="s">
        <v>4641</v>
      </c>
      <c r="L1905" s="11">
        <v>2</v>
      </c>
    </row>
    <row r="1906" spans="1:12">
      <c r="A1906" s="11" t="s">
        <v>3656</v>
      </c>
      <c r="D1906" s="11" t="s">
        <v>260</v>
      </c>
      <c r="E1906" s="19" t="s">
        <v>3906</v>
      </c>
      <c r="F1906" s="10">
        <v>42036</v>
      </c>
      <c r="G1906" s="10">
        <v>44228</v>
      </c>
      <c r="H1906" s="11">
        <v>7</v>
      </c>
      <c r="I1906" s="20" t="s">
        <v>259</v>
      </c>
      <c r="J1906" s="11" t="s">
        <v>261</v>
      </c>
      <c r="K1906" s="11" t="s">
        <v>4641</v>
      </c>
      <c r="L1906" s="11">
        <v>2</v>
      </c>
    </row>
    <row r="1907" spans="1:12">
      <c r="A1907" s="11" t="s">
        <v>3657</v>
      </c>
      <c r="D1907" s="11" t="s">
        <v>260</v>
      </c>
      <c r="E1907" s="19" t="s">
        <v>3907</v>
      </c>
      <c r="F1907" s="10">
        <v>42036</v>
      </c>
      <c r="G1907" s="10">
        <v>44228</v>
      </c>
      <c r="H1907" s="11">
        <v>7</v>
      </c>
      <c r="I1907" s="20" t="s">
        <v>259</v>
      </c>
      <c r="J1907" s="11" t="s">
        <v>261</v>
      </c>
      <c r="K1907" s="11" t="s">
        <v>4641</v>
      </c>
      <c r="L1907" s="11">
        <v>2</v>
      </c>
    </row>
    <row r="1908" spans="1:12">
      <c r="A1908" s="11" t="s">
        <v>3658</v>
      </c>
      <c r="D1908" s="11" t="s">
        <v>260</v>
      </c>
      <c r="E1908" s="19" t="s">
        <v>3908</v>
      </c>
      <c r="F1908" s="10">
        <v>42036</v>
      </c>
      <c r="G1908" s="10">
        <v>44228</v>
      </c>
      <c r="H1908" s="11">
        <v>7</v>
      </c>
      <c r="I1908" s="20" t="s">
        <v>259</v>
      </c>
      <c r="J1908" s="11" t="s">
        <v>261</v>
      </c>
      <c r="K1908" s="11" t="s">
        <v>4641</v>
      </c>
      <c r="L1908" s="11">
        <v>2</v>
      </c>
    </row>
    <row r="1909" spans="1:12">
      <c r="A1909" s="11" t="s">
        <v>3659</v>
      </c>
      <c r="D1909" s="11" t="s">
        <v>260</v>
      </c>
      <c r="E1909" s="19" t="s">
        <v>3909</v>
      </c>
      <c r="F1909" s="10">
        <v>42036</v>
      </c>
      <c r="G1909" s="10">
        <v>44228</v>
      </c>
      <c r="H1909" s="11">
        <v>7</v>
      </c>
      <c r="I1909" s="20" t="s">
        <v>259</v>
      </c>
      <c r="J1909" s="11" t="s">
        <v>261</v>
      </c>
      <c r="K1909" s="11" t="s">
        <v>4641</v>
      </c>
      <c r="L1909" s="11">
        <v>2</v>
      </c>
    </row>
    <row r="1910" spans="1:12">
      <c r="A1910" s="11" t="s">
        <v>3660</v>
      </c>
      <c r="D1910" s="11" t="s">
        <v>260</v>
      </c>
      <c r="E1910" s="19" t="s">
        <v>3910</v>
      </c>
      <c r="F1910" s="10">
        <v>42036</v>
      </c>
      <c r="G1910" s="10">
        <v>44228</v>
      </c>
      <c r="H1910" s="11">
        <v>7</v>
      </c>
      <c r="I1910" s="20" t="s">
        <v>259</v>
      </c>
      <c r="J1910" s="11" t="s">
        <v>261</v>
      </c>
      <c r="K1910" s="11" t="s">
        <v>4641</v>
      </c>
      <c r="L1910" s="11">
        <v>2</v>
      </c>
    </row>
    <row r="1911" spans="1:12">
      <c r="A1911" s="11" t="s">
        <v>3661</v>
      </c>
      <c r="D1911" s="11" t="s">
        <v>260</v>
      </c>
      <c r="E1911" s="19" t="s">
        <v>3911</v>
      </c>
      <c r="F1911" s="10">
        <v>42036</v>
      </c>
      <c r="G1911" s="10">
        <v>44228</v>
      </c>
      <c r="H1911" s="11">
        <v>7</v>
      </c>
      <c r="I1911" s="20" t="s">
        <v>259</v>
      </c>
      <c r="J1911" s="11" t="s">
        <v>261</v>
      </c>
      <c r="K1911" s="11" t="s">
        <v>4641</v>
      </c>
      <c r="L1911" s="11">
        <v>2</v>
      </c>
    </row>
    <row r="1912" spans="1:12">
      <c r="A1912" s="11" t="s">
        <v>3662</v>
      </c>
      <c r="D1912" s="11" t="s">
        <v>260</v>
      </c>
      <c r="E1912" s="19" t="s">
        <v>3912</v>
      </c>
      <c r="F1912" s="10">
        <v>42036</v>
      </c>
      <c r="G1912" s="10">
        <v>44228</v>
      </c>
      <c r="H1912" s="11">
        <v>7</v>
      </c>
      <c r="I1912" s="20" t="s">
        <v>259</v>
      </c>
      <c r="J1912" s="11" t="s">
        <v>261</v>
      </c>
      <c r="K1912" s="11" t="s">
        <v>4641</v>
      </c>
      <c r="L1912" s="11">
        <v>2</v>
      </c>
    </row>
    <row r="1913" spans="1:12">
      <c r="A1913" s="11" t="s">
        <v>3663</v>
      </c>
      <c r="D1913" s="11" t="s">
        <v>260</v>
      </c>
      <c r="E1913" s="19" t="s">
        <v>3913</v>
      </c>
      <c r="F1913" s="10">
        <v>42036</v>
      </c>
      <c r="G1913" s="10">
        <v>44228</v>
      </c>
      <c r="H1913" s="11">
        <v>7</v>
      </c>
      <c r="I1913" s="20" t="s">
        <v>259</v>
      </c>
      <c r="J1913" s="11" t="s">
        <v>261</v>
      </c>
      <c r="K1913" s="11" t="s">
        <v>4641</v>
      </c>
      <c r="L1913" s="11">
        <v>2</v>
      </c>
    </row>
    <row r="1914" spans="1:12">
      <c r="A1914" s="11" t="s">
        <v>3664</v>
      </c>
      <c r="D1914" s="11" t="s">
        <v>260</v>
      </c>
      <c r="E1914" s="19" t="s">
        <v>3914</v>
      </c>
      <c r="F1914" s="10">
        <v>42036</v>
      </c>
      <c r="G1914" s="10">
        <v>44228</v>
      </c>
      <c r="H1914" s="11">
        <v>7</v>
      </c>
      <c r="I1914" s="20" t="s">
        <v>259</v>
      </c>
      <c r="J1914" s="11" t="s">
        <v>261</v>
      </c>
      <c r="K1914" s="11" t="s">
        <v>4641</v>
      </c>
      <c r="L1914" s="11">
        <v>2</v>
      </c>
    </row>
    <row r="1915" spans="1:12">
      <c r="A1915" s="11" t="s">
        <v>3665</v>
      </c>
      <c r="D1915" s="11" t="s">
        <v>260</v>
      </c>
      <c r="E1915" s="19" t="s">
        <v>3915</v>
      </c>
      <c r="F1915" s="10">
        <v>42036</v>
      </c>
      <c r="G1915" s="10">
        <v>44228</v>
      </c>
      <c r="H1915" s="11">
        <v>7</v>
      </c>
      <c r="I1915" s="20" t="s">
        <v>259</v>
      </c>
      <c r="J1915" s="11" t="s">
        <v>261</v>
      </c>
      <c r="K1915" s="11" t="s">
        <v>4641</v>
      </c>
      <c r="L1915" s="11">
        <v>2</v>
      </c>
    </row>
    <row r="1916" spans="1:12">
      <c r="A1916" s="11" t="s">
        <v>3666</v>
      </c>
      <c r="D1916" s="11" t="s">
        <v>260</v>
      </c>
      <c r="E1916" s="19" t="s">
        <v>3916</v>
      </c>
      <c r="F1916" s="10">
        <v>42036</v>
      </c>
      <c r="G1916" s="10">
        <v>44228</v>
      </c>
      <c r="H1916" s="11">
        <v>7</v>
      </c>
      <c r="I1916" s="20" t="s">
        <v>259</v>
      </c>
      <c r="J1916" s="11" t="s">
        <v>261</v>
      </c>
      <c r="K1916" s="11" t="s">
        <v>4641</v>
      </c>
      <c r="L1916" s="11">
        <v>2</v>
      </c>
    </row>
    <row r="1917" spans="1:12">
      <c r="A1917" s="11" t="s">
        <v>3667</v>
      </c>
      <c r="D1917" s="11" t="s">
        <v>260</v>
      </c>
      <c r="E1917" s="19" t="s">
        <v>3917</v>
      </c>
      <c r="F1917" s="10">
        <v>42036</v>
      </c>
      <c r="G1917" s="10">
        <v>44228</v>
      </c>
      <c r="H1917" s="11">
        <v>7</v>
      </c>
      <c r="I1917" s="20" t="s">
        <v>259</v>
      </c>
      <c r="J1917" s="11" t="s">
        <v>261</v>
      </c>
      <c r="K1917" s="11" t="s">
        <v>4641</v>
      </c>
      <c r="L1917" s="11">
        <v>2</v>
      </c>
    </row>
    <row r="1918" spans="1:12">
      <c r="A1918" s="11" t="s">
        <v>3668</v>
      </c>
      <c r="D1918" s="11" t="s">
        <v>260</v>
      </c>
      <c r="E1918" s="19" t="s">
        <v>3918</v>
      </c>
      <c r="F1918" s="10">
        <v>42036</v>
      </c>
      <c r="G1918" s="10">
        <v>44228</v>
      </c>
      <c r="H1918" s="11">
        <v>7</v>
      </c>
      <c r="I1918" s="20" t="s">
        <v>259</v>
      </c>
      <c r="J1918" s="11" t="s">
        <v>261</v>
      </c>
      <c r="K1918" s="11" t="s">
        <v>4641</v>
      </c>
      <c r="L1918" s="11">
        <v>2</v>
      </c>
    </row>
    <row r="1919" spans="1:12">
      <c r="A1919" s="11" t="s">
        <v>3669</v>
      </c>
      <c r="D1919" s="11" t="s">
        <v>260</v>
      </c>
      <c r="E1919" s="19" t="s">
        <v>3919</v>
      </c>
      <c r="F1919" s="10">
        <v>42036</v>
      </c>
      <c r="G1919" s="10">
        <v>44228</v>
      </c>
      <c r="H1919" s="11">
        <v>7</v>
      </c>
      <c r="I1919" s="20" t="s">
        <v>259</v>
      </c>
      <c r="J1919" s="11" t="s">
        <v>261</v>
      </c>
      <c r="K1919" s="11" t="s">
        <v>4641</v>
      </c>
      <c r="L1919" s="11">
        <v>2</v>
      </c>
    </row>
    <row r="1920" spans="1:12">
      <c r="A1920" s="11" t="s">
        <v>3670</v>
      </c>
      <c r="D1920" s="11" t="s">
        <v>260</v>
      </c>
      <c r="E1920" s="19" t="s">
        <v>3920</v>
      </c>
      <c r="F1920" s="10">
        <v>42036</v>
      </c>
      <c r="G1920" s="10">
        <v>44228</v>
      </c>
      <c r="H1920" s="11">
        <v>7</v>
      </c>
      <c r="I1920" s="20" t="s">
        <v>259</v>
      </c>
      <c r="J1920" s="11" t="s">
        <v>261</v>
      </c>
      <c r="K1920" s="11" t="s">
        <v>4641</v>
      </c>
      <c r="L1920" s="11">
        <v>2</v>
      </c>
    </row>
    <row r="1921" spans="1:12">
      <c r="A1921" s="11" t="s">
        <v>3671</v>
      </c>
      <c r="D1921" s="11" t="s">
        <v>260</v>
      </c>
      <c r="E1921" s="19" t="s">
        <v>3921</v>
      </c>
      <c r="F1921" s="10">
        <v>42036</v>
      </c>
      <c r="G1921" s="10">
        <v>44228</v>
      </c>
      <c r="H1921" s="11">
        <v>7</v>
      </c>
      <c r="I1921" s="20" t="s">
        <v>259</v>
      </c>
      <c r="J1921" s="11" t="s">
        <v>261</v>
      </c>
      <c r="K1921" s="11" t="s">
        <v>4641</v>
      </c>
      <c r="L1921" s="11">
        <v>2</v>
      </c>
    </row>
    <row r="1922" spans="1:12">
      <c r="A1922" s="11" t="s">
        <v>3672</v>
      </c>
      <c r="D1922" s="11" t="s">
        <v>260</v>
      </c>
      <c r="E1922" s="19" t="s">
        <v>3922</v>
      </c>
      <c r="F1922" s="10">
        <v>42036</v>
      </c>
      <c r="G1922" s="10">
        <v>44228</v>
      </c>
      <c r="H1922" s="11">
        <v>7</v>
      </c>
      <c r="I1922" s="20" t="s">
        <v>259</v>
      </c>
      <c r="J1922" s="11" t="s">
        <v>261</v>
      </c>
      <c r="K1922" s="11" t="s">
        <v>4641</v>
      </c>
      <c r="L1922" s="11">
        <v>2</v>
      </c>
    </row>
    <row r="1923" spans="1:12">
      <c r="A1923" s="11" t="s">
        <v>3673</v>
      </c>
      <c r="D1923" s="11" t="s">
        <v>260</v>
      </c>
      <c r="E1923" s="19" t="s">
        <v>3923</v>
      </c>
      <c r="F1923" s="10">
        <v>42036</v>
      </c>
      <c r="G1923" s="10">
        <v>44228</v>
      </c>
      <c r="H1923" s="11">
        <v>7</v>
      </c>
      <c r="I1923" s="20" t="s">
        <v>259</v>
      </c>
      <c r="J1923" s="11" t="s">
        <v>261</v>
      </c>
      <c r="K1923" s="11" t="s">
        <v>4641</v>
      </c>
      <c r="L1923" s="11">
        <v>2</v>
      </c>
    </row>
    <row r="1924" spans="1:12">
      <c r="A1924" s="11" t="s">
        <v>3674</v>
      </c>
      <c r="D1924" s="11" t="s">
        <v>260</v>
      </c>
      <c r="E1924" s="19" t="s">
        <v>3924</v>
      </c>
      <c r="F1924" s="10">
        <v>42036</v>
      </c>
      <c r="G1924" s="10">
        <v>44228</v>
      </c>
      <c r="H1924" s="11">
        <v>7</v>
      </c>
      <c r="I1924" s="20" t="s">
        <v>259</v>
      </c>
      <c r="J1924" s="11" t="s">
        <v>261</v>
      </c>
      <c r="K1924" s="11" t="s">
        <v>4641</v>
      </c>
      <c r="L1924" s="11">
        <v>2</v>
      </c>
    </row>
    <row r="1925" spans="1:12">
      <c r="A1925" s="11" t="s">
        <v>3675</v>
      </c>
      <c r="D1925" s="11" t="s">
        <v>260</v>
      </c>
      <c r="E1925" s="19" t="s">
        <v>3925</v>
      </c>
      <c r="F1925" s="10">
        <v>42036</v>
      </c>
      <c r="G1925" s="10">
        <v>44228</v>
      </c>
      <c r="H1925" s="11">
        <v>7</v>
      </c>
      <c r="I1925" s="20" t="s">
        <v>259</v>
      </c>
      <c r="J1925" s="11" t="s">
        <v>261</v>
      </c>
      <c r="K1925" s="11" t="s">
        <v>4641</v>
      </c>
      <c r="L1925" s="11">
        <v>2</v>
      </c>
    </row>
    <row r="1926" spans="1:12">
      <c r="A1926" s="11" t="s">
        <v>3676</v>
      </c>
      <c r="D1926" s="11" t="s">
        <v>260</v>
      </c>
      <c r="E1926" s="19" t="s">
        <v>3926</v>
      </c>
      <c r="F1926" s="10">
        <v>42036</v>
      </c>
      <c r="G1926" s="10">
        <v>44228</v>
      </c>
      <c r="H1926" s="11">
        <v>7</v>
      </c>
      <c r="I1926" s="20" t="s">
        <v>259</v>
      </c>
      <c r="J1926" s="11" t="s">
        <v>261</v>
      </c>
      <c r="K1926" s="11" t="s">
        <v>4641</v>
      </c>
      <c r="L1926" s="11">
        <v>2</v>
      </c>
    </row>
    <row r="1927" spans="1:12">
      <c r="A1927" s="11" t="s">
        <v>3677</v>
      </c>
      <c r="D1927" s="11" t="s">
        <v>260</v>
      </c>
      <c r="E1927" s="19" t="s">
        <v>3927</v>
      </c>
      <c r="F1927" s="10">
        <v>42036</v>
      </c>
      <c r="G1927" s="10">
        <v>44228</v>
      </c>
      <c r="H1927" s="11">
        <v>7</v>
      </c>
      <c r="I1927" s="20" t="s">
        <v>259</v>
      </c>
      <c r="J1927" s="11" t="s">
        <v>261</v>
      </c>
      <c r="K1927" s="11" t="s">
        <v>4641</v>
      </c>
      <c r="L1927" s="11">
        <v>2</v>
      </c>
    </row>
    <row r="1928" spans="1:12">
      <c r="A1928" s="11" t="s">
        <v>3678</v>
      </c>
      <c r="D1928" s="11" t="s">
        <v>260</v>
      </c>
      <c r="E1928" s="19" t="s">
        <v>3928</v>
      </c>
      <c r="F1928" s="10">
        <v>42036</v>
      </c>
      <c r="G1928" s="10">
        <v>44228</v>
      </c>
      <c r="H1928" s="11">
        <v>7</v>
      </c>
      <c r="I1928" s="20" t="s">
        <v>259</v>
      </c>
      <c r="J1928" s="11" t="s">
        <v>261</v>
      </c>
      <c r="K1928" s="11" t="s">
        <v>4641</v>
      </c>
      <c r="L1928" s="11">
        <v>2</v>
      </c>
    </row>
    <row r="1929" spans="1:12">
      <c r="A1929" s="11" t="s">
        <v>3679</v>
      </c>
      <c r="D1929" s="11" t="s">
        <v>260</v>
      </c>
      <c r="E1929" s="19" t="s">
        <v>3929</v>
      </c>
      <c r="F1929" s="10">
        <v>42036</v>
      </c>
      <c r="G1929" s="10">
        <v>44228</v>
      </c>
      <c r="H1929" s="11">
        <v>7</v>
      </c>
      <c r="I1929" s="20" t="s">
        <v>259</v>
      </c>
      <c r="J1929" s="11" t="s">
        <v>261</v>
      </c>
      <c r="K1929" s="11" t="s">
        <v>4641</v>
      </c>
      <c r="L1929" s="11">
        <v>2</v>
      </c>
    </row>
    <row r="1930" spans="1:12">
      <c r="A1930" s="11" t="s">
        <v>3680</v>
      </c>
      <c r="D1930" s="11" t="s">
        <v>260</v>
      </c>
      <c r="E1930" s="19" t="s">
        <v>3930</v>
      </c>
      <c r="F1930" s="10">
        <v>42036</v>
      </c>
      <c r="G1930" s="10">
        <v>44228</v>
      </c>
      <c r="H1930" s="11">
        <v>7</v>
      </c>
      <c r="I1930" s="20" t="s">
        <v>259</v>
      </c>
      <c r="J1930" s="11" t="s">
        <v>261</v>
      </c>
      <c r="K1930" s="11" t="s">
        <v>4641</v>
      </c>
      <c r="L1930" s="11">
        <v>2</v>
      </c>
    </row>
    <row r="1931" spans="1:12">
      <c r="A1931" s="11" t="s">
        <v>3681</v>
      </c>
      <c r="D1931" s="11" t="s">
        <v>260</v>
      </c>
      <c r="E1931" s="19" t="s">
        <v>3931</v>
      </c>
      <c r="F1931" s="10">
        <v>42036</v>
      </c>
      <c r="G1931" s="10">
        <v>44228</v>
      </c>
      <c r="H1931" s="11">
        <v>7</v>
      </c>
      <c r="I1931" s="20" t="s">
        <v>259</v>
      </c>
      <c r="J1931" s="11" t="s">
        <v>261</v>
      </c>
      <c r="K1931" s="11" t="s">
        <v>4641</v>
      </c>
      <c r="L1931" s="11">
        <v>2</v>
      </c>
    </row>
    <row r="1932" spans="1:12">
      <c r="A1932" s="11" t="s">
        <v>3682</v>
      </c>
      <c r="D1932" s="11" t="s">
        <v>260</v>
      </c>
      <c r="E1932" s="19" t="s">
        <v>3932</v>
      </c>
      <c r="F1932" s="10">
        <v>42036</v>
      </c>
      <c r="G1932" s="10">
        <v>44228</v>
      </c>
      <c r="H1932" s="11">
        <v>7</v>
      </c>
      <c r="I1932" s="20" t="s">
        <v>259</v>
      </c>
      <c r="J1932" s="11" t="s">
        <v>261</v>
      </c>
      <c r="K1932" s="11" t="s">
        <v>4641</v>
      </c>
      <c r="L1932" s="11">
        <v>2</v>
      </c>
    </row>
    <row r="1933" spans="1:12">
      <c r="A1933" s="11" t="s">
        <v>3683</v>
      </c>
      <c r="D1933" s="11" t="s">
        <v>260</v>
      </c>
      <c r="E1933" s="19" t="s">
        <v>3933</v>
      </c>
      <c r="F1933" s="10">
        <v>42036</v>
      </c>
      <c r="G1933" s="10">
        <v>44228</v>
      </c>
      <c r="H1933" s="11">
        <v>7</v>
      </c>
      <c r="I1933" s="20" t="s">
        <v>259</v>
      </c>
      <c r="J1933" s="11" t="s">
        <v>261</v>
      </c>
      <c r="K1933" s="11" t="s">
        <v>4641</v>
      </c>
      <c r="L1933" s="11">
        <v>2</v>
      </c>
    </row>
    <row r="1934" spans="1:12">
      <c r="A1934" s="11" t="s">
        <v>3684</v>
      </c>
      <c r="D1934" s="11" t="s">
        <v>260</v>
      </c>
      <c r="E1934" s="19" t="s">
        <v>3934</v>
      </c>
      <c r="F1934" s="10">
        <v>42036</v>
      </c>
      <c r="G1934" s="10">
        <v>44228</v>
      </c>
      <c r="H1934" s="11">
        <v>7</v>
      </c>
      <c r="I1934" s="20" t="s">
        <v>259</v>
      </c>
      <c r="J1934" s="11" t="s">
        <v>261</v>
      </c>
      <c r="K1934" s="11" t="s">
        <v>4641</v>
      </c>
      <c r="L1934" s="11">
        <v>2</v>
      </c>
    </row>
    <row r="1935" spans="1:12">
      <c r="A1935" s="11" t="s">
        <v>3685</v>
      </c>
      <c r="D1935" s="11" t="s">
        <v>260</v>
      </c>
      <c r="E1935" s="19" t="s">
        <v>3935</v>
      </c>
      <c r="F1935" s="10">
        <v>42036</v>
      </c>
      <c r="G1935" s="10">
        <v>44228</v>
      </c>
      <c r="H1935" s="11">
        <v>7</v>
      </c>
      <c r="I1935" s="20" t="s">
        <v>259</v>
      </c>
      <c r="J1935" s="11" t="s">
        <v>261</v>
      </c>
      <c r="K1935" s="11" t="s">
        <v>4641</v>
      </c>
      <c r="L1935" s="11">
        <v>2</v>
      </c>
    </row>
    <row r="1936" spans="1:12">
      <c r="A1936" s="11" t="s">
        <v>3686</v>
      </c>
      <c r="D1936" s="11" t="s">
        <v>260</v>
      </c>
      <c r="E1936" s="19" t="s">
        <v>3936</v>
      </c>
      <c r="F1936" s="10">
        <v>42036</v>
      </c>
      <c r="G1936" s="10">
        <v>44228</v>
      </c>
      <c r="H1936" s="11">
        <v>7</v>
      </c>
      <c r="I1936" s="20" t="s">
        <v>259</v>
      </c>
      <c r="J1936" s="11" t="s">
        <v>261</v>
      </c>
      <c r="K1936" s="11" t="s">
        <v>4641</v>
      </c>
      <c r="L1936" s="11">
        <v>2</v>
      </c>
    </row>
    <row r="1937" spans="1:12">
      <c r="A1937" s="11" t="s">
        <v>3687</v>
      </c>
      <c r="D1937" s="11" t="s">
        <v>260</v>
      </c>
      <c r="E1937" s="19" t="s">
        <v>3937</v>
      </c>
      <c r="F1937" s="10">
        <v>42036</v>
      </c>
      <c r="G1937" s="10">
        <v>44228</v>
      </c>
      <c r="H1937" s="11">
        <v>7</v>
      </c>
      <c r="I1937" s="20" t="s">
        <v>259</v>
      </c>
      <c r="J1937" s="11" t="s">
        <v>261</v>
      </c>
      <c r="K1937" s="11" t="s">
        <v>4641</v>
      </c>
      <c r="L1937" s="11">
        <v>2</v>
      </c>
    </row>
    <row r="1938" spans="1:12">
      <c r="A1938" s="11" t="s">
        <v>3688</v>
      </c>
      <c r="D1938" s="11" t="s">
        <v>260</v>
      </c>
      <c r="E1938" s="19" t="s">
        <v>3938</v>
      </c>
      <c r="F1938" s="10">
        <v>42036</v>
      </c>
      <c r="G1938" s="10">
        <v>44228</v>
      </c>
      <c r="H1938" s="11">
        <v>7</v>
      </c>
      <c r="I1938" s="20" t="s">
        <v>259</v>
      </c>
      <c r="J1938" s="11" t="s">
        <v>261</v>
      </c>
      <c r="K1938" s="11" t="s">
        <v>4641</v>
      </c>
      <c r="L1938" s="11">
        <v>2</v>
      </c>
    </row>
    <row r="1939" spans="1:12">
      <c r="A1939" s="11" t="s">
        <v>3689</v>
      </c>
      <c r="D1939" s="11" t="s">
        <v>260</v>
      </c>
      <c r="E1939" s="19" t="s">
        <v>3939</v>
      </c>
      <c r="F1939" s="10">
        <v>42036</v>
      </c>
      <c r="G1939" s="10">
        <v>44228</v>
      </c>
      <c r="H1939" s="11">
        <v>7</v>
      </c>
      <c r="I1939" s="20" t="s">
        <v>259</v>
      </c>
      <c r="J1939" s="11" t="s">
        <v>261</v>
      </c>
      <c r="K1939" s="11" t="s">
        <v>4641</v>
      </c>
      <c r="L1939" s="11">
        <v>2</v>
      </c>
    </row>
    <row r="1940" spans="1:12">
      <c r="A1940" s="11" t="s">
        <v>3690</v>
      </c>
      <c r="D1940" s="11" t="s">
        <v>260</v>
      </c>
      <c r="E1940" s="19" t="s">
        <v>3940</v>
      </c>
      <c r="F1940" s="10">
        <v>42036</v>
      </c>
      <c r="G1940" s="10">
        <v>44228</v>
      </c>
      <c r="H1940" s="11">
        <v>7</v>
      </c>
      <c r="I1940" s="20" t="s">
        <v>259</v>
      </c>
      <c r="J1940" s="11" t="s">
        <v>261</v>
      </c>
      <c r="K1940" s="11" t="s">
        <v>4641</v>
      </c>
      <c r="L1940" s="11">
        <v>2</v>
      </c>
    </row>
    <row r="1941" spans="1:12">
      <c r="A1941" s="11" t="s">
        <v>3691</v>
      </c>
      <c r="D1941" s="11" t="s">
        <v>260</v>
      </c>
      <c r="E1941" s="19" t="s">
        <v>3941</v>
      </c>
      <c r="F1941" s="10">
        <v>42036</v>
      </c>
      <c r="G1941" s="10">
        <v>44228</v>
      </c>
      <c r="H1941" s="11">
        <v>7</v>
      </c>
      <c r="I1941" s="20" t="s">
        <v>259</v>
      </c>
      <c r="J1941" s="11" t="s">
        <v>261</v>
      </c>
      <c r="K1941" s="11" t="s">
        <v>4641</v>
      </c>
      <c r="L1941" s="11">
        <v>2</v>
      </c>
    </row>
    <row r="1942" spans="1:12">
      <c r="A1942" s="11" t="s">
        <v>3692</v>
      </c>
      <c r="D1942" s="11" t="s">
        <v>260</v>
      </c>
      <c r="E1942" s="19" t="s">
        <v>3942</v>
      </c>
      <c r="F1942" s="10">
        <v>42036</v>
      </c>
      <c r="G1942" s="10">
        <v>44228</v>
      </c>
      <c r="H1942" s="11">
        <v>7</v>
      </c>
      <c r="I1942" s="20" t="s">
        <v>259</v>
      </c>
      <c r="J1942" s="11" t="s">
        <v>261</v>
      </c>
      <c r="K1942" s="11" t="s">
        <v>4641</v>
      </c>
      <c r="L1942" s="11">
        <v>2</v>
      </c>
    </row>
    <row r="1943" spans="1:12">
      <c r="A1943" s="11" t="s">
        <v>3693</v>
      </c>
      <c r="D1943" s="11" t="s">
        <v>260</v>
      </c>
      <c r="E1943" s="19" t="s">
        <v>3943</v>
      </c>
      <c r="F1943" s="10">
        <v>42036</v>
      </c>
      <c r="G1943" s="10">
        <v>44228</v>
      </c>
      <c r="H1943" s="11">
        <v>7</v>
      </c>
      <c r="I1943" s="20" t="s">
        <v>259</v>
      </c>
      <c r="J1943" s="11" t="s">
        <v>261</v>
      </c>
      <c r="K1943" s="11" t="s">
        <v>4641</v>
      </c>
      <c r="L1943" s="11">
        <v>2</v>
      </c>
    </row>
    <row r="1944" spans="1:12">
      <c r="A1944" s="11" t="s">
        <v>3694</v>
      </c>
      <c r="D1944" s="11" t="s">
        <v>260</v>
      </c>
      <c r="E1944" s="19" t="s">
        <v>3944</v>
      </c>
      <c r="F1944" s="10">
        <v>42036</v>
      </c>
      <c r="G1944" s="10">
        <v>44228</v>
      </c>
      <c r="H1944" s="11">
        <v>7</v>
      </c>
      <c r="I1944" s="20" t="s">
        <v>259</v>
      </c>
      <c r="J1944" s="11" t="s">
        <v>261</v>
      </c>
      <c r="K1944" s="11" t="s">
        <v>4641</v>
      </c>
      <c r="L1944" s="11">
        <v>2</v>
      </c>
    </row>
    <row r="1945" spans="1:12">
      <c r="A1945" s="11" t="s">
        <v>3695</v>
      </c>
      <c r="D1945" s="11" t="s">
        <v>260</v>
      </c>
      <c r="E1945" s="19" t="s">
        <v>3945</v>
      </c>
      <c r="F1945" s="10">
        <v>42036</v>
      </c>
      <c r="G1945" s="10">
        <v>44228</v>
      </c>
      <c r="H1945" s="11">
        <v>7</v>
      </c>
      <c r="I1945" s="20" t="s">
        <v>259</v>
      </c>
      <c r="J1945" s="11" t="s">
        <v>261</v>
      </c>
      <c r="K1945" s="11" t="s">
        <v>4641</v>
      </c>
      <c r="L1945" s="11">
        <v>2</v>
      </c>
    </row>
    <row r="1946" spans="1:12">
      <c r="A1946" s="11" t="s">
        <v>3696</v>
      </c>
      <c r="D1946" s="11" t="s">
        <v>260</v>
      </c>
      <c r="E1946" s="19" t="s">
        <v>3946</v>
      </c>
      <c r="F1946" s="10">
        <v>42036</v>
      </c>
      <c r="G1946" s="10">
        <v>44228</v>
      </c>
      <c r="H1946" s="11">
        <v>7</v>
      </c>
      <c r="I1946" s="20" t="s">
        <v>259</v>
      </c>
      <c r="J1946" s="11" t="s">
        <v>261</v>
      </c>
      <c r="K1946" s="11" t="s">
        <v>4641</v>
      </c>
      <c r="L1946" s="11">
        <v>2</v>
      </c>
    </row>
    <row r="1947" spans="1:12">
      <c r="A1947" s="11" t="s">
        <v>3697</v>
      </c>
      <c r="D1947" s="11" t="s">
        <v>260</v>
      </c>
      <c r="E1947" s="19" t="s">
        <v>3947</v>
      </c>
      <c r="F1947" s="10">
        <v>42036</v>
      </c>
      <c r="G1947" s="10">
        <v>44228</v>
      </c>
      <c r="H1947" s="11">
        <v>7</v>
      </c>
      <c r="I1947" s="20" t="s">
        <v>259</v>
      </c>
      <c r="J1947" s="11" t="s">
        <v>261</v>
      </c>
      <c r="K1947" s="11" t="s">
        <v>4641</v>
      </c>
      <c r="L1947" s="11">
        <v>2</v>
      </c>
    </row>
    <row r="1948" spans="1:12">
      <c r="A1948" s="11" t="s">
        <v>3698</v>
      </c>
      <c r="D1948" s="11" t="s">
        <v>260</v>
      </c>
      <c r="E1948" s="19" t="s">
        <v>3948</v>
      </c>
      <c r="F1948" s="10">
        <v>42036</v>
      </c>
      <c r="G1948" s="10">
        <v>44228</v>
      </c>
      <c r="H1948" s="11">
        <v>7</v>
      </c>
      <c r="I1948" s="20" t="s">
        <v>259</v>
      </c>
      <c r="J1948" s="11" t="s">
        <v>261</v>
      </c>
      <c r="K1948" s="11" t="s">
        <v>4641</v>
      </c>
      <c r="L1948" s="11">
        <v>2</v>
      </c>
    </row>
    <row r="1949" spans="1:12">
      <c r="A1949" s="11" t="s">
        <v>3699</v>
      </c>
      <c r="D1949" s="11" t="s">
        <v>260</v>
      </c>
      <c r="E1949" s="19" t="s">
        <v>3949</v>
      </c>
      <c r="F1949" s="10">
        <v>42036</v>
      </c>
      <c r="G1949" s="10">
        <v>44228</v>
      </c>
      <c r="H1949" s="11">
        <v>7</v>
      </c>
      <c r="I1949" s="20" t="s">
        <v>259</v>
      </c>
      <c r="J1949" s="11" t="s">
        <v>261</v>
      </c>
      <c r="K1949" s="11" t="s">
        <v>4641</v>
      </c>
      <c r="L1949" s="11">
        <v>2</v>
      </c>
    </row>
    <row r="1950" spans="1:12">
      <c r="A1950" s="11" t="s">
        <v>3700</v>
      </c>
      <c r="D1950" s="11" t="s">
        <v>260</v>
      </c>
      <c r="E1950" s="19" t="s">
        <v>3950</v>
      </c>
      <c r="F1950" s="10">
        <v>42036</v>
      </c>
      <c r="G1950" s="10">
        <v>44228</v>
      </c>
      <c r="H1950" s="11">
        <v>7</v>
      </c>
      <c r="I1950" s="20" t="s">
        <v>259</v>
      </c>
      <c r="J1950" s="11" t="s">
        <v>261</v>
      </c>
      <c r="K1950" s="11" t="s">
        <v>4641</v>
      </c>
      <c r="L1950" s="11">
        <v>2</v>
      </c>
    </row>
    <row r="1951" spans="1:12">
      <c r="A1951" s="11" t="s">
        <v>3701</v>
      </c>
      <c r="D1951" s="11" t="s">
        <v>260</v>
      </c>
      <c r="E1951" s="19" t="s">
        <v>3951</v>
      </c>
      <c r="F1951" s="10">
        <v>42036</v>
      </c>
      <c r="G1951" s="10">
        <v>44228</v>
      </c>
      <c r="H1951" s="11">
        <v>7</v>
      </c>
      <c r="I1951" s="20" t="s">
        <v>259</v>
      </c>
      <c r="J1951" s="11" t="s">
        <v>261</v>
      </c>
      <c r="K1951" s="11" t="s">
        <v>4641</v>
      </c>
      <c r="L1951" s="11">
        <v>2</v>
      </c>
    </row>
    <row r="1952" spans="1:12">
      <c r="A1952" s="11" t="s">
        <v>3702</v>
      </c>
      <c r="D1952" s="11" t="s">
        <v>260</v>
      </c>
      <c r="E1952" s="19" t="s">
        <v>3952</v>
      </c>
      <c r="F1952" s="10">
        <v>42036</v>
      </c>
      <c r="G1952" s="10">
        <v>44228</v>
      </c>
      <c r="H1952" s="11">
        <v>7</v>
      </c>
      <c r="I1952" s="20" t="s">
        <v>259</v>
      </c>
      <c r="J1952" s="11" t="s">
        <v>261</v>
      </c>
      <c r="K1952" s="11" t="s">
        <v>4641</v>
      </c>
      <c r="L1952" s="11">
        <v>2</v>
      </c>
    </row>
    <row r="1953" spans="1:12">
      <c r="A1953" s="11" t="s">
        <v>3703</v>
      </c>
      <c r="D1953" s="11" t="s">
        <v>260</v>
      </c>
      <c r="E1953" s="19" t="s">
        <v>3953</v>
      </c>
      <c r="F1953" s="10">
        <v>42036</v>
      </c>
      <c r="G1953" s="10">
        <v>44228</v>
      </c>
      <c r="H1953" s="11">
        <v>7</v>
      </c>
      <c r="I1953" s="20" t="s">
        <v>259</v>
      </c>
      <c r="J1953" s="11" t="s">
        <v>261</v>
      </c>
      <c r="K1953" s="11" t="s">
        <v>4641</v>
      </c>
      <c r="L1953" s="11">
        <v>2</v>
      </c>
    </row>
    <row r="1954" spans="1:12">
      <c r="A1954" s="11" t="s">
        <v>3704</v>
      </c>
      <c r="D1954" s="11" t="s">
        <v>260</v>
      </c>
      <c r="E1954" s="19" t="s">
        <v>3954</v>
      </c>
      <c r="F1954" s="10">
        <v>42036</v>
      </c>
      <c r="G1954" s="10">
        <v>44228</v>
      </c>
      <c r="H1954" s="11">
        <v>7</v>
      </c>
      <c r="I1954" s="20" t="s">
        <v>259</v>
      </c>
      <c r="J1954" s="11" t="s">
        <v>261</v>
      </c>
      <c r="K1954" s="11" t="s">
        <v>4641</v>
      </c>
      <c r="L1954" s="11">
        <v>2</v>
      </c>
    </row>
    <row r="1955" spans="1:12">
      <c r="A1955" s="11" t="s">
        <v>3705</v>
      </c>
      <c r="D1955" s="11" t="s">
        <v>260</v>
      </c>
      <c r="E1955" s="19" t="s">
        <v>3955</v>
      </c>
      <c r="F1955" s="10">
        <v>42036</v>
      </c>
      <c r="G1955" s="10">
        <v>44228</v>
      </c>
      <c r="H1955" s="11">
        <v>7</v>
      </c>
      <c r="I1955" s="20" t="s">
        <v>259</v>
      </c>
      <c r="J1955" s="11" t="s">
        <v>261</v>
      </c>
      <c r="K1955" s="11" t="s">
        <v>4641</v>
      </c>
      <c r="L1955" s="11">
        <v>2</v>
      </c>
    </row>
    <row r="1956" spans="1:12">
      <c r="A1956" s="11" t="s">
        <v>3706</v>
      </c>
      <c r="D1956" s="11" t="s">
        <v>260</v>
      </c>
      <c r="E1956" s="19" t="s">
        <v>3956</v>
      </c>
      <c r="F1956" s="10">
        <v>42036</v>
      </c>
      <c r="G1956" s="10">
        <v>44228</v>
      </c>
      <c r="H1956" s="11">
        <v>7</v>
      </c>
      <c r="I1956" s="20" t="s">
        <v>259</v>
      </c>
      <c r="J1956" s="11" t="s">
        <v>261</v>
      </c>
      <c r="K1956" s="11" t="s">
        <v>4641</v>
      </c>
      <c r="L1956" s="11">
        <v>2</v>
      </c>
    </row>
    <row r="1957" spans="1:12">
      <c r="A1957" s="11" t="s">
        <v>3707</v>
      </c>
      <c r="D1957" s="11" t="s">
        <v>260</v>
      </c>
      <c r="E1957" s="19" t="s">
        <v>3957</v>
      </c>
      <c r="F1957" s="10">
        <v>42036</v>
      </c>
      <c r="G1957" s="10">
        <v>44228</v>
      </c>
      <c r="H1957" s="11">
        <v>7</v>
      </c>
      <c r="I1957" s="20" t="s">
        <v>259</v>
      </c>
      <c r="J1957" s="11" t="s">
        <v>261</v>
      </c>
      <c r="K1957" s="11" t="s">
        <v>4641</v>
      </c>
      <c r="L1957" s="11">
        <v>2</v>
      </c>
    </row>
    <row r="1958" spans="1:12">
      <c r="A1958" s="11" t="s">
        <v>3708</v>
      </c>
      <c r="D1958" s="11" t="s">
        <v>260</v>
      </c>
      <c r="E1958" s="19" t="s">
        <v>3958</v>
      </c>
      <c r="F1958" s="10">
        <v>42036</v>
      </c>
      <c r="G1958" s="10">
        <v>44228</v>
      </c>
      <c r="H1958" s="11">
        <v>7</v>
      </c>
      <c r="I1958" s="20" t="s">
        <v>259</v>
      </c>
      <c r="J1958" s="11" t="s">
        <v>261</v>
      </c>
      <c r="K1958" s="11" t="s">
        <v>4641</v>
      </c>
      <c r="L1958" s="11">
        <v>2</v>
      </c>
    </row>
    <row r="1959" spans="1:12">
      <c r="A1959" s="11" t="s">
        <v>3709</v>
      </c>
      <c r="D1959" s="11" t="s">
        <v>260</v>
      </c>
      <c r="E1959" s="19" t="s">
        <v>3959</v>
      </c>
      <c r="F1959" s="10">
        <v>42036</v>
      </c>
      <c r="G1959" s="10">
        <v>44228</v>
      </c>
      <c r="H1959" s="11">
        <v>7</v>
      </c>
      <c r="I1959" s="20" t="s">
        <v>259</v>
      </c>
      <c r="J1959" s="11" t="s">
        <v>261</v>
      </c>
      <c r="K1959" s="11" t="s">
        <v>4641</v>
      </c>
      <c r="L1959" s="11">
        <v>2</v>
      </c>
    </row>
    <row r="1960" spans="1:12">
      <c r="A1960" s="11" t="s">
        <v>3710</v>
      </c>
      <c r="D1960" s="11" t="s">
        <v>260</v>
      </c>
      <c r="E1960" s="19" t="s">
        <v>3960</v>
      </c>
      <c r="F1960" s="10">
        <v>42036</v>
      </c>
      <c r="G1960" s="10">
        <v>44228</v>
      </c>
      <c r="H1960" s="11">
        <v>7</v>
      </c>
      <c r="I1960" s="20" t="s">
        <v>259</v>
      </c>
      <c r="J1960" s="11" t="s">
        <v>261</v>
      </c>
      <c r="K1960" s="11" t="s">
        <v>4641</v>
      </c>
      <c r="L1960" s="11">
        <v>2</v>
      </c>
    </row>
    <row r="1961" spans="1:12">
      <c r="A1961" s="11" t="s">
        <v>3711</v>
      </c>
      <c r="D1961" s="11" t="s">
        <v>260</v>
      </c>
      <c r="E1961" s="19" t="s">
        <v>3961</v>
      </c>
      <c r="F1961" s="10">
        <v>42036</v>
      </c>
      <c r="G1961" s="10">
        <v>44228</v>
      </c>
      <c r="H1961" s="11">
        <v>7</v>
      </c>
      <c r="I1961" s="20" t="s">
        <v>259</v>
      </c>
      <c r="J1961" s="11" t="s">
        <v>261</v>
      </c>
      <c r="K1961" s="11" t="s">
        <v>4641</v>
      </c>
      <c r="L1961" s="11">
        <v>2</v>
      </c>
    </row>
    <row r="1962" spans="1:12">
      <c r="A1962" s="11" t="s">
        <v>3712</v>
      </c>
      <c r="D1962" s="11" t="s">
        <v>260</v>
      </c>
      <c r="E1962" s="19" t="s">
        <v>3962</v>
      </c>
      <c r="F1962" s="10">
        <v>42036</v>
      </c>
      <c r="G1962" s="10">
        <v>44228</v>
      </c>
      <c r="H1962" s="11">
        <v>7</v>
      </c>
      <c r="I1962" s="20" t="s">
        <v>259</v>
      </c>
      <c r="J1962" s="11" t="s">
        <v>261</v>
      </c>
      <c r="K1962" s="11" t="s">
        <v>4641</v>
      </c>
      <c r="L1962" s="11">
        <v>2</v>
      </c>
    </row>
    <row r="1963" spans="1:12">
      <c r="A1963" s="11" t="s">
        <v>3713</v>
      </c>
      <c r="D1963" s="11" t="s">
        <v>260</v>
      </c>
      <c r="E1963" s="19" t="s">
        <v>3963</v>
      </c>
      <c r="F1963" s="10">
        <v>42036</v>
      </c>
      <c r="G1963" s="10">
        <v>44228</v>
      </c>
      <c r="H1963" s="11">
        <v>7</v>
      </c>
      <c r="I1963" s="20" t="s">
        <v>259</v>
      </c>
      <c r="J1963" s="11" t="s">
        <v>261</v>
      </c>
      <c r="K1963" s="11" t="s">
        <v>4641</v>
      </c>
      <c r="L1963" s="11">
        <v>2</v>
      </c>
    </row>
    <row r="1964" spans="1:12">
      <c r="A1964" s="11" t="s">
        <v>3714</v>
      </c>
      <c r="D1964" s="11" t="s">
        <v>260</v>
      </c>
      <c r="E1964" s="19" t="s">
        <v>3964</v>
      </c>
      <c r="F1964" s="10">
        <v>42036</v>
      </c>
      <c r="G1964" s="10">
        <v>44228</v>
      </c>
      <c r="H1964" s="11">
        <v>7</v>
      </c>
      <c r="I1964" s="20" t="s">
        <v>259</v>
      </c>
      <c r="J1964" s="11" t="s">
        <v>261</v>
      </c>
      <c r="K1964" s="11" t="s">
        <v>4641</v>
      </c>
      <c r="L1964" s="11">
        <v>2</v>
      </c>
    </row>
    <row r="1965" spans="1:12">
      <c r="A1965" s="11" t="s">
        <v>3715</v>
      </c>
      <c r="D1965" s="11" t="s">
        <v>260</v>
      </c>
      <c r="E1965" s="19" t="s">
        <v>3965</v>
      </c>
      <c r="F1965" s="10">
        <v>42036</v>
      </c>
      <c r="G1965" s="10">
        <v>44228</v>
      </c>
      <c r="H1965" s="11">
        <v>7</v>
      </c>
      <c r="I1965" s="20" t="s">
        <v>259</v>
      </c>
      <c r="J1965" s="11" t="s">
        <v>261</v>
      </c>
      <c r="K1965" s="11" t="s">
        <v>4641</v>
      </c>
      <c r="L1965" s="11">
        <v>2</v>
      </c>
    </row>
    <row r="1966" spans="1:12">
      <c r="A1966" s="11" t="s">
        <v>3716</v>
      </c>
      <c r="D1966" s="11" t="s">
        <v>260</v>
      </c>
      <c r="E1966" s="19" t="s">
        <v>3966</v>
      </c>
      <c r="F1966" s="10">
        <v>42036</v>
      </c>
      <c r="G1966" s="10">
        <v>44228</v>
      </c>
      <c r="H1966" s="11">
        <v>7</v>
      </c>
      <c r="I1966" s="20" t="s">
        <v>259</v>
      </c>
      <c r="J1966" s="11" t="s">
        <v>261</v>
      </c>
      <c r="K1966" s="11" t="s">
        <v>4641</v>
      </c>
      <c r="L1966" s="11">
        <v>2</v>
      </c>
    </row>
    <row r="1967" spans="1:12">
      <c r="A1967" s="11" t="s">
        <v>3717</v>
      </c>
      <c r="D1967" s="11" t="s">
        <v>260</v>
      </c>
      <c r="E1967" s="19" t="s">
        <v>3967</v>
      </c>
      <c r="F1967" s="10">
        <v>42036</v>
      </c>
      <c r="G1967" s="10">
        <v>44228</v>
      </c>
      <c r="H1967" s="11">
        <v>7</v>
      </c>
      <c r="I1967" s="20" t="s">
        <v>259</v>
      </c>
      <c r="J1967" s="11" t="s">
        <v>261</v>
      </c>
      <c r="K1967" s="11" t="s">
        <v>4641</v>
      </c>
      <c r="L1967" s="11">
        <v>2</v>
      </c>
    </row>
    <row r="1968" spans="1:12">
      <c r="A1968" s="11" t="s">
        <v>3718</v>
      </c>
      <c r="D1968" s="11" t="s">
        <v>260</v>
      </c>
      <c r="E1968" s="19" t="s">
        <v>3968</v>
      </c>
      <c r="F1968" s="10">
        <v>42036</v>
      </c>
      <c r="G1968" s="10">
        <v>44228</v>
      </c>
      <c r="H1968" s="11">
        <v>7</v>
      </c>
      <c r="I1968" s="20" t="s">
        <v>259</v>
      </c>
      <c r="J1968" s="11" t="s">
        <v>261</v>
      </c>
      <c r="K1968" s="11" t="s">
        <v>4641</v>
      </c>
      <c r="L1968" s="11">
        <v>2</v>
      </c>
    </row>
    <row r="1969" spans="1:12">
      <c r="A1969" s="11" t="s">
        <v>3719</v>
      </c>
      <c r="D1969" s="11" t="s">
        <v>260</v>
      </c>
      <c r="E1969" s="19" t="s">
        <v>3969</v>
      </c>
      <c r="F1969" s="10">
        <v>42036</v>
      </c>
      <c r="G1969" s="10">
        <v>44228</v>
      </c>
      <c r="H1969" s="11">
        <v>7</v>
      </c>
      <c r="I1969" s="20" t="s">
        <v>259</v>
      </c>
      <c r="J1969" s="11" t="s">
        <v>261</v>
      </c>
      <c r="K1969" s="11" t="s">
        <v>4641</v>
      </c>
      <c r="L1969" s="11">
        <v>2</v>
      </c>
    </row>
    <row r="1970" spans="1:12">
      <c r="A1970" s="11" t="s">
        <v>3720</v>
      </c>
      <c r="D1970" s="11" t="s">
        <v>260</v>
      </c>
      <c r="E1970" s="19" t="s">
        <v>3970</v>
      </c>
      <c r="F1970" s="10">
        <v>42036</v>
      </c>
      <c r="G1970" s="10">
        <v>44228</v>
      </c>
      <c r="H1970" s="11">
        <v>7</v>
      </c>
      <c r="I1970" s="20" t="s">
        <v>259</v>
      </c>
      <c r="J1970" s="11" t="s">
        <v>261</v>
      </c>
      <c r="K1970" s="11" t="s">
        <v>4641</v>
      </c>
      <c r="L1970" s="11">
        <v>2</v>
      </c>
    </row>
    <row r="1971" spans="1:12">
      <c r="A1971" s="11" t="s">
        <v>3721</v>
      </c>
      <c r="D1971" s="11" t="s">
        <v>260</v>
      </c>
      <c r="E1971" s="19" t="s">
        <v>3971</v>
      </c>
      <c r="F1971" s="10">
        <v>42036</v>
      </c>
      <c r="G1971" s="10">
        <v>44228</v>
      </c>
      <c r="H1971" s="11">
        <v>7</v>
      </c>
      <c r="I1971" s="20" t="s">
        <v>259</v>
      </c>
      <c r="J1971" s="11" t="s">
        <v>261</v>
      </c>
      <c r="K1971" s="11" t="s">
        <v>4641</v>
      </c>
      <c r="L1971" s="11">
        <v>2</v>
      </c>
    </row>
    <row r="1972" spans="1:12">
      <c r="A1972" s="11" t="s">
        <v>3722</v>
      </c>
      <c r="D1972" s="11" t="s">
        <v>260</v>
      </c>
      <c r="E1972" s="19" t="s">
        <v>3972</v>
      </c>
      <c r="F1972" s="10">
        <v>42036</v>
      </c>
      <c r="G1972" s="10">
        <v>44228</v>
      </c>
      <c r="H1972" s="11">
        <v>7</v>
      </c>
      <c r="I1972" s="20" t="s">
        <v>259</v>
      </c>
      <c r="J1972" s="11" t="s">
        <v>261</v>
      </c>
      <c r="K1972" s="11" t="s">
        <v>4641</v>
      </c>
      <c r="L1972" s="11">
        <v>2</v>
      </c>
    </row>
    <row r="1973" spans="1:12">
      <c r="A1973" s="11" t="s">
        <v>3723</v>
      </c>
      <c r="D1973" s="11" t="s">
        <v>260</v>
      </c>
      <c r="E1973" s="19" t="s">
        <v>3973</v>
      </c>
      <c r="F1973" s="10">
        <v>42036</v>
      </c>
      <c r="G1973" s="10">
        <v>44228</v>
      </c>
      <c r="H1973" s="11">
        <v>7</v>
      </c>
      <c r="I1973" s="20" t="s">
        <v>259</v>
      </c>
      <c r="J1973" s="11" t="s">
        <v>261</v>
      </c>
      <c r="K1973" s="11" t="s">
        <v>4641</v>
      </c>
      <c r="L1973" s="11">
        <v>2</v>
      </c>
    </row>
    <row r="1974" spans="1:12">
      <c r="A1974" s="11" t="s">
        <v>3724</v>
      </c>
      <c r="D1974" s="11" t="s">
        <v>260</v>
      </c>
      <c r="E1974" s="19" t="s">
        <v>3974</v>
      </c>
      <c r="F1974" s="10">
        <v>42036</v>
      </c>
      <c r="G1974" s="10">
        <v>44228</v>
      </c>
      <c r="H1974" s="11">
        <v>7</v>
      </c>
      <c r="I1974" s="20" t="s">
        <v>259</v>
      </c>
      <c r="J1974" s="11" t="s">
        <v>261</v>
      </c>
      <c r="K1974" s="11" t="s">
        <v>4641</v>
      </c>
      <c r="L1974" s="11">
        <v>2</v>
      </c>
    </row>
    <row r="1975" spans="1:12">
      <c r="A1975" s="11" t="s">
        <v>3725</v>
      </c>
      <c r="D1975" s="11" t="s">
        <v>260</v>
      </c>
      <c r="E1975" s="19" t="s">
        <v>3975</v>
      </c>
      <c r="F1975" s="10">
        <v>42036</v>
      </c>
      <c r="G1975" s="10">
        <v>44228</v>
      </c>
      <c r="H1975" s="11">
        <v>7</v>
      </c>
      <c r="I1975" s="20" t="s">
        <v>259</v>
      </c>
      <c r="J1975" s="11" t="s">
        <v>261</v>
      </c>
      <c r="K1975" s="11" t="s">
        <v>4641</v>
      </c>
      <c r="L1975" s="11">
        <v>2</v>
      </c>
    </row>
    <row r="1976" spans="1:12">
      <c r="A1976" s="11" t="s">
        <v>3726</v>
      </c>
      <c r="D1976" s="11" t="s">
        <v>260</v>
      </c>
      <c r="E1976" s="19" t="s">
        <v>3976</v>
      </c>
      <c r="F1976" s="10">
        <v>42036</v>
      </c>
      <c r="G1976" s="10">
        <v>44228</v>
      </c>
      <c r="H1976" s="11">
        <v>7</v>
      </c>
      <c r="I1976" s="20" t="s">
        <v>259</v>
      </c>
      <c r="J1976" s="11" t="s">
        <v>261</v>
      </c>
      <c r="K1976" s="11" t="s">
        <v>4641</v>
      </c>
      <c r="L1976" s="11">
        <v>2</v>
      </c>
    </row>
    <row r="1977" spans="1:12">
      <c r="A1977" s="11" t="s">
        <v>3727</v>
      </c>
      <c r="D1977" s="11" t="s">
        <v>260</v>
      </c>
      <c r="E1977" s="19" t="s">
        <v>3977</v>
      </c>
      <c r="F1977" s="10">
        <v>42036</v>
      </c>
      <c r="G1977" s="10">
        <v>44228</v>
      </c>
      <c r="H1977" s="11">
        <v>7</v>
      </c>
      <c r="I1977" s="20" t="s">
        <v>259</v>
      </c>
      <c r="J1977" s="11" t="s">
        <v>261</v>
      </c>
      <c r="K1977" s="11" t="s">
        <v>4641</v>
      </c>
      <c r="L1977" s="11">
        <v>2</v>
      </c>
    </row>
    <row r="1978" spans="1:12">
      <c r="A1978" s="11" t="s">
        <v>3728</v>
      </c>
      <c r="D1978" s="11" t="s">
        <v>260</v>
      </c>
      <c r="E1978" s="19" t="s">
        <v>3978</v>
      </c>
      <c r="F1978" s="10">
        <v>42036</v>
      </c>
      <c r="G1978" s="10">
        <v>44228</v>
      </c>
      <c r="H1978" s="11">
        <v>7</v>
      </c>
      <c r="I1978" s="20" t="s">
        <v>259</v>
      </c>
      <c r="J1978" s="11" t="s">
        <v>261</v>
      </c>
      <c r="K1978" s="11" t="s">
        <v>4641</v>
      </c>
      <c r="L1978" s="11">
        <v>2</v>
      </c>
    </row>
    <row r="1979" spans="1:12">
      <c r="A1979" s="11" t="s">
        <v>3729</v>
      </c>
      <c r="D1979" s="11" t="s">
        <v>260</v>
      </c>
      <c r="E1979" s="19" t="s">
        <v>3979</v>
      </c>
      <c r="F1979" s="10">
        <v>42036</v>
      </c>
      <c r="G1979" s="10">
        <v>44228</v>
      </c>
      <c r="H1979" s="11">
        <v>7</v>
      </c>
      <c r="I1979" s="20" t="s">
        <v>259</v>
      </c>
      <c r="J1979" s="11" t="s">
        <v>261</v>
      </c>
      <c r="K1979" s="11" t="s">
        <v>4641</v>
      </c>
      <c r="L1979" s="11">
        <v>2</v>
      </c>
    </row>
    <row r="1980" spans="1:12">
      <c r="A1980" s="11" t="s">
        <v>3730</v>
      </c>
      <c r="D1980" s="11" t="s">
        <v>260</v>
      </c>
      <c r="E1980" s="19" t="s">
        <v>3980</v>
      </c>
      <c r="F1980" s="10">
        <v>42036</v>
      </c>
      <c r="G1980" s="10">
        <v>44228</v>
      </c>
      <c r="H1980" s="11">
        <v>7</v>
      </c>
      <c r="I1980" s="20" t="s">
        <v>259</v>
      </c>
      <c r="J1980" s="11" t="s">
        <v>261</v>
      </c>
      <c r="K1980" s="11" t="s">
        <v>4641</v>
      </c>
      <c r="L1980" s="11">
        <v>2</v>
      </c>
    </row>
    <row r="1981" spans="1:12">
      <c r="A1981" s="11" t="s">
        <v>3731</v>
      </c>
      <c r="D1981" s="11" t="s">
        <v>260</v>
      </c>
      <c r="E1981" s="19" t="s">
        <v>3981</v>
      </c>
      <c r="F1981" s="10">
        <v>42036</v>
      </c>
      <c r="G1981" s="10">
        <v>44228</v>
      </c>
      <c r="H1981" s="11">
        <v>7</v>
      </c>
      <c r="I1981" s="20" t="s">
        <v>259</v>
      </c>
      <c r="J1981" s="11" t="s">
        <v>261</v>
      </c>
      <c r="K1981" s="11" t="s">
        <v>4641</v>
      </c>
      <c r="L1981" s="11">
        <v>2</v>
      </c>
    </row>
    <row r="1982" spans="1:12">
      <c r="A1982" s="11" t="s">
        <v>3732</v>
      </c>
      <c r="D1982" s="11" t="s">
        <v>260</v>
      </c>
      <c r="E1982" s="19" t="s">
        <v>3982</v>
      </c>
      <c r="F1982" s="10">
        <v>42036</v>
      </c>
      <c r="G1982" s="10">
        <v>44228</v>
      </c>
      <c r="H1982" s="11">
        <v>7</v>
      </c>
      <c r="I1982" s="20" t="s">
        <v>259</v>
      </c>
      <c r="J1982" s="11" t="s">
        <v>261</v>
      </c>
      <c r="K1982" s="11" t="s">
        <v>4641</v>
      </c>
      <c r="L1982" s="11">
        <v>2</v>
      </c>
    </row>
    <row r="1983" spans="1:12">
      <c r="A1983" s="11" t="s">
        <v>3733</v>
      </c>
      <c r="D1983" s="11" t="s">
        <v>260</v>
      </c>
      <c r="E1983" s="19" t="s">
        <v>3983</v>
      </c>
      <c r="F1983" s="10">
        <v>42036</v>
      </c>
      <c r="G1983" s="10">
        <v>44228</v>
      </c>
      <c r="H1983" s="11">
        <v>7</v>
      </c>
      <c r="I1983" s="20" t="s">
        <v>259</v>
      </c>
      <c r="J1983" s="11" t="s">
        <v>261</v>
      </c>
      <c r="K1983" s="11" t="s">
        <v>4641</v>
      </c>
      <c r="L1983" s="11">
        <v>2</v>
      </c>
    </row>
    <row r="1984" spans="1:12">
      <c r="A1984" s="11" t="s">
        <v>3734</v>
      </c>
      <c r="D1984" s="11" t="s">
        <v>260</v>
      </c>
      <c r="E1984" s="19" t="s">
        <v>3984</v>
      </c>
      <c r="F1984" s="10">
        <v>42036</v>
      </c>
      <c r="G1984" s="10">
        <v>44228</v>
      </c>
      <c r="H1984" s="11">
        <v>7</v>
      </c>
      <c r="I1984" s="20" t="s">
        <v>259</v>
      </c>
      <c r="J1984" s="11" t="s">
        <v>261</v>
      </c>
      <c r="K1984" s="11" t="s">
        <v>4641</v>
      </c>
      <c r="L1984" s="11">
        <v>2</v>
      </c>
    </row>
    <row r="1985" spans="1:12">
      <c r="A1985" s="11" t="s">
        <v>3735</v>
      </c>
      <c r="D1985" s="11" t="s">
        <v>260</v>
      </c>
      <c r="E1985" s="19" t="s">
        <v>3985</v>
      </c>
      <c r="F1985" s="10">
        <v>42036</v>
      </c>
      <c r="G1985" s="10">
        <v>44228</v>
      </c>
      <c r="H1985" s="11">
        <v>7</v>
      </c>
      <c r="I1985" s="20" t="s">
        <v>259</v>
      </c>
      <c r="J1985" s="11" t="s">
        <v>261</v>
      </c>
      <c r="K1985" s="11" t="s">
        <v>4641</v>
      </c>
      <c r="L1985" s="11">
        <v>2</v>
      </c>
    </row>
    <row r="1986" spans="1:12">
      <c r="A1986" s="11" t="s">
        <v>3736</v>
      </c>
      <c r="D1986" s="11" t="s">
        <v>260</v>
      </c>
      <c r="E1986" s="19" t="s">
        <v>3986</v>
      </c>
      <c r="F1986" s="10">
        <v>42036</v>
      </c>
      <c r="G1986" s="10">
        <v>44228</v>
      </c>
      <c r="H1986" s="11">
        <v>7</v>
      </c>
      <c r="I1986" s="20" t="s">
        <v>259</v>
      </c>
      <c r="J1986" s="11" t="s">
        <v>261</v>
      </c>
      <c r="K1986" s="11" t="s">
        <v>4641</v>
      </c>
      <c r="L1986" s="11">
        <v>2</v>
      </c>
    </row>
    <row r="1987" spans="1:12">
      <c r="A1987" s="11" t="s">
        <v>3737</v>
      </c>
      <c r="D1987" s="11" t="s">
        <v>260</v>
      </c>
      <c r="E1987" s="19" t="s">
        <v>3987</v>
      </c>
      <c r="F1987" s="10">
        <v>42036</v>
      </c>
      <c r="G1987" s="10">
        <v>44228</v>
      </c>
      <c r="H1987" s="11">
        <v>7</v>
      </c>
      <c r="I1987" s="20" t="s">
        <v>259</v>
      </c>
      <c r="J1987" s="11" t="s">
        <v>261</v>
      </c>
      <c r="K1987" s="11" t="s">
        <v>4641</v>
      </c>
      <c r="L1987" s="11">
        <v>2</v>
      </c>
    </row>
    <row r="1988" spans="1:12">
      <c r="A1988" s="11" t="s">
        <v>3738</v>
      </c>
      <c r="D1988" s="11" t="s">
        <v>260</v>
      </c>
      <c r="E1988" s="19" t="s">
        <v>3988</v>
      </c>
      <c r="F1988" s="10">
        <v>42036</v>
      </c>
      <c r="G1988" s="10">
        <v>44228</v>
      </c>
      <c r="H1988" s="11">
        <v>7</v>
      </c>
      <c r="I1988" s="20" t="s">
        <v>259</v>
      </c>
      <c r="J1988" s="11" t="s">
        <v>261</v>
      </c>
      <c r="K1988" s="11" t="s">
        <v>4641</v>
      </c>
      <c r="L1988" s="11">
        <v>2</v>
      </c>
    </row>
    <row r="1989" spans="1:12">
      <c r="A1989" s="11" t="s">
        <v>3739</v>
      </c>
      <c r="D1989" s="11" t="s">
        <v>260</v>
      </c>
      <c r="E1989" s="19" t="s">
        <v>3989</v>
      </c>
      <c r="F1989" s="10">
        <v>42036</v>
      </c>
      <c r="G1989" s="10">
        <v>44228</v>
      </c>
      <c r="H1989" s="11">
        <v>7</v>
      </c>
      <c r="I1989" s="20" t="s">
        <v>259</v>
      </c>
      <c r="J1989" s="11" t="s">
        <v>261</v>
      </c>
      <c r="K1989" s="11" t="s">
        <v>4641</v>
      </c>
      <c r="L1989" s="11">
        <v>2</v>
      </c>
    </row>
    <row r="1990" spans="1:12">
      <c r="A1990" s="11" t="s">
        <v>3740</v>
      </c>
      <c r="D1990" s="11" t="s">
        <v>260</v>
      </c>
      <c r="E1990" s="19" t="s">
        <v>3990</v>
      </c>
      <c r="F1990" s="10">
        <v>42036</v>
      </c>
      <c r="G1990" s="10">
        <v>44228</v>
      </c>
      <c r="H1990" s="11">
        <v>7</v>
      </c>
      <c r="I1990" s="20" t="s">
        <v>259</v>
      </c>
      <c r="J1990" s="11" t="s">
        <v>261</v>
      </c>
      <c r="K1990" s="11" t="s">
        <v>4641</v>
      </c>
      <c r="L1990" s="11">
        <v>2</v>
      </c>
    </row>
    <row r="1991" spans="1:12">
      <c r="A1991" s="11" t="s">
        <v>3741</v>
      </c>
      <c r="D1991" s="11" t="s">
        <v>260</v>
      </c>
      <c r="E1991" s="19" t="s">
        <v>3991</v>
      </c>
      <c r="F1991" s="10">
        <v>42036</v>
      </c>
      <c r="G1991" s="10">
        <v>44228</v>
      </c>
      <c r="H1991" s="11">
        <v>7</v>
      </c>
      <c r="I1991" s="20" t="s">
        <v>259</v>
      </c>
      <c r="J1991" s="11" t="s">
        <v>261</v>
      </c>
      <c r="K1991" s="11" t="s">
        <v>4641</v>
      </c>
      <c r="L1991" s="11">
        <v>2</v>
      </c>
    </row>
    <row r="1992" spans="1:12">
      <c r="A1992" s="11" t="s">
        <v>3742</v>
      </c>
      <c r="D1992" s="11" t="s">
        <v>260</v>
      </c>
      <c r="E1992" s="19" t="s">
        <v>3992</v>
      </c>
      <c r="F1992" s="10">
        <v>42036</v>
      </c>
      <c r="G1992" s="10">
        <v>44228</v>
      </c>
      <c r="H1992" s="11">
        <v>7</v>
      </c>
      <c r="I1992" s="20" t="s">
        <v>259</v>
      </c>
      <c r="J1992" s="11" t="s">
        <v>261</v>
      </c>
      <c r="K1992" s="11" t="s">
        <v>4641</v>
      </c>
      <c r="L1992" s="11">
        <v>2</v>
      </c>
    </row>
    <row r="1993" spans="1:12">
      <c r="A1993" s="11" t="s">
        <v>3743</v>
      </c>
      <c r="D1993" s="11" t="s">
        <v>260</v>
      </c>
      <c r="E1993" s="19" t="s">
        <v>3993</v>
      </c>
      <c r="F1993" s="10">
        <v>42036</v>
      </c>
      <c r="G1993" s="10">
        <v>44228</v>
      </c>
      <c r="H1993" s="11">
        <v>7</v>
      </c>
      <c r="I1993" s="20" t="s">
        <v>259</v>
      </c>
      <c r="J1993" s="11" t="s">
        <v>261</v>
      </c>
      <c r="K1993" s="11" t="s">
        <v>4641</v>
      </c>
      <c r="L1993" s="11">
        <v>2</v>
      </c>
    </row>
    <row r="1994" spans="1:12">
      <c r="A1994" s="11" t="s">
        <v>3744</v>
      </c>
      <c r="D1994" s="11" t="s">
        <v>260</v>
      </c>
      <c r="E1994" s="19" t="s">
        <v>3994</v>
      </c>
      <c r="F1994" s="10">
        <v>42036</v>
      </c>
      <c r="G1994" s="10">
        <v>44228</v>
      </c>
      <c r="H1994" s="11">
        <v>7</v>
      </c>
      <c r="I1994" s="20" t="s">
        <v>259</v>
      </c>
      <c r="J1994" s="11" t="s">
        <v>261</v>
      </c>
      <c r="K1994" s="11" t="s">
        <v>4641</v>
      </c>
      <c r="L1994" s="11">
        <v>2</v>
      </c>
    </row>
    <row r="1995" spans="1:12">
      <c r="A1995" s="11" t="s">
        <v>3745</v>
      </c>
      <c r="D1995" s="11" t="s">
        <v>260</v>
      </c>
      <c r="E1995" s="19" t="s">
        <v>3995</v>
      </c>
      <c r="F1995" s="10">
        <v>42036</v>
      </c>
      <c r="G1995" s="10">
        <v>44228</v>
      </c>
      <c r="H1995" s="11">
        <v>7</v>
      </c>
      <c r="I1995" s="20" t="s">
        <v>259</v>
      </c>
      <c r="J1995" s="11" t="s">
        <v>261</v>
      </c>
      <c r="K1995" s="11" t="s">
        <v>4641</v>
      </c>
      <c r="L1995" s="11">
        <v>2</v>
      </c>
    </row>
    <row r="1996" spans="1:12">
      <c r="A1996" s="11" t="s">
        <v>3746</v>
      </c>
      <c r="D1996" s="11" t="s">
        <v>260</v>
      </c>
      <c r="E1996" s="19" t="s">
        <v>3996</v>
      </c>
      <c r="F1996" s="10">
        <v>42036</v>
      </c>
      <c r="G1996" s="10">
        <v>44228</v>
      </c>
      <c r="H1996" s="11">
        <v>7</v>
      </c>
      <c r="I1996" s="20" t="s">
        <v>259</v>
      </c>
      <c r="J1996" s="11" t="s">
        <v>261</v>
      </c>
      <c r="K1996" s="11" t="s">
        <v>4641</v>
      </c>
      <c r="L1996" s="11">
        <v>2</v>
      </c>
    </row>
    <row r="1997" spans="1:12">
      <c r="A1997" s="11" t="s">
        <v>3747</v>
      </c>
      <c r="D1997" s="11" t="s">
        <v>260</v>
      </c>
      <c r="E1997" s="19" t="s">
        <v>3997</v>
      </c>
      <c r="F1997" s="10">
        <v>42036</v>
      </c>
      <c r="G1997" s="10">
        <v>44228</v>
      </c>
      <c r="H1997" s="11">
        <v>7</v>
      </c>
      <c r="I1997" s="20" t="s">
        <v>259</v>
      </c>
      <c r="J1997" s="11" t="s">
        <v>261</v>
      </c>
      <c r="K1997" s="11" t="s">
        <v>4641</v>
      </c>
      <c r="L1997" s="11">
        <v>2</v>
      </c>
    </row>
    <row r="1998" spans="1:12">
      <c r="A1998" s="11" t="s">
        <v>3748</v>
      </c>
      <c r="D1998" s="11" t="s">
        <v>260</v>
      </c>
      <c r="E1998" s="19" t="s">
        <v>3998</v>
      </c>
      <c r="F1998" s="10">
        <v>42036</v>
      </c>
      <c r="G1998" s="10">
        <v>44228</v>
      </c>
      <c r="H1998" s="11">
        <v>7</v>
      </c>
      <c r="I1998" s="20" t="s">
        <v>259</v>
      </c>
      <c r="J1998" s="11" t="s">
        <v>261</v>
      </c>
      <c r="K1998" s="11" t="s">
        <v>4641</v>
      </c>
      <c r="L1998" s="11">
        <v>2</v>
      </c>
    </row>
    <row r="1999" spans="1:12">
      <c r="A1999" s="11" t="s">
        <v>3749</v>
      </c>
      <c r="D1999" s="11" t="s">
        <v>260</v>
      </c>
      <c r="E1999" s="19" t="s">
        <v>3999</v>
      </c>
      <c r="F1999" s="10">
        <v>42036</v>
      </c>
      <c r="G1999" s="10">
        <v>44228</v>
      </c>
      <c r="H1999" s="11">
        <v>7</v>
      </c>
      <c r="I1999" s="20" t="s">
        <v>259</v>
      </c>
      <c r="J1999" s="11" t="s">
        <v>261</v>
      </c>
      <c r="K1999" s="11" t="s">
        <v>4641</v>
      </c>
      <c r="L1999" s="11">
        <v>2</v>
      </c>
    </row>
    <row r="2000" spans="1:12">
      <c r="A2000" s="11" t="s">
        <v>3750</v>
      </c>
      <c r="D2000" s="11" t="s">
        <v>260</v>
      </c>
      <c r="E2000" s="19" t="s">
        <v>4000</v>
      </c>
      <c r="F2000" s="10">
        <v>42036</v>
      </c>
      <c r="G2000" s="10">
        <v>44228</v>
      </c>
      <c r="H2000" s="11">
        <v>7</v>
      </c>
      <c r="I2000" s="20" t="s">
        <v>259</v>
      </c>
      <c r="J2000" s="11" t="s">
        <v>261</v>
      </c>
      <c r="K2000" s="11" t="s">
        <v>4641</v>
      </c>
      <c r="L2000" s="11">
        <v>2</v>
      </c>
    </row>
    <row r="2001" spans="1:12">
      <c r="A2001" s="11" t="s">
        <v>3751</v>
      </c>
      <c r="D2001" s="11" t="s">
        <v>260</v>
      </c>
      <c r="E2001" s="19" t="s">
        <v>4001</v>
      </c>
      <c r="F2001" s="10">
        <v>42036</v>
      </c>
      <c r="G2001" s="10">
        <v>44228</v>
      </c>
      <c r="H2001" s="11">
        <v>7</v>
      </c>
      <c r="I2001" s="20" t="s">
        <v>259</v>
      </c>
      <c r="J2001" s="11" t="s">
        <v>261</v>
      </c>
      <c r="K2001" s="11" t="s">
        <v>4641</v>
      </c>
      <c r="L2001" s="11">
        <v>2</v>
      </c>
    </row>
    <row r="2002" spans="1:12">
      <c r="A2002" s="11" t="s">
        <v>3752</v>
      </c>
      <c r="D2002" s="11" t="s">
        <v>260</v>
      </c>
      <c r="E2002" s="19" t="s">
        <v>4002</v>
      </c>
      <c r="F2002" s="10">
        <v>42036</v>
      </c>
      <c r="G2002" s="10">
        <v>44228</v>
      </c>
      <c r="H2002" s="11">
        <v>7</v>
      </c>
      <c r="I2002" s="20" t="s">
        <v>259</v>
      </c>
      <c r="J2002" s="11" t="s">
        <v>261</v>
      </c>
      <c r="K2002" s="11" t="s">
        <v>4641</v>
      </c>
      <c r="L2002" s="11">
        <v>2</v>
      </c>
    </row>
    <row r="2003" spans="1:12">
      <c r="A2003" s="11" t="s">
        <v>3753</v>
      </c>
      <c r="D2003" s="11" t="s">
        <v>260</v>
      </c>
      <c r="E2003" s="19" t="s">
        <v>4003</v>
      </c>
      <c r="F2003" s="10">
        <v>42036</v>
      </c>
      <c r="G2003" s="10">
        <v>44228</v>
      </c>
      <c r="H2003" s="11">
        <v>7</v>
      </c>
      <c r="I2003" s="20" t="s">
        <v>259</v>
      </c>
      <c r="J2003" s="11" t="s">
        <v>261</v>
      </c>
      <c r="K2003" s="11" t="s">
        <v>4641</v>
      </c>
      <c r="L2003" s="11">
        <v>2</v>
      </c>
    </row>
    <row r="2004" spans="1:12">
      <c r="A2004" s="11" t="s">
        <v>3754</v>
      </c>
      <c r="D2004" s="11" t="s">
        <v>260</v>
      </c>
      <c r="E2004" s="19" t="s">
        <v>4004</v>
      </c>
      <c r="F2004" s="10">
        <v>42036</v>
      </c>
      <c r="G2004" s="10">
        <v>44228</v>
      </c>
      <c r="H2004" s="11">
        <v>7</v>
      </c>
      <c r="I2004" s="20" t="s">
        <v>259</v>
      </c>
      <c r="J2004" s="11" t="s">
        <v>261</v>
      </c>
      <c r="K2004" s="11" t="s">
        <v>4641</v>
      </c>
      <c r="L2004" s="11">
        <v>2</v>
      </c>
    </row>
    <row r="2005" spans="1:12">
      <c r="A2005" s="11" t="s">
        <v>3755</v>
      </c>
      <c r="D2005" s="11" t="s">
        <v>260</v>
      </c>
      <c r="E2005" s="19" t="s">
        <v>4005</v>
      </c>
      <c r="F2005" s="10">
        <v>42036</v>
      </c>
      <c r="G2005" s="10">
        <v>44228</v>
      </c>
      <c r="H2005" s="11">
        <v>7</v>
      </c>
      <c r="I2005" s="20" t="s">
        <v>259</v>
      </c>
      <c r="J2005" s="11" t="s">
        <v>261</v>
      </c>
      <c r="K2005" s="11" t="s">
        <v>4641</v>
      </c>
      <c r="L2005" s="11">
        <v>2</v>
      </c>
    </row>
    <row r="2006" spans="1:12">
      <c r="A2006" s="11" t="s">
        <v>3756</v>
      </c>
      <c r="D2006" s="11" t="s">
        <v>260</v>
      </c>
      <c r="E2006" s="19" t="s">
        <v>4006</v>
      </c>
      <c r="F2006" s="10">
        <v>42036</v>
      </c>
      <c r="G2006" s="10">
        <v>44228</v>
      </c>
      <c r="H2006" s="11">
        <v>7</v>
      </c>
      <c r="I2006" s="20" t="s">
        <v>259</v>
      </c>
      <c r="J2006" s="11" t="s">
        <v>261</v>
      </c>
      <c r="K2006" s="11" t="s">
        <v>4641</v>
      </c>
      <c r="L2006" s="11">
        <v>2</v>
      </c>
    </row>
    <row r="2007" spans="1:12">
      <c r="A2007" s="11" t="s">
        <v>3757</v>
      </c>
      <c r="D2007" s="11" t="s">
        <v>260</v>
      </c>
      <c r="E2007" s="19" t="s">
        <v>4007</v>
      </c>
      <c r="F2007" s="10">
        <v>42036</v>
      </c>
      <c r="G2007" s="10">
        <v>44228</v>
      </c>
      <c r="H2007" s="11">
        <v>7</v>
      </c>
      <c r="I2007" s="20" t="s">
        <v>259</v>
      </c>
      <c r="J2007" s="11" t="s">
        <v>261</v>
      </c>
      <c r="K2007" s="11" t="s">
        <v>4641</v>
      </c>
      <c r="L2007" s="11">
        <v>2</v>
      </c>
    </row>
    <row r="2008" spans="1:12">
      <c r="A2008" s="11" t="s">
        <v>3758</v>
      </c>
      <c r="D2008" s="11" t="s">
        <v>260</v>
      </c>
      <c r="E2008" s="19" t="s">
        <v>4008</v>
      </c>
      <c r="F2008" s="10">
        <v>42036</v>
      </c>
      <c r="G2008" s="10">
        <v>44228</v>
      </c>
      <c r="H2008" s="11">
        <v>7</v>
      </c>
      <c r="I2008" s="20" t="s">
        <v>259</v>
      </c>
      <c r="J2008" s="11" t="s">
        <v>261</v>
      </c>
      <c r="K2008" s="11" t="s">
        <v>4641</v>
      </c>
      <c r="L2008" s="11">
        <v>2</v>
      </c>
    </row>
    <row r="2009" spans="1:12">
      <c r="A2009" s="11" t="s">
        <v>3759</v>
      </c>
      <c r="D2009" s="11" t="s">
        <v>260</v>
      </c>
      <c r="E2009" s="19" t="s">
        <v>4009</v>
      </c>
      <c r="F2009" s="10">
        <v>42036</v>
      </c>
      <c r="G2009" s="10">
        <v>44228</v>
      </c>
      <c r="H2009" s="11">
        <v>7</v>
      </c>
      <c r="I2009" s="20" t="s">
        <v>259</v>
      </c>
      <c r="J2009" s="11" t="s">
        <v>261</v>
      </c>
      <c r="K2009" s="11" t="s">
        <v>4641</v>
      </c>
      <c r="L2009" s="11">
        <v>2</v>
      </c>
    </row>
    <row r="2010" spans="1:12">
      <c r="A2010" s="11" t="s">
        <v>3760</v>
      </c>
      <c r="D2010" s="11" t="s">
        <v>260</v>
      </c>
      <c r="E2010" s="19" t="s">
        <v>4010</v>
      </c>
      <c r="F2010" s="10">
        <v>42036</v>
      </c>
      <c r="G2010" s="10">
        <v>44228</v>
      </c>
      <c r="H2010" s="11">
        <v>7</v>
      </c>
      <c r="I2010" s="20" t="s">
        <v>259</v>
      </c>
      <c r="J2010" s="11" t="s">
        <v>261</v>
      </c>
      <c r="K2010" s="11" t="s">
        <v>4641</v>
      </c>
      <c r="L2010" s="11">
        <v>2</v>
      </c>
    </row>
    <row r="2011" spans="1:12">
      <c r="A2011" s="11" t="s">
        <v>3761</v>
      </c>
      <c r="D2011" s="11" t="s">
        <v>260</v>
      </c>
      <c r="E2011" s="19" t="s">
        <v>4011</v>
      </c>
      <c r="F2011" s="10">
        <v>42036</v>
      </c>
      <c r="G2011" s="10">
        <v>44228</v>
      </c>
      <c r="H2011" s="11">
        <v>7</v>
      </c>
      <c r="I2011" s="20" t="s">
        <v>259</v>
      </c>
      <c r="J2011" s="11" t="s">
        <v>261</v>
      </c>
      <c r="K2011" s="11" t="s">
        <v>4641</v>
      </c>
      <c r="L2011" s="11">
        <v>2</v>
      </c>
    </row>
    <row r="2012" spans="1:12">
      <c r="A2012" s="11" t="s">
        <v>4012</v>
      </c>
      <c r="D2012" s="11" t="s">
        <v>260</v>
      </c>
      <c r="E2012" s="19" t="s">
        <v>4262</v>
      </c>
      <c r="F2012" s="10">
        <v>42036</v>
      </c>
      <c r="G2012" s="10">
        <v>44228</v>
      </c>
      <c r="H2012" s="11">
        <v>7</v>
      </c>
      <c r="I2012" s="20" t="s">
        <v>259</v>
      </c>
      <c r="J2012" s="11" t="s">
        <v>261</v>
      </c>
      <c r="K2012" s="11" t="s">
        <v>4641</v>
      </c>
      <c r="L2012" s="11">
        <v>2</v>
      </c>
    </row>
    <row r="2013" spans="1:12">
      <c r="A2013" s="11" t="s">
        <v>4013</v>
      </c>
      <c r="D2013" s="11" t="s">
        <v>260</v>
      </c>
      <c r="E2013" s="19" t="s">
        <v>4263</v>
      </c>
      <c r="F2013" s="10">
        <v>42036</v>
      </c>
      <c r="G2013" s="10">
        <v>44228</v>
      </c>
      <c r="H2013" s="11">
        <v>7</v>
      </c>
      <c r="I2013" s="20" t="s">
        <v>259</v>
      </c>
      <c r="J2013" s="11" t="s">
        <v>261</v>
      </c>
      <c r="K2013" s="11" t="s">
        <v>4641</v>
      </c>
      <c r="L2013" s="11">
        <v>2</v>
      </c>
    </row>
    <row r="2014" spans="1:12">
      <c r="A2014" s="11" t="s">
        <v>4014</v>
      </c>
      <c r="D2014" s="11" t="s">
        <v>260</v>
      </c>
      <c r="E2014" s="19" t="s">
        <v>4264</v>
      </c>
      <c r="F2014" s="10">
        <v>42036</v>
      </c>
      <c r="G2014" s="10">
        <v>44228</v>
      </c>
      <c r="H2014" s="11">
        <v>7</v>
      </c>
      <c r="I2014" s="20" t="s">
        <v>259</v>
      </c>
      <c r="J2014" s="11" t="s">
        <v>261</v>
      </c>
      <c r="K2014" s="11" t="s">
        <v>4641</v>
      </c>
      <c r="L2014" s="11">
        <v>2</v>
      </c>
    </row>
    <row r="2015" spans="1:12">
      <c r="A2015" s="11" t="s">
        <v>4015</v>
      </c>
      <c r="D2015" s="11" t="s">
        <v>260</v>
      </c>
      <c r="E2015" s="19" t="s">
        <v>4265</v>
      </c>
      <c r="F2015" s="10">
        <v>42036</v>
      </c>
      <c r="G2015" s="10">
        <v>44228</v>
      </c>
      <c r="H2015" s="11">
        <v>7</v>
      </c>
      <c r="I2015" s="20" t="s">
        <v>259</v>
      </c>
      <c r="J2015" s="11" t="s">
        <v>261</v>
      </c>
      <c r="K2015" s="11" t="s">
        <v>4641</v>
      </c>
      <c r="L2015" s="11">
        <v>2</v>
      </c>
    </row>
    <row r="2016" spans="1:12">
      <c r="A2016" s="11" t="s">
        <v>4016</v>
      </c>
      <c r="D2016" s="11" t="s">
        <v>260</v>
      </c>
      <c r="E2016" s="19" t="s">
        <v>4266</v>
      </c>
      <c r="F2016" s="10">
        <v>42036</v>
      </c>
      <c r="G2016" s="10">
        <v>44228</v>
      </c>
      <c r="H2016" s="11">
        <v>7</v>
      </c>
      <c r="I2016" s="20" t="s">
        <v>259</v>
      </c>
      <c r="J2016" s="11" t="s">
        <v>261</v>
      </c>
      <c r="K2016" s="11" t="s">
        <v>4641</v>
      </c>
      <c r="L2016" s="11">
        <v>2</v>
      </c>
    </row>
    <row r="2017" spans="1:12">
      <c r="A2017" s="11" t="s">
        <v>4017</v>
      </c>
      <c r="D2017" s="11" t="s">
        <v>260</v>
      </c>
      <c r="E2017" s="19" t="s">
        <v>4267</v>
      </c>
      <c r="F2017" s="10">
        <v>42036</v>
      </c>
      <c r="G2017" s="10">
        <v>44228</v>
      </c>
      <c r="H2017" s="11">
        <v>7</v>
      </c>
      <c r="I2017" s="20" t="s">
        <v>259</v>
      </c>
      <c r="J2017" s="11" t="s">
        <v>261</v>
      </c>
      <c r="K2017" s="11" t="s">
        <v>4641</v>
      </c>
      <c r="L2017" s="11">
        <v>2</v>
      </c>
    </row>
    <row r="2018" spans="1:12">
      <c r="A2018" s="11" t="s">
        <v>4018</v>
      </c>
      <c r="D2018" s="11" t="s">
        <v>260</v>
      </c>
      <c r="E2018" s="19" t="s">
        <v>4268</v>
      </c>
      <c r="F2018" s="10">
        <v>42036</v>
      </c>
      <c r="G2018" s="10">
        <v>44228</v>
      </c>
      <c r="H2018" s="11">
        <v>7</v>
      </c>
      <c r="I2018" s="20" t="s">
        <v>259</v>
      </c>
      <c r="J2018" s="11" t="s">
        <v>261</v>
      </c>
      <c r="K2018" s="11" t="s">
        <v>4641</v>
      </c>
      <c r="L2018" s="11">
        <v>2</v>
      </c>
    </row>
    <row r="2019" spans="1:12">
      <c r="A2019" s="11" t="s">
        <v>4019</v>
      </c>
      <c r="D2019" s="11" t="s">
        <v>260</v>
      </c>
      <c r="E2019" s="19" t="s">
        <v>4269</v>
      </c>
      <c r="F2019" s="10">
        <v>42036</v>
      </c>
      <c r="G2019" s="10">
        <v>44228</v>
      </c>
      <c r="H2019" s="11">
        <v>7</v>
      </c>
      <c r="I2019" s="20" t="s">
        <v>259</v>
      </c>
      <c r="J2019" s="11" t="s">
        <v>261</v>
      </c>
      <c r="K2019" s="11" t="s">
        <v>4641</v>
      </c>
      <c r="L2019" s="11">
        <v>2</v>
      </c>
    </row>
    <row r="2020" spans="1:12">
      <c r="A2020" s="11" t="s">
        <v>4020</v>
      </c>
      <c r="D2020" s="11" t="s">
        <v>260</v>
      </c>
      <c r="E2020" s="19" t="s">
        <v>4270</v>
      </c>
      <c r="F2020" s="10">
        <v>42036</v>
      </c>
      <c r="G2020" s="10">
        <v>44228</v>
      </c>
      <c r="H2020" s="11">
        <v>7</v>
      </c>
      <c r="I2020" s="20" t="s">
        <v>259</v>
      </c>
      <c r="J2020" s="11" t="s">
        <v>261</v>
      </c>
      <c r="K2020" s="11" t="s">
        <v>4641</v>
      </c>
      <c r="L2020" s="11">
        <v>2</v>
      </c>
    </row>
    <row r="2021" spans="1:12">
      <c r="A2021" s="11" t="s">
        <v>4021</v>
      </c>
      <c r="D2021" s="11" t="s">
        <v>260</v>
      </c>
      <c r="E2021" s="19" t="s">
        <v>4271</v>
      </c>
      <c r="F2021" s="10">
        <v>42036</v>
      </c>
      <c r="G2021" s="10">
        <v>44228</v>
      </c>
      <c r="H2021" s="11">
        <v>7</v>
      </c>
      <c r="I2021" s="20" t="s">
        <v>259</v>
      </c>
      <c r="J2021" s="11" t="s">
        <v>261</v>
      </c>
      <c r="K2021" s="11" t="s">
        <v>4641</v>
      </c>
      <c r="L2021" s="11">
        <v>2</v>
      </c>
    </row>
    <row r="2022" spans="1:12">
      <c r="A2022" s="11" t="s">
        <v>4022</v>
      </c>
      <c r="D2022" s="11" t="s">
        <v>260</v>
      </c>
      <c r="E2022" s="19" t="s">
        <v>4272</v>
      </c>
      <c r="F2022" s="10">
        <v>42036</v>
      </c>
      <c r="G2022" s="10">
        <v>44228</v>
      </c>
      <c r="H2022" s="11">
        <v>7</v>
      </c>
      <c r="I2022" s="20" t="s">
        <v>259</v>
      </c>
      <c r="J2022" s="11" t="s">
        <v>261</v>
      </c>
      <c r="K2022" s="11" t="s">
        <v>4641</v>
      </c>
      <c r="L2022" s="11">
        <v>2</v>
      </c>
    </row>
    <row r="2023" spans="1:12">
      <c r="A2023" s="11" t="s">
        <v>4023</v>
      </c>
      <c r="D2023" s="11" t="s">
        <v>260</v>
      </c>
      <c r="E2023" s="19" t="s">
        <v>4273</v>
      </c>
      <c r="F2023" s="10">
        <v>42036</v>
      </c>
      <c r="G2023" s="10">
        <v>44228</v>
      </c>
      <c r="H2023" s="11">
        <v>7</v>
      </c>
      <c r="I2023" s="20" t="s">
        <v>259</v>
      </c>
      <c r="J2023" s="11" t="s">
        <v>261</v>
      </c>
      <c r="K2023" s="11" t="s">
        <v>4641</v>
      </c>
      <c r="L2023" s="11">
        <v>2</v>
      </c>
    </row>
    <row r="2024" spans="1:12">
      <c r="A2024" s="11" t="s">
        <v>4024</v>
      </c>
      <c r="D2024" s="11" t="s">
        <v>260</v>
      </c>
      <c r="E2024" s="19" t="s">
        <v>4274</v>
      </c>
      <c r="F2024" s="10">
        <v>42036</v>
      </c>
      <c r="G2024" s="10">
        <v>44228</v>
      </c>
      <c r="H2024" s="11">
        <v>7</v>
      </c>
      <c r="I2024" s="20" t="s">
        <v>259</v>
      </c>
      <c r="J2024" s="11" t="s">
        <v>261</v>
      </c>
      <c r="K2024" s="11" t="s">
        <v>4641</v>
      </c>
      <c r="L2024" s="11">
        <v>2</v>
      </c>
    </row>
    <row r="2025" spans="1:12">
      <c r="A2025" s="11" t="s">
        <v>4025</v>
      </c>
      <c r="D2025" s="11" t="s">
        <v>260</v>
      </c>
      <c r="E2025" s="19" t="s">
        <v>4275</v>
      </c>
      <c r="F2025" s="10">
        <v>42036</v>
      </c>
      <c r="G2025" s="10">
        <v>44228</v>
      </c>
      <c r="H2025" s="11">
        <v>7</v>
      </c>
      <c r="I2025" s="20" t="s">
        <v>259</v>
      </c>
      <c r="J2025" s="11" t="s">
        <v>261</v>
      </c>
      <c r="K2025" s="11" t="s">
        <v>4641</v>
      </c>
      <c r="L2025" s="11">
        <v>2</v>
      </c>
    </row>
    <row r="2026" spans="1:12">
      <c r="A2026" s="11" t="s">
        <v>4026</v>
      </c>
      <c r="D2026" s="11" t="s">
        <v>260</v>
      </c>
      <c r="E2026" s="19" t="s">
        <v>4276</v>
      </c>
      <c r="F2026" s="10">
        <v>42036</v>
      </c>
      <c r="G2026" s="10">
        <v>44228</v>
      </c>
      <c r="H2026" s="11">
        <v>7</v>
      </c>
      <c r="I2026" s="20" t="s">
        <v>259</v>
      </c>
      <c r="J2026" s="11" t="s">
        <v>261</v>
      </c>
      <c r="K2026" s="11" t="s">
        <v>4641</v>
      </c>
      <c r="L2026" s="11">
        <v>2</v>
      </c>
    </row>
    <row r="2027" spans="1:12">
      <c r="A2027" s="11" t="s">
        <v>4027</v>
      </c>
      <c r="D2027" s="11" t="s">
        <v>260</v>
      </c>
      <c r="E2027" s="19" t="s">
        <v>4277</v>
      </c>
      <c r="F2027" s="10">
        <v>42036</v>
      </c>
      <c r="G2027" s="10">
        <v>44228</v>
      </c>
      <c r="H2027" s="11">
        <v>7</v>
      </c>
      <c r="I2027" s="20" t="s">
        <v>259</v>
      </c>
      <c r="J2027" s="11" t="s">
        <v>261</v>
      </c>
      <c r="K2027" s="11" t="s">
        <v>4641</v>
      </c>
      <c r="L2027" s="11">
        <v>2</v>
      </c>
    </row>
    <row r="2028" spans="1:12">
      <c r="A2028" s="11" t="s">
        <v>4028</v>
      </c>
      <c r="D2028" s="11" t="s">
        <v>260</v>
      </c>
      <c r="E2028" s="19" t="s">
        <v>4278</v>
      </c>
      <c r="F2028" s="10">
        <v>42036</v>
      </c>
      <c r="G2028" s="10">
        <v>44228</v>
      </c>
      <c r="H2028" s="11">
        <v>7</v>
      </c>
      <c r="I2028" s="20" t="s">
        <v>259</v>
      </c>
      <c r="J2028" s="11" t="s">
        <v>261</v>
      </c>
      <c r="K2028" s="11" t="s">
        <v>4641</v>
      </c>
      <c r="L2028" s="11">
        <v>2</v>
      </c>
    </row>
    <row r="2029" spans="1:12">
      <c r="A2029" s="11" t="s">
        <v>4029</v>
      </c>
      <c r="D2029" s="11" t="s">
        <v>260</v>
      </c>
      <c r="E2029" s="19" t="s">
        <v>4279</v>
      </c>
      <c r="F2029" s="10">
        <v>42036</v>
      </c>
      <c r="G2029" s="10">
        <v>44228</v>
      </c>
      <c r="H2029" s="11">
        <v>7</v>
      </c>
      <c r="I2029" s="20" t="s">
        <v>259</v>
      </c>
      <c r="J2029" s="11" t="s">
        <v>261</v>
      </c>
      <c r="K2029" s="11" t="s">
        <v>4641</v>
      </c>
      <c r="L2029" s="11">
        <v>2</v>
      </c>
    </row>
    <row r="2030" spans="1:12">
      <c r="A2030" s="11" t="s">
        <v>4030</v>
      </c>
      <c r="D2030" s="11" t="s">
        <v>260</v>
      </c>
      <c r="E2030" s="19" t="s">
        <v>4280</v>
      </c>
      <c r="F2030" s="10">
        <v>42036</v>
      </c>
      <c r="G2030" s="10">
        <v>44228</v>
      </c>
      <c r="H2030" s="11">
        <v>7</v>
      </c>
      <c r="I2030" s="20" t="s">
        <v>259</v>
      </c>
      <c r="J2030" s="11" t="s">
        <v>261</v>
      </c>
      <c r="K2030" s="11" t="s">
        <v>4641</v>
      </c>
      <c r="L2030" s="11">
        <v>2</v>
      </c>
    </row>
    <row r="2031" spans="1:12">
      <c r="A2031" s="11" t="s">
        <v>4031</v>
      </c>
      <c r="D2031" s="11" t="s">
        <v>260</v>
      </c>
      <c r="E2031" s="19" t="s">
        <v>4281</v>
      </c>
      <c r="F2031" s="10">
        <v>42036</v>
      </c>
      <c r="G2031" s="10">
        <v>44228</v>
      </c>
      <c r="H2031" s="11">
        <v>7</v>
      </c>
      <c r="I2031" s="20" t="s">
        <v>259</v>
      </c>
      <c r="J2031" s="11" t="s">
        <v>261</v>
      </c>
      <c r="K2031" s="11" t="s">
        <v>4641</v>
      </c>
      <c r="L2031" s="11">
        <v>2</v>
      </c>
    </row>
    <row r="2032" spans="1:12">
      <c r="A2032" s="11" t="s">
        <v>4032</v>
      </c>
      <c r="D2032" s="11" t="s">
        <v>260</v>
      </c>
      <c r="E2032" s="19" t="s">
        <v>4282</v>
      </c>
      <c r="F2032" s="10">
        <v>42036</v>
      </c>
      <c r="G2032" s="10">
        <v>44228</v>
      </c>
      <c r="H2032" s="11">
        <v>7</v>
      </c>
      <c r="I2032" s="20" t="s">
        <v>259</v>
      </c>
      <c r="J2032" s="11" t="s">
        <v>261</v>
      </c>
      <c r="K2032" s="11" t="s">
        <v>4641</v>
      </c>
      <c r="L2032" s="11">
        <v>2</v>
      </c>
    </row>
    <row r="2033" spans="1:12">
      <c r="A2033" s="11" t="s">
        <v>4033</v>
      </c>
      <c r="D2033" s="11" t="s">
        <v>260</v>
      </c>
      <c r="E2033" s="19" t="s">
        <v>4283</v>
      </c>
      <c r="F2033" s="10">
        <v>42036</v>
      </c>
      <c r="G2033" s="10">
        <v>44228</v>
      </c>
      <c r="H2033" s="11">
        <v>7</v>
      </c>
      <c r="I2033" s="20" t="s">
        <v>259</v>
      </c>
      <c r="J2033" s="11" t="s">
        <v>261</v>
      </c>
      <c r="K2033" s="11" t="s">
        <v>4641</v>
      </c>
      <c r="L2033" s="11">
        <v>2</v>
      </c>
    </row>
    <row r="2034" spans="1:12">
      <c r="A2034" s="11" t="s">
        <v>4034</v>
      </c>
      <c r="D2034" s="11" t="s">
        <v>260</v>
      </c>
      <c r="E2034" s="19" t="s">
        <v>4284</v>
      </c>
      <c r="F2034" s="10">
        <v>42036</v>
      </c>
      <c r="G2034" s="10">
        <v>44228</v>
      </c>
      <c r="H2034" s="11">
        <v>7</v>
      </c>
      <c r="I2034" s="20" t="s">
        <v>259</v>
      </c>
      <c r="J2034" s="11" t="s">
        <v>261</v>
      </c>
      <c r="K2034" s="11" t="s">
        <v>4641</v>
      </c>
      <c r="L2034" s="11">
        <v>2</v>
      </c>
    </row>
    <row r="2035" spans="1:12">
      <c r="A2035" s="11" t="s">
        <v>4035</v>
      </c>
      <c r="D2035" s="11" t="s">
        <v>260</v>
      </c>
      <c r="E2035" s="19" t="s">
        <v>4285</v>
      </c>
      <c r="F2035" s="10">
        <v>42036</v>
      </c>
      <c r="G2035" s="10">
        <v>44228</v>
      </c>
      <c r="H2035" s="11">
        <v>7</v>
      </c>
      <c r="I2035" s="20" t="s">
        <v>259</v>
      </c>
      <c r="J2035" s="11" t="s">
        <v>261</v>
      </c>
      <c r="K2035" s="11" t="s">
        <v>4641</v>
      </c>
      <c r="L2035" s="11">
        <v>2</v>
      </c>
    </row>
    <row r="2036" spans="1:12">
      <c r="A2036" s="11" t="s">
        <v>4036</v>
      </c>
      <c r="D2036" s="11" t="s">
        <v>260</v>
      </c>
      <c r="E2036" s="19" t="s">
        <v>4286</v>
      </c>
      <c r="F2036" s="10">
        <v>42036</v>
      </c>
      <c r="G2036" s="10">
        <v>44228</v>
      </c>
      <c r="H2036" s="11">
        <v>7</v>
      </c>
      <c r="I2036" s="20" t="s">
        <v>259</v>
      </c>
      <c r="J2036" s="11" t="s">
        <v>261</v>
      </c>
      <c r="K2036" s="11" t="s">
        <v>4641</v>
      </c>
      <c r="L2036" s="11">
        <v>2</v>
      </c>
    </row>
    <row r="2037" spans="1:12">
      <c r="A2037" s="11" t="s">
        <v>4037</v>
      </c>
      <c r="D2037" s="11" t="s">
        <v>260</v>
      </c>
      <c r="E2037" s="19" t="s">
        <v>4287</v>
      </c>
      <c r="F2037" s="10">
        <v>42036</v>
      </c>
      <c r="G2037" s="10">
        <v>44228</v>
      </c>
      <c r="H2037" s="11">
        <v>7</v>
      </c>
      <c r="I2037" s="20" t="s">
        <v>259</v>
      </c>
      <c r="J2037" s="11" t="s">
        <v>261</v>
      </c>
      <c r="K2037" s="11" t="s">
        <v>4641</v>
      </c>
      <c r="L2037" s="11">
        <v>2</v>
      </c>
    </row>
    <row r="2038" spans="1:12">
      <c r="A2038" s="11" t="s">
        <v>4038</v>
      </c>
      <c r="D2038" s="11" t="s">
        <v>260</v>
      </c>
      <c r="E2038" s="19" t="s">
        <v>4288</v>
      </c>
      <c r="F2038" s="10">
        <v>42036</v>
      </c>
      <c r="G2038" s="10">
        <v>44228</v>
      </c>
      <c r="H2038" s="11">
        <v>7</v>
      </c>
      <c r="I2038" s="20" t="s">
        <v>259</v>
      </c>
      <c r="J2038" s="11" t="s">
        <v>261</v>
      </c>
      <c r="K2038" s="11" t="s">
        <v>4641</v>
      </c>
      <c r="L2038" s="11">
        <v>2</v>
      </c>
    </row>
    <row r="2039" spans="1:12">
      <c r="A2039" s="11" t="s">
        <v>4039</v>
      </c>
      <c r="D2039" s="11" t="s">
        <v>260</v>
      </c>
      <c r="E2039" s="19" t="s">
        <v>4289</v>
      </c>
      <c r="F2039" s="10">
        <v>42036</v>
      </c>
      <c r="G2039" s="10">
        <v>44228</v>
      </c>
      <c r="H2039" s="11">
        <v>7</v>
      </c>
      <c r="I2039" s="20" t="s">
        <v>259</v>
      </c>
      <c r="J2039" s="11" t="s">
        <v>261</v>
      </c>
      <c r="K2039" s="11" t="s">
        <v>4641</v>
      </c>
      <c r="L2039" s="11">
        <v>2</v>
      </c>
    </row>
    <row r="2040" spans="1:12">
      <c r="A2040" s="11" t="s">
        <v>4040</v>
      </c>
      <c r="D2040" s="11" t="s">
        <v>260</v>
      </c>
      <c r="E2040" s="19" t="s">
        <v>4290</v>
      </c>
      <c r="F2040" s="10">
        <v>42036</v>
      </c>
      <c r="G2040" s="10">
        <v>44228</v>
      </c>
      <c r="H2040" s="11">
        <v>7</v>
      </c>
      <c r="I2040" s="20" t="s">
        <v>259</v>
      </c>
      <c r="J2040" s="11" t="s">
        <v>261</v>
      </c>
      <c r="K2040" s="11" t="s">
        <v>4641</v>
      </c>
      <c r="L2040" s="11">
        <v>2</v>
      </c>
    </row>
    <row r="2041" spans="1:12">
      <c r="A2041" s="11" t="s">
        <v>4041</v>
      </c>
      <c r="D2041" s="11" t="s">
        <v>260</v>
      </c>
      <c r="E2041" s="19" t="s">
        <v>4291</v>
      </c>
      <c r="F2041" s="10">
        <v>42036</v>
      </c>
      <c r="G2041" s="10">
        <v>44228</v>
      </c>
      <c r="H2041" s="11">
        <v>7</v>
      </c>
      <c r="I2041" s="20" t="s">
        <v>259</v>
      </c>
      <c r="J2041" s="11" t="s">
        <v>261</v>
      </c>
      <c r="K2041" s="11" t="s">
        <v>4641</v>
      </c>
      <c r="L2041" s="11">
        <v>2</v>
      </c>
    </row>
    <row r="2042" spans="1:12">
      <c r="A2042" s="11" t="s">
        <v>4042</v>
      </c>
      <c r="D2042" s="11" t="s">
        <v>260</v>
      </c>
      <c r="E2042" s="19" t="s">
        <v>4292</v>
      </c>
      <c r="F2042" s="10">
        <v>42036</v>
      </c>
      <c r="G2042" s="10">
        <v>44228</v>
      </c>
      <c r="H2042" s="11">
        <v>7</v>
      </c>
      <c r="I2042" s="20" t="s">
        <v>259</v>
      </c>
      <c r="J2042" s="11" t="s">
        <v>261</v>
      </c>
      <c r="K2042" s="11" t="s">
        <v>4641</v>
      </c>
      <c r="L2042" s="11">
        <v>2</v>
      </c>
    </row>
    <row r="2043" spans="1:12">
      <c r="A2043" s="11" t="s">
        <v>4043</v>
      </c>
      <c r="D2043" s="11" t="s">
        <v>260</v>
      </c>
      <c r="E2043" s="19" t="s">
        <v>4293</v>
      </c>
      <c r="F2043" s="10">
        <v>42036</v>
      </c>
      <c r="G2043" s="10">
        <v>44228</v>
      </c>
      <c r="H2043" s="11">
        <v>7</v>
      </c>
      <c r="I2043" s="20" t="s">
        <v>259</v>
      </c>
      <c r="J2043" s="11" t="s">
        <v>261</v>
      </c>
      <c r="K2043" s="11" t="s">
        <v>4641</v>
      </c>
      <c r="L2043" s="11">
        <v>2</v>
      </c>
    </row>
    <row r="2044" spans="1:12">
      <c r="A2044" s="11" t="s">
        <v>4044</v>
      </c>
      <c r="D2044" s="11" t="s">
        <v>260</v>
      </c>
      <c r="E2044" s="19" t="s">
        <v>4294</v>
      </c>
      <c r="F2044" s="10">
        <v>42036</v>
      </c>
      <c r="G2044" s="10">
        <v>44228</v>
      </c>
      <c r="H2044" s="11">
        <v>7</v>
      </c>
      <c r="I2044" s="20" t="s">
        <v>259</v>
      </c>
      <c r="J2044" s="11" t="s">
        <v>261</v>
      </c>
      <c r="K2044" s="11" t="s">
        <v>4641</v>
      </c>
      <c r="L2044" s="11">
        <v>2</v>
      </c>
    </row>
    <row r="2045" spans="1:12">
      <c r="A2045" s="11" t="s">
        <v>4045</v>
      </c>
      <c r="D2045" s="11" t="s">
        <v>260</v>
      </c>
      <c r="E2045" s="19" t="s">
        <v>4295</v>
      </c>
      <c r="F2045" s="10">
        <v>42036</v>
      </c>
      <c r="G2045" s="10">
        <v>44228</v>
      </c>
      <c r="H2045" s="11">
        <v>7</v>
      </c>
      <c r="I2045" s="20" t="s">
        <v>259</v>
      </c>
      <c r="J2045" s="11" t="s">
        <v>261</v>
      </c>
      <c r="K2045" s="11" t="s">
        <v>4641</v>
      </c>
      <c r="L2045" s="11">
        <v>2</v>
      </c>
    </row>
    <row r="2046" spans="1:12">
      <c r="A2046" s="11" t="s">
        <v>4046</v>
      </c>
      <c r="D2046" s="11" t="s">
        <v>260</v>
      </c>
      <c r="E2046" s="19" t="s">
        <v>4296</v>
      </c>
      <c r="F2046" s="10">
        <v>42036</v>
      </c>
      <c r="G2046" s="10">
        <v>44228</v>
      </c>
      <c r="H2046" s="11">
        <v>7</v>
      </c>
      <c r="I2046" s="20" t="s">
        <v>259</v>
      </c>
      <c r="J2046" s="11" t="s">
        <v>261</v>
      </c>
      <c r="K2046" s="11" t="s">
        <v>4641</v>
      </c>
      <c r="L2046" s="11">
        <v>2</v>
      </c>
    </row>
    <row r="2047" spans="1:12">
      <c r="A2047" s="11" t="s">
        <v>4047</v>
      </c>
      <c r="D2047" s="11" t="s">
        <v>260</v>
      </c>
      <c r="E2047" s="19" t="s">
        <v>4297</v>
      </c>
      <c r="F2047" s="10">
        <v>42036</v>
      </c>
      <c r="G2047" s="10">
        <v>44228</v>
      </c>
      <c r="H2047" s="11">
        <v>7</v>
      </c>
      <c r="I2047" s="20" t="s">
        <v>259</v>
      </c>
      <c r="J2047" s="11" t="s">
        <v>261</v>
      </c>
      <c r="K2047" s="11" t="s">
        <v>4641</v>
      </c>
      <c r="L2047" s="11">
        <v>2</v>
      </c>
    </row>
    <row r="2048" spans="1:12">
      <c r="A2048" s="11" t="s">
        <v>4048</v>
      </c>
      <c r="D2048" s="11" t="s">
        <v>260</v>
      </c>
      <c r="E2048" s="19" t="s">
        <v>4298</v>
      </c>
      <c r="F2048" s="10">
        <v>42036</v>
      </c>
      <c r="G2048" s="10">
        <v>44228</v>
      </c>
      <c r="H2048" s="11">
        <v>7</v>
      </c>
      <c r="I2048" s="20" t="s">
        <v>259</v>
      </c>
      <c r="J2048" s="11" t="s">
        <v>261</v>
      </c>
      <c r="K2048" s="11" t="s">
        <v>4641</v>
      </c>
      <c r="L2048" s="11">
        <v>2</v>
      </c>
    </row>
    <row r="2049" spans="1:12">
      <c r="A2049" s="11" t="s">
        <v>4049</v>
      </c>
      <c r="D2049" s="11" t="s">
        <v>260</v>
      </c>
      <c r="E2049" s="19" t="s">
        <v>4299</v>
      </c>
      <c r="F2049" s="10">
        <v>42036</v>
      </c>
      <c r="G2049" s="10">
        <v>44228</v>
      </c>
      <c r="H2049" s="11">
        <v>7</v>
      </c>
      <c r="I2049" s="20" t="s">
        <v>259</v>
      </c>
      <c r="J2049" s="11" t="s">
        <v>261</v>
      </c>
      <c r="K2049" s="11" t="s">
        <v>4641</v>
      </c>
      <c r="L2049" s="11">
        <v>2</v>
      </c>
    </row>
    <row r="2050" spans="1:12">
      <c r="A2050" s="11" t="s">
        <v>4050</v>
      </c>
      <c r="D2050" s="11" t="s">
        <v>260</v>
      </c>
      <c r="E2050" s="19" t="s">
        <v>4300</v>
      </c>
      <c r="F2050" s="10">
        <v>42036</v>
      </c>
      <c r="G2050" s="10">
        <v>44228</v>
      </c>
      <c r="H2050" s="11">
        <v>7</v>
      </c>
      <c r="I2050" s="20" t="s">
        <v>259</v>
      </c>
      <c r="J2050" s="11" t="s">
        <v>261</v>
      </c>
      <c r="K2050" s="11" t="s">
        <v>4641</v>
      </c>
      <c r="L2050" s="11">
        <v>2</v>
      </c>
    </row>
    <row r="2051" spans="1:12">
      <c r="A2051" s="11" t="s">
        <v>4051</v>
      </c>
      <c r="D2051" s="11" t="s">
        <v>260</v>
      </c>
      <c r="E2051" s="19" t="s">
        <v>4301</v>
      </c>
      <c r="F2051" s="10">
        <v>42036</v>
      </c>
      <c r="G2051" s="10">
        <v>44228</v>
      </c>
      <c r="H2051" s="11">
        <v>7</v>
      </c>
      <c r="I2051" s="20" t="s">
        <v>259</v>
      </c>
      <c r="J2051" s="11" t="s">
        <v>261</v>
      </c>
      <c r="K2051" s="11" t="s">
        <v>4641</v>
      </c>
      <c r="L2051" s="11">
        <v>2</v>
      </c>
    </row>
    <row r="2052" spans="1:12">
      <c r="A2052" s="11" t="s">
        <v>4052</v>
      </c>
      <c r="D2052" s="11" t="s">
        <v>260</v>
      </c>
      <c r="E2052" s="19" t="s">
        <v>4302</v>
      </c>
      <c r="F2052" s="10">
        <v>42036</v>
      </c>
      <c r="G2052" s="10">
        <v>44228</v>
      </c>
      <c r="H2052" s="11">
        <v>7</v>
      </c>
      <c r="I2052" s="20" t="s">
        <v>259</v>
      </c>
      <c r="J2052" s="11" t="s">
        <v>261</v>
      </c>
      <c r="K2052" s="11" t="s">
        <v>4641</v>
      </c>
      <c r="L2052" s="11">
        <v>2</v>
      </c>
    </row>
    <row r="2053" spans="1:12">
      <c r="A2053" s="11" t="s">
        <v>4053</v>
      </c>
      <c r="D2053" s="11" t="s">
        <v>260</v>
      </c>
      <c r="E2053" s="19" t="s">
        <v>4303</v>
      </c>
      <c r="F2053" s="10">
        <v>42036</v>
      </c>
      <c r="G2053" s="10">
        <v>44228</v>
      </c>
      <c r="H2053" s="11">
        <v>7</v>
      </c>
      <c r="I2053" s="20" t="s">
        <v>259</v>
      </c>
      <c r="J2053" s="11" t="s">
        <v>261</v>
      </c>
      <c r="K2053" s="11" t="s">
        <v>4641</v>
      </c>
      <c r="L2053" s="11">
        <v>2</v>
      </c>
    </row>
    <row r="2054" spans="1:12">
      <c r="A2054" s="11" t="s">
        <v>4054</v>
      </c>
      <c r="D2054" s="11" t="s">
        <v>260</v>
      </c>
      <c r="E2054" s="19" t="s">
        <v>4304</v>
      </c>
      <c r="F2054" s="10">
        <v>42036</v>
      </c>
      <c r="G2054" s="10">
        <v>44228</v>
      </c>
      <c r="H2054" s="11">
        <v>7</v>
      </c>
      <c r="I2054" s="20" t="s">
        <v>259</v>
      </c>
      <c r="J2054" s="11" t="s">
        <v>261</v>
      </c>
      <c r="K2054" s="11" t="s">
        <v>4641</v>
      </c>
      <c r="L2054" s="11">
        <v>2</v>
      </c>
    </row>
    <row r="2055" spans="1:12">
      <c r="A2055" s="11" t="s">
        <v>4055</v>
      </c>
      <c r="D2055" s="11" t="s">
        <v>260</v>
      </c>
      <c r="E2055" s="19" t="s">
        <v>4305</v>
      </c>
      <c r="F2055" s="10">
        <v>42036</v>
      </c>
      <c r="G2055" s="10">
        <v>44228</v>
      </c>
      <c r="H2055" s="11">
        <v>7</v>
      </c>
      <c r="I2055" s="20" t="s">
        <v>259</v>
      </c>
      <c r="J2055" s="11" t="s">
        <v>261</v>
      </c>
      <c r="K2055" s="11" t="s">
        <v>4641</v>
      </c>
      <c r="L2055" s="11">
        <v>2</v>
      </c>
    </row>
    <row r="2056" spans="1:12">
      <c r="A2056" s="11" t="s">
        <v>4056</v>
      </c>
      <c r="D2056" s="11" t="s">
        <v>260</v>
      </c>
      <c r="E2056" s="19" t="s">
        <v>4306</v>
      </c>
      <c r="F2056" s="10">
        <v>42036</v>
      </c>
      <c r="G2056" s="10">
        <v>44228</v>
      </c>
      <c r="H2056" s="11">
        <v>7</v>
      </c>
      <c r="I2056" s="20" t="s">
        <v>259</v>
      </c>
      <c r="J2056" s="11" t="s">
        <v>261</v>
      </c>
      <c r="K2056" s="11" t="s">
        <v>4641</v>
      </c>
      <c r="L2056" s="11">
        <v>2</v>
      </c>
    </row>
    <row r="2057" spans="1:12">
      <c r="A2057" s="11" t="s">
        <v>4057</v>
      </c>
      <c r="D2057" s="11" t="s">
        <v>260</v>
      </c>
      <c r="E2057" s="19" t="s">
        <v>4307</v>
      </c>
      <c r="F2057" s="10">
        <v>42036</v>
      </c>
      <c r="G2057" s="10">
        <v>44228</v>
      </c>
      <c r="H2057" s="11">
        <v>7</v>
      </c>
      <c r="I2057" s="20" t="s">
        <v>259</v>
      </c>
      <c r="J2057" s="11" t="s">
        <v>261</v>
      </c>
      <c r="K2057" s="11" t="s">
        <v>4641</v>
      </c>
      <c r="L2057" s="11">
        <v>2</v>
      </c>
    </row>
    <row r="2058" spans="1:12">
      <c r="A2058" s="11" t="s">
        <v>4058</v>
      </c>
      <c r="D2058" s="11" t="s">
        <v>260</v>
      </c>
      <c r="E2058" s="19" t="s">
        <v>4308</v>
      </c>
      <c r="F2058" s="10">
        <v>42036</v>
      </c>
      <c r="G2058" s="10">
        <v>44228</v>
      </c>
      <c r="H2058" s="11">
        <v>7</v>
      </c>
      <c r="I2058" s="20" t="s">
        <v>259</v>
      </c>
      <c r="J2058" s="11" t="s">
        <v>261</v>
      </c>
      <c r="K2058" s="11" t="s">
        <v>4641</v>
      </c>
      <c r="L2058" s="11">
        <v>2</v>
      </c>
    </row>
    <row r="2059" spans="1:12">
      <c r="A2059" s="11" t="s">
        <v>4059</v>
      </c>
      <c r="D2059" s="11" t="s">
        <v>260</v>
      </c>
      <c r="E2059" s="19" t="s">
        <v>4309</v>
      </c>
      <c r="F2059" s="10">
        <v>42036</v>
      </c>
      <c r="G2059" s="10">
        <v>44228</v>
      </c>
      <c r="H2059" s="11">
        <v>7</v>
      </c>
      <c r="I2059" s="20" t="s">
        <v>259</v>
      </c>
      <c r="J2059" s="11" t="s">
        <v>261</v>
      </c>
      <c r="K2059" s="11" t="s">
        <v>4641</v>
      </c>
      <c r="L2059" s="11">
        <v>2</v>
      </c>
    </row>
    <row r="2060" spans="1:12">
      <c r="A2060" s="11" t="s">
        <v>4060</v>
      </c>
      <c r="D2060" s="11" t="s">
        <v>260</v>
      </c>
      <c r="E2060" s="19" t="s">
        <v>4310</v>
      </c>
      <c r="F2060" s="10">
        <v>42036</v>
      </c>
      <c r="G2060" s="10">
        <v>44228</v>
      </c>
      <c r="H2060" s="11">
        <v>7</v>
      </c>
      <c r="I2060" s="20" t="s">
        <v>259</v>
      </c>
      <c r="J2060" s="11" t="s">
        <v>261</v>
      </c>
      <c r="K2060" s="11" t="s">
        <v>4641</v>
      </c>
      <c r="L2060" s="11">
        <v>2</v>
      </c>
    </row>
    <row r="2061" spans="1:12">
      <c r="A2061" s="11" t="s">
        <v>4061</v>
      </c>
      <c r="D2061" s="11" t="s">
        <v>260</v>
      </c>
      <c r="E2061" s="19" t="s">
        <v>4311</v>
      </c>
      <c r="F2061" s="10">
        <v>42036</v>
      </c>
      <c r="G2061" s="10">
        <v>44228</v>
      </c>
      <c r="H2061" s="11">
        <v>7</v>
      </c>
      <c r="I2061" s="20" t="s">
        <v>259</v>
      </c>
      <c r="J2061" s="11" t="s">
        <v>261</v>
      </c>
      <c r="K2061" s="11" t="s">
        <v>4641</v>
      </c>
      <c r="L2061" s="11">
        <v>2</v>
      </c>
    </row>
    <row r="2062" spans="1:12">
      <c r="A2062" s="11" t="s">
        <v>4062</v>
      </c>
      <c r="D2062" s="11" t="s">
        <v>260</v>
      </c>
      <c r="E2062" s="19" t="s">
        <v>4312</v>
      </c>
      <c r="F2062" s="10">
        <v>42036</v>
      </c>
      <c r="G2062" s="10">
        <v>44228</v>
      </c>
      <c r="H2062" s="11">
        <v>7</v>
      </c>
      <c r="I2062" s="20" t="s">
        <v>259</v>
      </c>
      <c r="J2062" s="11" t="s">
        <v>261</v>
      </c>
      <c r="K2062" s="11" t="s">
        <v>4641</v>
      </c>
      <c r="L2062" s="11">
        <v>2</v>
      </c>
    </row>
    <row r="2063" spans="1:12">
      <c r="A2063" s="11" t="s">
        <v>4063</v>
      </c>
      <c r="D2063" s="11" t="s">
        <v>260</v>
      </c>
      <c r="E2063" s="19" t="s">
        <v>4313</v>
      </c>
      <c r="F2063" s="10">
        <v>42036</v>
      </c>
      <c r="G2063" s="10">
        <v>44228</v>
      </c>
      <c r="H2063" s="11">
        <v>7</v>
      </c>
      <c r="I2063" s="20" t="s">
        <v>259</v>
      </c>
      <c r="J2063" s="11" t="s">
        <v>261</v>
      </c>
      <c r="K2063" s="11" t="s">
        <v>4641</v>
      </c>
      <c r="L2063" s="11">
        <v>2</v>
      </c>
    </row>
    <row r="2064" spans="1:12">
      <c r="A2064" s="11" t="s">
        <v>4064</v>
      </c>
      <c r="D2064" s="11" t="s">
        <v>260</v>
      </c>
      <c r="E2064" s="19" t="s">
        <v>4314</v>
      </c>
      <c r="F2064" s="10">
        <v>42036</v>
      </c>
      <c r="G2064" s="10">
        <v>44228</v>
      </c>
      <c r="H2064" s="11">
        <v>7</v>
      </c>
      <c r="I2064" s="20" t="s">
        <v>259</v>
      </c>
      <c r="J2064" s="11" t="s">
        <v>261</v>
      </c>
      <c r="K2064" s="11" t="s">
        <v>4641</v>
      </c>
      <c r="L2064" s="11">
        <v>2</v>
      </c>
    </row>
    <row r="2065" spans="1:12">
      <c r="A2065" s="11" t="s">
        <v>4065</v>
      </c>
      <c r="D2065" s="11" t="s">
        <v>260</v>
      </c>
      <c r="E2065" s="19" t="s">
        <v>4315</v>
      </c>
      <c r="F2065" s="10">
        <v>42036</v>
      </c>
      <c r="G2065" s="10">
        <v>44228</v>
      </c>
      <c r="H2065" s="11">
        <v>7</v>
      </c>
      <c r="I2065" s="20" t="s">
        <v>259</v>
      </c>
      <c r="J2065" s="11" t="s">
        <v>261</v>
      </c>
      <c r="K2065" s="11" t="s">
        <v>4641</v>
      </c>
      <c r="L2065" s="11">
        <v>2</v>
      </c>
    </row>
    <row r="2066" spans="1:12">
      <c r="A2066" s="11" t="s">
        <v>4066</v>
      </c>
      <c r="D2066" s="11" t="s">
        <v>260</v>
      </c>
      <c r="E2066" s="19" t="s">
        <v>4316</v>
      </c>
      <c r="F2066" s="10">
        <v>42036</v>
      </c>
      <c r="G2066" s="10">
        <v>44228</v>
      </c>
      <c r="H2066" s="11">
        <v>7</v>
      </c>
      <c r="I2066" s="20" t="s">
        <v>259</v>
      </c>
      <c r="J2066" s="11" t="s">
        <v>261</v>
      </c>
      <c r="K2066" s="11" t="s">
        <v>4641</v>
      </c>
      <c r="L2066" s="11">
        <v>2</v>
      </c>
    </row>
    <row r="2067" spans="1:12">
      <c r="A2067" s="11" t="s">
        <v>4067</v>
      </c>
      <c r="D2067" s="11" t="s">
        <v>260</v>
      </c>
      <c r="E2067" s="19" t="s">
        <v>4317</v>
      </c>
      <c r="F2067" s="10">
        <v>42036</v>
      </c>
      <c r="G2067" s="10">
        <v>44228</v>
      </c>
      <c r="H2067" s="11">
        <v>7</v>
      </c>
      <c r="I2067" s="20" t="s">
        <v>259</v>
      </c>
      <c r="J2067" s="11" t="s">
        <v>261</v>
      </c>
      <c r="K2067" s="11" t="s">
        <v>4641</v>
      </c>
      <c r="L2067" s="11">
        <v>2</v>
      </c>
    </row>
    <row r="2068" spans="1:12">
      <c r="A2068" s="11" t="s">
        <v>4068</v>
      </c>
      <c r="D2068" s="11" t="s">
        <v>260</v>
      </c>
      <c r="E2068" s="19" t="s">
        <v>4318</v>
      </c>
      <c r="F2068" s="10">
        <v>42036</v>
      </c>
      <c r="G2068" s="10">
        <v>44228</v>
      </c>
      <c r="H2068" s="11">
        <v>7</v>
      </c>
      <c r="I2068" s="20" t="s">
        <v>259</v>
      </c>
      <c r="J2068" s="11" t="s">
        <v>261</v>
      </c>
      <c r="K2068" s="11" t="s">
        <v>4641</v>
      </c>
      <c r="L2068" s="11">
        <v>2</v>
      </c>
    </row>
    <row r="2069" spans="1:12">
      <c r="A2069" s="11" t="s">
        <v>4069</v>
      </c>
      <c r="D2069" s="11" t="s">
        <v>260</v>
      </c>
      <c r="E2069" s="19" t="s">
        <v>4319</v>
      </c>
      <c r="F2069" s="10">
        <v>42036</v>
      </c>
      <c r="G2069" s="10">
        <v>44228</v>
      </c>
      <c r="H2069" s="11">
        <v>7</v>
      </c>
      <c r="I2069" s="20" t="s">
        <v>259</v>
      </c>
      <c r="J2069" s="11" t="s">
        <v>261</v>
      </c>
      <c r="K2069" s="11" t="s">
        <v>4641</v>
      </c>
      <c r="L2069" s="11">
        <v>2</v>
      </c>
    </row>
    <row r="2070" spans="1:12">
      <c r="A2070" s="11" t="s">
        <v>4070</v>
      </c>
      <c r="D2070" s="11" t="s">
        <v>260</v>
      </c>
      <c r="E2070" s="19" t="s">
        <v>4320</v>
      </c>
      <c r="F2070" s="10">
        <v>42036</v>
      </c>
      <c r="G2070" s="10">
        <v>44228</v>
      </c>
      <c r="H2070" s="11">
        <v>7</v>
      </c>
      <c r="I2070" s="20" t="s">
        <v>259</v>
      </c>
      <c r="J2070" s="11" t="s">
        <v>261</v>
      </c>
      <c r="K2070" s="11" t="s">
        <v>4641</v>
      </c>
      <c r="L2070" s="11">
        <v>2</v>
      </c>
    </row>
    <row r="2071" spans="1:12">
      <c r="A2071" s="11" t="s">
        <v>4071</v>
      </c>
      <c r="D2071" s="11" t="s">
        <v>260</v>
      </c>
      <c r="E2071" s="19" t="s">
        <v>4321</v>
      </c>
      <c r="F2071" s="10">
        <v>42036</v>
      </c>
      <c r="G2071" s="10">
        <v>44228</v>
      </c>
      <c r="H2071" s="11">
        <v>7</v>
      </c>
      <c r="I2071" s="20" t="s">
        <v>259</v>
      </c>
      <c r="J2071" s="11" t="s">
        <v>261</v>
      </c>
      <c r="K2071" s="11" t="s">
        <v>4641</v>
      </c>
      <c r="L2071" s="11">
        <v>2</v>
      </c>
    </row>
    <row r="2072" spans="1:12">
      <c r="A2072" s="11" t="s">
        <v>4072</v>
      </c>
      <c r="D2072" s="11" t="s">
        <v>260</v>
      </c>
      <c r="E2072" s="19" t="s">
        <v>4322</v>
      </c>
      <c r="F2072" s="10">
        <v>42036</v>
      </c>
      <c r="G2072" s="10">
        <v>44228</v>
      </c>
      <c r="H2072" s="11">
        <v>7</v>
      </c>
      <c r="I2072" s="20" t="s">
        <v>259</v>
      </c>
      <c r="J2072" s="11" t="s">
        <v>261</v>
      </c>
      <c r="K2072" s="11" t="s">
        <v>4641</v>
      </c>
      <c r="L2072" s="11">
        <v>2</v>
      </c>
    </row>
    <row r="2073" spans="1:12">
      <c r="A2073" s="11" t="s">
        <v>4073</v>
      </c>
      <c r="D2073" s="11" t="s">
        <v>260</v>
      </c>
      <c r="E2073" s="19" t="s">
        <v>4323</v>
      </c>
      <c r="F2073" s="10">
        <v>42036</v>
      </c>
      <c r="G2073" s="10">
        <v>44228</v>
      </c>
      <c r="H2073" s="11">
        <v>7</v>
      </c>
      <c r="I2073" s="20" t="s">
        <v>259</v>
      </c>
      <c r="J2073" s="11" t="s">
        <v>261</v>
      </c>
      <c r="K2073" s="11" t="s">
        <v>4641</v>
      </c>
      <c r="L2073" s="11">
        <v>2</v>
      </c>
    </row>
    <row r="2074" spans="1:12">
      <c r="A2074" s="11" t="s">
        <v>4074</v>
      </c>
      <c r="D2074" s="11" t="s">
        <v>260</v>
      </c>
      <c r="E2074" s="19" t="s">
        <v>4324</v>
      </c>
      <c r="F2074" s="10">
        <v>42036</v>
      </c>
      <c r="G2074" s="10">
        <v>44228</v>
      </c>
      <c r="H2074" s="11">
        <v>7</v>
      </c>
      <c r="I2074" s="20" t="s">
        <v>259</v>
      </c>
      <c r="J2074" s="11" t="s">
        <v>261</v>
      </c>
      <c r="K2074" s="11" t="s">
        <v>4641</v>
      </c>
      <c r="L2074" s="11">
        <v>2</v>
      </c>
    </row>
    <row r="2075" spans="1:12">
      <c r="A2075" s="11" t="s">
        <v>4075</v>
      </c>
      <c r="D2075" s="11" t="s">
        <v>260</v>
      </c>
      <c r="E2075" s="19" t="s">
        <v>4325</v>
      </c>
      <c r="F2075" s="10">
        <v>42036</v>
      </c>
      <c r="G2075" s="10">
        <v>44228</v>
      </c>
      <c r="H2075" s="11">
        <v>7</v>
      </c>
      <c r="I2075" s="20" t="s">
        <v>259</v>
      </c>
      <c r="J2075" s="11" t="s">
        <v>261</v>
      </c>
      <c r="K2075" s="11" t="s">
        <v>4641</v>
      </c>
      <c r="L2075" s="11">
        <v>2</v>
      </c>
    </row>
    <row r="2076" spans="1:12">
      <c r="A2076" s="11" t="s">
        <v>4076</v>
      </c>
      <c r="D2076" s="11" t="s">
        <v>260</v>
      </c>
      <c r="E2076" s="19" t="s">
        <v>4326</v>
      </c>
      <c r="F2076" s="10">
        <v>42036</v>
      </c>
      <c r="G2076" s="10">
        <v>44228</v>
      </c>
      <c r="H2076" s="11">
        <v>7</v>
      </c>
      <c r="I2076" s="20" t="s">
        <v>259</v>
      </c>
      <c r="J2076" s="11" t="s">
        <v>261</v>
      </c>
      <c r="K2076" s="11" t="s">
        <v>4641</v>
      </c>
      <c r="L2076" s="11">
        <v>2</v>
      </c>
    </row>
    <row r="2077" spans="1:12">
      <c r="A2077" s="11" t="s">
        <v>4077</v>
      </c>
      <c r="D2077" s="11" t="s">
        <v>260</v>
      </c>
      <c r="E2077" s="19" t="s">
        <v>4327</v>
      </c>
      <c r="F2077" s="10">
        <v>42036</v>
      </c>
      <c r="G2077" s="10">
        <v>44228</v>
      </c>
      <c r="H2077" s="11">
        <v>7</v>
      </c>
      <c r="I2077" s="20" t="s">
        <v>259</v>
      </c>
      <c r="J2077" s="11" t="s">
        <v>261</v>
      </c>
      <c r="K2077" s="11" t="s">
        <v>4641</v>
      </c>
      <c r="L2077" s="11">
        <v>2</v>
      </c>
    </row>
    <row r="2078" spans="1:12">
      <c r="A2078" s="11" t="s">
        <v>4078</v>
      </c>
      <c r="D2078" s="11" t="s">
        <v>260</v>
      </c>
      <c r="E2078" s="19" t="s">
        <v>4328</v>
      </c>
      <c r="F2078" s="10">
        <v>42036</v>
      </c>
      <c r="G2078" s="10">
        <v>44228</v>
      </c>
      <c r="H2078" s="11">
        <v>7</v>
      </c>
      <c r="I2078" s="20" t="s">
        <v>259</v>
      </c>
      <c r="J2078" s="11" t="s">
        <v>261</v>
      </c>
      <c r="K2078" s="11" t="s">
        <v>4641</v>
      </c>
      <c r="L2078" s="11">
        <v>2</v>
      </c>
    </row>
    <row r="2079" spans="1:12">
      <c r="A2079" s="11" t="s">
        <v>4079</v>
      </c>
      <c r="D2079" s="11" t="s">
        <v>260</v>
      </c>
      <c r="E2079" s="19" t="s">
        <v>4329</v>
      </c>
      <c r="F2079" s="10">
        <v>42036</v>
      </c>
      <c r="G2079" s="10">
        <v>44228</v>
      </c>
      <c r="H2079" s="11">
        <v>7</v>
      </c>
      <c r="I2079" s="20" t="s">
        <v>259</v>
      </c>
      <c r="J2079" s="11" t="s">
        <v>261</v>
      </c>
      <c r="K2079" s="11" t="s">
        <v>4641</v>
      </c>
      <c r="L2079" s="11">
        <v>2</v>
      </c>
    </row>
    <row r="2080" spans="1:12">
      <c r="A2080" s="11" t="s">
        <v>4080</v>
      </c>
      <c r="D2080" s="11" t="s">
        <v>260</v>
      </c>
      <c r="E2080" s="19" t="s">
        <v>4330</v>
      </c>
      <c r="F2080" s="10">
        <v>42036</v>
      </c>
      <c r="G2080" s="10">
        <v>44228</v>
      </c>
      <c r="H2080" s="11">
        <v>7</v>
      </c>
      <c r="I2080" s="20" t="s">
        <v>259</v>
      </c>
      <c r="J2080" s="11" t="s">
        <v>261</v>
      </c>
      <c r="K2080" s="11" t="s">
        <v>4641</v>
      </c>
      <c r="L2080" s="11">
        <v>2</v>
      </c>
    </row>
    <row r="2081" spans="1:12">
      <c r="A2081" s="11" t="s">
        <v>4081</v>
      </c>
      <c r="D2081" s="11" t="s">
        <v>260</v>
      </c>
      <c r="E2081" s="19" t="s">
        <v>4331</v>
      </c>
      <c r="F2081" s="10">
        <v>42036</v>
      </c>
      <c r="G2081" s="10">
        <v>44228</v>
      </c>
      <c r="H2081" s="11">
        <v>7</v>
      </c>
      <c r="I2081" s="20" t="s">
        <v>259</v>
      </c>
      <c r="J2081" s="11" t="s">
        <v>261</v>
      </c>
      <c r="K2081" s="11" t="s">
        <v>4641</v>
      </c>
      <c r="L2081" s="11">
        <v>2</v>
      </c>
    </row>
    <row r="2082" spans="1:12">
      <c r="A2082" s="11" t="s">
        <v>4082</v>
      </c>
      <c r="D2082" s="11" t="s">
        <v>260</v>
      </c>
      <c r="E2082" s="19" t="s">
        <v>4332</v>
      </c>
      <c r="F2082" s="10">
        <v>42036</v>
      </c>
      <c r="G2082" s="10">
        <v>44228</v>
      </c>
      <c r="H2082" s="11">
        <v>7</v>
      </c>
      <c r="I2082" s="20" t="s">
        <v>259</v>
      </c>
      <c r="J2082" s="11" t="s">
        <v>261</v>
      </c>
      <c r="K2082" s="11" t="s">
        <v>4641</v>
      </c>
      <c r="L2082" s="11">
        <v>2</v>
      </c>
    </row>
    <row r="2083" spans="1:12">
      <c r="A2083" s="11" t="s">
        <v>4083</v>
      </c>
      <c r="D2083" s="11" t="s">
        <v>260</v>
      </c>
      <c r="E2083" s="19" t="s">
        <v>4333</v>
      </c>
      <c r="F2083" s="10">
        <v>42036</v>
      </c>
      <c r="G2083" s="10">
        <v>44228</v>
      </c>
      <c r="H2083" s="11">
        <v>7</v>
      </c>
      <c r="I2083" s="20" t="s">
        <v>259</v>
      </c>
      <c r="J2083" s="11" t="s">
        <v>261</v>
      </c>
      <c r="K2083" s="11" t="s">
        <v>4641</v>
      </c>
      <c r="L2083" s="11">
        <v>2</v>
      </c>
    </row>
    <row r="2084" spans="1:12">
      <c r="A2084" s="11" t="s">
        <v>4084</v>
      </c>
      <c r="D2084" s="11" t="s">
        <v>260</v>
      </c>
      <c r="E2084" s="19" t="s">
        <v>4334</v>
      </c>
      <c r="F2084" s="10">
        <v>42036</v>
      </c>
      <c r="G2084" s="10">
        <v>44228</v>
      </c>
      <c r="H2084" s="11">
        <v>7</v>
      </c>
      <c r="I2084" s="20" t="s">
        <v>259</v>
      </c>
      <c r="J2084" s="11" t="s">
        <v>261</v>
      </c>
      <c r="K2084" s="11" t="s">
        <v>4641</v>
      </c>
      <c r="L2084" s="11">
        <v>2</v>
      </c>
    </row>
    <row r="2085" spans="1:12">
      <c r="A2085" s="11" t="s">
        <v>4085</v>
      </c>
      <c r="D2085" s="11" t="s">
        <v>260</v>
      </c>
      <c r="E2085" s="19" t="s">
        <v>4335</v>
      </c>
      <c r="F2085" s="10">
        <v>42036</v>
      </c>
      <c r="G2085" s="10">
        <v>44228</v>
      </c>
      <c r="H2085" s="11">
        <v>7</v>
      </c>
      <c r="I2085" s="20" t="s">
        <v>259</v>
      </c>
      <c r="J2085" s="11" t="s">
        <v>261</v>
      </c>
      <c r="K2085" s="11" t="s">
        <v>4641</v>
      </c>
      <c r="L2085" s="11">
        <v>2</v>
      </c>
    </row>
    <row r="2086" spans="1:12">
      <c r="A2086" s="11" t="s">
        <v>4086</v>
      </c>
      <c r="D2086" s="11" t="s">
        <v>260</v>
      </c>
      <c r="E2086" s="19" t="s">
        <v>4336</v>
      </c>
      <c r="F2086" s="10">
        <v>42036</v>
      </c>
      <c r="G2086" s="10">
        <v>44228</v>
      </c>
      <c r="H2086" s="11">
        <v>7</v>
      </c>
      <c r="I2086" s="20" t="s">
        <v>259</v>
      </c>
      <c r="J2086" s="11" t="s">
        <v>261</v>
      </c>
      <c r="K2086" s="11" t="s">
        <v>4641</v>
      </c>
      <c r="L2086" s="11">
        <v>2</v>
      </c>
    </row>
    <row r="2087" spans="1:12">
      <c r="A2087" s="11" t="s">
        <v>4087</v>
      </c>
      <c r="D2087" s="11" t="s">
        <v>260</v>
      </c>
      <c r="E2087" s="19" t="s">
        <v>4337</v>
      </c>
      <c r="F2087" s="10">
        <v>42036</v>
      </c>
      <c r="G2087" s="10">
        <v>44228</v>
      </c>
      <c r="H2087" s="11">
        <v>7</v>
      </c>
      <c r="I2087" s="20" t="s">
        <v>259</v>
      </c>
      <c r="J2087" s="11" t="s">
        <v>261</v>
      </c>
      <c r="K2087" s="11" t="s">
        <v>4641</v>
      </c>
      <c r="L2087" s="11">
        <v>2</v>
      </c>
    </row>
    <row r="2088" spans="1:12">
      <c r="A2088" s="11" t="s">
        <v>4088</v>
      </c>
      <c r="D2088" s="11" t="s">
        <v>260</v>
      </c>
      <c r="E2088" s="19" t="s">
        <v>4338</v>
      </c>
      <c r="F2088" s="10">
        <v>42036</v>
      </c>
      <c r="G2088" s="10">
        <v>44228</v>
      </c>
      <c r="H2088" s="11">
        <v>7</v>
      </c>
      <c r="I2088" s="20" t="s">
        <v>259</v>
      </c>
      <c r="J2088" s="11" t="s">
        <v>261</v>
      </c>
      <c r="K2088" s="11" t="s">
        <v>4641</v>
      </c>
      <c r="L2088" s="11">
        <v>2</v>
      </c>
    </row>
    <row r="2089" spans="1:12">
      <c r="A2089" s="11" t="s">
        <v>4089</v>
      </c>
      <c r="D2089" s="11" t="s">
        <v>260</v>
      </c>
      <c r="E2089" s="19" t="s">
        <v>4339</v>
      </c>
      <c r="F2089" s="10">
        <v>42036</v>
      </c>
      <c r="G2089" s="10">
        <v>44228</v>
      </c>
      <c r="H2089" s="11">
        <v>7</v>
      </c>
      <c r="I2089" s="20" t="s">
        <v>259</v>
      </c>
      <c r="J2089" s="11" t="s">
        <v>261</v>
      </c>
      <c r="K2089" s="11" t="s">
        <v>4641</v>
      </c>
      <c r="L2089" s="11">
        <v>2</v>
      </c>
    </row>
    <row r="2090" spans="1:12">
      <c r="A2090" s="11" t="s">
        <v>4090</v>
      </c>
      <c r="D2090" s="11" t="s">
        <v>260</v>
      </c>
      <c r="E2090" s="19" t="s">
        <v>4340</v>
      </c>
      <c r="F2090" s="10">
        <v>42036</v>
      </c>
      <c r="G2090" s="10">
        <v>44228</v>
      </c>
      <c r="H2090" s="11">
        <v>7</v>
      </c>
      <c r="I2090" s="20" t="s">
        <v>259</v>
      </c>
      <c r="J2090" s="11" t="s">
        <v>261</v>
      </c>
      <c r="K2090" s="11" t="s">
        <v>4641</v>
      </c>
      <c r="L2090" s="11">
        <v>2</v>
      </c>
    </row>
    <row r="2091" spans="1:12">
      <c r="A2091" s="11" t="s">
        <v>4091</v>
      </c>
      <c r="D2091" s="11" t="s">
        <v>260</v>
      </c>
      <c r="E2091" s="19" t="s">
        <v>4341</v>
      </c>
      <c r="F2091" s="10">
        <v>42036</v>
      </c>
      <c r="G2091" s="10">
        <v>44228</v>
      </c>
      <c r="H2091" s="11">
        <v>7</v>
      </c>
      <c r="I2091" s="20" t="s">
        <v>259</v>
      </c>
      <c r="J2091" s="11" t="s">
        <v>261</v>
      </c>
      <c r="K2091" s="11" t="s">
        <v>4641</v>
      </c>
      <c r="L2091" s="11">
        <v>2</v>
      </c>
    </row>
    <row r="2092" spans="1:12">
      <c r="A2092" s="11" t="s">
        <v>4092</v>
      </c>
      <c r="D2092" s="11" t="s">
        <v>260</v>
      </c>
      <c r="E2092" s="19" t="s">
        <v>4342</v>
      </c>
      <c r="F2092" s="10">
        <v>42036</v>
      </c>
      <c r="G2092" s="10">
        <v>44228</v>
      </c>
      <c r="H2092" s="11">
        <v>7</v>
      </c>
      <c r="I2092" s="20" t="s">
        <v>259</v>
      </c>
      <c r="J2092" s="11" t="s">
        <v>261</v>
      </c>
      <c r="K2092" s="11" t="s">
        <v>4641</v>
      </c>
      <c r="L2092" s="11">
        <v>2</v>
      </c>
    </row>
    <row r="2093" spans="1:12">
      <c r="A2093" s="11" t="s">
        <v>4093</v>
      </c>
      <c r="D2093" s="11" t="s">
        <v>260</v>
      </c>
      <c r="E2093" s="19" t="s">
        <v>4343</v>
      </c>
      <c r="F2093" s="10">
        <v>42036</v>
      </c>
      <c r="G2093" s="10">
        <v>44228</v>
      </c>
      <c r="H2093" s="11">
        <v>7</v>
      </c>
      <c r="I2093" s="20" t="s">
        <v>259</v>
      </c>
      <c r="J2093" s="11" t="s">
        <v>261</v>
      </c>
      <c r="K2093" s="11" t="s">
        <v>4641</v>
      </c>
      <c r="L2093" s="11">
        <v>2</v>
      </c>
    </row>
    <row r="2094" spans="1:12">
      <c r="A2094" s="11" t="s">
        <v>4094</v>
      </c>
      <c r="D2094" s="11" t="s">
        <v>260</v>
      </c>
      <c r="E2094" s="19" t="s">
        <v>4344</v>
      </c>
      <c r="F2094" s="10">
        <v>42036</v>
      </c>
      <c r="G2094" s="10">
        <v>44228</v>
      </c>
      <c r="H2094" s="11">
        <v>7</v>
      </c>
      <c r="I2094" s="20" t="s">
        <v>259</v>
      </c>
      <c r="J2094" s="11" t="s">
        <v>261</v>
      </c>
      <c r="K2094" s="11" t="s">
        <v>4641</v>
      </c>
      <c r="L2094" s="11">
        <v>2</v>
      </c>
    </row>
    <row r="2095" spans="1:12">
      <c r="A2095" s="11" t="s">
        <v>4095</v>
      </c>
      <c r="D2095" s="11" t="s">
        <v>260</v>
      </c>
      <c r="E2095" s="19" t="s">
        <v>4345</v>
      </c>
      <c r="F2095" s="10">
        <v>42036</v>
      </c>
      <c r="G2095" s="10">
        <v>44228</v>
      </c>
      <c r="H2095" s="11">
        <v>7</v>
      </c>
      <c r="I2095" s="20" t="s">
        <v>259</v>
      </c>
      <c r="J2095" s="11" t="s">
        <v>261</v>
      </c>
      <c r="K2095" s="11" t="s">
        <v>4641</v>
      </c>
      <c r="L2095" s="11">
        <v>2</v>
      </c>
    </row>
    <row r="2096" spans="1:12">
      <c r="A2096" s="11" t="s">
        <v>4096</v>
      </c>
      <c r="D2096" s="11" t="s">
        <v>260</v>
      </c>
      <c r="E2096" s="19" t="s">
        <v>4346</v>
      </c>
      <c r="F2096" s="10">
        <v>42036</v>
      </c>
      <c r="G2096" s="10">
        <v>44228</v>
      </c>
      <c r="H2096" s="11">
        <v>7</v>
      </c>
      <c r="I2096" s="20" t="s">
        <v>259</v>
      </c>
      <c r="J2096" s="11" t="s">
        <v>261</v>
      </c>
      <c r="K2096" s="11" t="s">
        <v>4641</v>
      </c>
      <c r="L2096" s="11">
        <v>2</v>
      </c>
    </row>
    <row r="2097" spans="1:12">
      <c r="A2097" s="11" t="s">
        <v>4097</v>
      </c>
      <c r="D2097" s="11" t="s">
        <v>260</v>
      </c>
      <c r="E2097" s="19" t="s">
        <v>4347</v>
      </c>
      <c r="F2097" s="10">
        <v>42036</v>
      </c>
      <c r="G2097" s="10">
        <v>44228</v>
      </c>
      <c r="H2097" s="11">
        <v>7</v>
      </c>
      <c r="I2097" s="20" t="s">
        <v>259</v>
      </c>
      <c r="J2097" s="11" t="s">
        <v>261</v>
      </c>
      <c r="K2097" s="11" t="s">
        <v>4641</v>
      </c>
      <c r="L2097" s="11">
        <v>2</v>
      </c>
    </row>
    <row r="2098" spans="1:12">
      <c r="A2098" s="11" t="s">
        <v>4098</v>
      </c>
      <c r="D2098" s="11" t="s">
        <v>260</v>
      </c>
      <c r="E2098" s="19" t="s">
        <v>4348</v>
      </c>
      <c r="F2098" s="10">
        <v>42036</v>
      </c>
      <c r="G2098" s="10">
        <v>44228</v>
      </c>
      <c r="H2098" s="11">
        <v>7</v>
      </c>
      <c r="I2098" s="20" t="s">
        <v>259</v>
      </c>
      <c r="J2098" s="11" t="s">
        <v>261</v>
      </c>
      <c r="K2098" s="11" t="s">
        <v>4641</v>
      </c>
      <c r="L2098" s="11">
        <v>2</v>
      </c>
    </row>
    <row r="2099" spans="1:12">
      <c r="A2099" s="11" t="s">
        <v>4099</v>
      </c>
      <c r="D2099" s="11" t="s">
        <v>260</v>
      </c>
      <c r="E2099" s="19" t="s">
        <v>4349</v>
      </c>
      <c r="F2099" s="10">
        <v>42036</v>
      </c>
      <c r="G2099" s="10">
        <v>44228</v>
      </c>
      <c r="H2099" s="11">
        <v>7</v>
      </c>
      <c r="I2099" s="20" t="s">
        <v>259</v>
      </c>
      <c r="J2099" s="11" t="s">
        <v>261</v>
      </c>
      <c r="K2099" s="11" t="s">
        <v>4641</v>
      </c>
      <c r="L2099" s="11">
        <v>2</v>
      </c>
    </row>
    <row r="2100" spans="1:12">
      <c r="A2100" s="11" t="s">
        <v>4100</v>
      </c>
      <c r="D2100" s="11" t="s">
        <v>260</v>
      </c>
      <c r="E2100" s="19" t="s">
        <v>4350</v>
      </c>
      <c r="F2100" s="10">
        <v>42036</v>
      </c>
      <c r="G2100" s="10">
        <v>44228</v>
      </c>
      <c r="H2100" s="11">
        <v>7</v>
      </c>
      <c r="I2100" s="20" t="s">
        <v>259</v>
      </c>
      <c r="J2100" s="11" t="s">
        <v>261</v>
      </c>
      <c r="K2100" s="11" t="s">
        <v>4641</v>
      </c>
      <c r="L2100" s="11">
        <v>2</v>
      </c>
    </row>
    <row r="2101" spans="1:12">
      <c r="A2101" s="11" t="s">
        <v>4101</v>
      </c>
      <c r="D2101" s="11" t="s">
        <v>260</v>
      </c>
      <c r="E2101" s="19" t="s">
        <v>4351</v>
      </c>
      <c r="F2101" s="10">
        <v>42036</v>
      </c>
      <c r="G2101" s="10">
        <v>44228</v>
      </c>
      <c r="H2101" s="11">
        <v>7</v>
      </c>
      <c r="I2101" s="20" t="s">
        <v>259</v>
      </c>
      <c r="J2101" s="11" t="s">
        <v>261</v>
      </c>
      <c r="K2101" s="11" t="s">
        <v>4641</v>
      </c>
      <c r="L2101" s="11">
        <v>2</v>
      </c>
    </row>
    <row r="2102" spans="1:12">
      <c r="A2102" s="11" t="s">
        <v>4102</v>
      </c>
      <c r="D2102" s="11" t="s">
        <v>260</v>
      </c>
      <c r="E2102" s="19" t="s">
        <v>4352</v>
      </c>
      <c r="F2102" s="10">
        <v>42036</v>
      </c>
      <c r="G2102" s="10">
        <v>44228</v>
      </c>
      <c r="H2102" s="11">
        <v>7</v>
      </c>
      <c r="I2102" s="20" t="s">
        <v>259</v>
      </c>
      <c r="J2102" s="11" t="s">
        <v>261</v>
      </c>
      <c r="K2102" s="11" t="s">
        <v>4641</v>
      </c>
      <c r="L2102" s="11">
        <v>2</v>
      </c>
    </row>
    <row r="2103" spans="1:12">
      <c r="A2103" s="11" t="s">
        <v>4103</v>
      </c>
      <c r="D2103" s="11" t="s">
        <v>260</v>
      </c>
      <c r="E2103" s="19" t="s">
        <v>4353</v>
      </c>
      <c r="F2103" s="10">
        <v>42036</v>
      </c>
      <c r="G2103" s="10">
        <v>44228</v>
      </c>
      <c r="H2103" s="11">
        <v>7</v>
      </c>
      <c r="I2103" s="20" t="s">
        <v>259</v>
      </c>
      <c r="J2103" s="11" t="s">
        <v>261</v>
      </c>
      <c r="K2103" s="11" t="s">
        <v>4641</v>
      </c>
      <c r="L2103" s="11">
        <v>2</v>
      </c>
    </row>
    <row r="2104" spans="1:12">
      <c r="A2104" s="11" t="s">
        <v>4104</v>
      </c>
      <c r="D2104" s="11" t="s">
        <v>260</v>
      </c>
      <c r="E2104" s="19" t="s">
        <v>4354</v>
      </c>
      <c r="F2104" s="10">
        <v>42036</v>
      </c>
      <c r="G2104" s="10">
        <v>44228</v>
      </c>
      <c r="H2104" s="11">
        <v>7</v>
      </c>
      <c r="I2104" s="20" t="s">
        <v>259</v>
      </c>
      <c r="J2104" s="11" t="s">
        <v>261</v>
      </c>
      <c r="K2104" s="11" t="s">
        <v>4641</v>
      </c>
      <c r="L2104" s="11">
        <v>2</v>
      </c>
    </row>
    <row r="2105" spans="1:12">
      <c r="A2105" s="11" t="s">
        <v>4105</v>
      </c>
      <c r="D2105" s="11" t="s">
        <v>260</v>
      </c>
      <c r="E2105" s="19" t="s">
        <v>4355</v>
      </c>
      <c r="F2105" s="10">
        <v>42036</v>
      </c>
      <c r="G2105" s="10">
        <v>44228</v>
      </c>
      <c r="H2105" s="11">
        <v>7</v>
      </c>
      <c r="I2105" s="20" t="s">
        <v>259</v>
      </c>
      <c r="J2105" s="11" t="s">
        <v>261</v>
      </c>
      <c r="K2105" s="11" t="s">
        <v>4641</v>
      </c>
      <c r="L2105" s="11">
        <v>2</v>
      </c>
    </row>
    <row r="2106" spans="1:12">
      <c r="A2106" s="11" t="s">
        <v>4106</v>
      </c>
      <c r="D2106" s="11" t="s">
        <v>260</v>
      </c>
      <c r="E2106" s="19" t="s">
        <v>4356</v>
      </c>
      <c r="F2106" s="10">
        <v>42036</v>
      </c>
      <c r="G2106" s="10">
        <v>44228</v>
      </c>
      <c r="H2106" s="11">
        <v>7</v>
      </c>
      <c r="I2106" s="20" t="s">
        <v>259</v>
      </c>
      <c r="J2106" s="11" t="s">
        <v>261</v>
      </c>
      <c r="K2106" s="11" t="s">
        <v>4641</v>
      </c>
      <c r="L2106" s="11">
        <v>2</v>
      </c>
    </row>
    <row r="2107" spans="1:12">
      <c r="A2107" s="11" t="s">
        <v>4107</v>
      </c>
      <c r="D2107" s="11" t="s">
        <v>260</v>
      </c>
      <c r="E2107" s="19" t="s">
        <v>4357</v>
      </c>
      <c r="F2107" s="10">
        <v>42036</v>
      </c>
      <c r="G2107" s="10">
        <v>44228</v>
      </c>
      <c r="H2107" s="11">
        <v>7</v>
      </c>
      <c r="I2107" s="20" t="s">
        <v>259</v>
      </c>
      <c r="J2107" s="11" t="s">
        <v>261</v>
      </c>
      <c r="K2107" s="11" t="s">
        <v>4641</v>
      </c>
      <c r="L2107" s="11">
        <v>2</v>
      </c>
    </row>
    <row r="2108" spans="1:12">
      <c r="A2108" s="11" t="s">
        <v>4108</v>
      </c>
      <c r="D2108" s="11" t="s">
        <v>260</v>
      </c>
      <c r="E2108" s="19" t="s">
        <v>4358</v>
      </c>
      <c r="F2108" s="10">
        <v>42036</v>
      </c>
      <c r="G2108" s="10">
        <v>44228</v>
      </c>
      <c r="H2108" s="11">
        <v>7</v>
      </c>
      <c r="I2108" s="20" t="s">
        <v>259</v>
      </c>
      <c r="J2108" s="11" t="s">
        <v>261</v>
      </c>
      <c r="K2108" s="11" t="s">
        <v>4641</v>
      </c>
      <c r="L2108" s="11">
        <v>2</v>
      </c>
    </row>
    <row r="2109" spans="1:12">
      <c r="A2109" s="11" t="s">
        <v>4109</v>
      </c>
      <c r="D2109" s="11" t="s">
        <v>260</v>
      </c>
      <c r="E2109" s="19" t="s">
        <v>4359</v>
      </c>
      <c r="F2109" s="10">
        <v>42036</v>
      </c>
      <c r="G2109" s="10">
        <v>44228</v>
      </c>
      <c r="H2109" s="11">
        <v>7</v>
      </c>
      <c r="I2109" s="20" t="s">
        <v>259</v>
      </c>
      <c r="J2109" s="11" t="s">
        <v>261</v>
      </c>
      <c r="K2109" s="11" t="s">
        <v>4641</v>
      </c>
      <c r="L2109" s="11">
        <v>2</v>
      </c>
    </row>
    <row r="2110" spans="1:12">
      <c r="A2110" s="11" t="s">
        <v>4110</v>
      </c>
      <c r="D2110" s="11" t="s">
        <v>260</v>
      </c>
      <c r="E2110" s="19" t="s">
        <v>4360</v>
      </c>
      <c r="F2110" s="10">
        <v>42036</v>
      </c>
      <c r="G2110" s="10">
        <v>44228</v>
      </c>
      <c r="H2110" s="11">
        <v>7</v>
      </c>
      <c r="I2110" s="20" t="s">
        <v>259</v>
      </c>
      <c r="J2110" s="11" t="s">
        <v>261</v>
      </c>
      <c r="K2110" s="11" t="s">
        <v>4641</v>
      </c>
      <c r="L2110" s="11">
        <v>2</v>
      </c>
    </row>
    <row r="2111" spans="1:12">
      <c r="A2111" s="11" t="s">
        <v>4111</v>
      </c>
      <c r="D2111" s="11" t="s">
        <v>260</v>
      </c>
      <c r="E2111" s="19" t="s">
        <v>4361</v>
      </c>
      <c r="F2111" s="10">
        <v>42036</v>
      </c>
      <c r="G2111" s="10">
        <v>44228</v>
      </c>
      <c r="H2111" s="11">
        <v>7</v>
      </c>
      <c r="I2111" s="20" t="s">
        <v>259</v>
      </c>
      <c r="J2111" s="11" t="s">
        <v>261</v>
      </c>
      <c r="K2111" s="11" t="s">
        <v>4641</v>
      </c>
      <c r="L2111" s="11">
        <v>2</v>
      </c>
    </row>
    <row r="2112" spans="1:12">
      <c r="A2112" s="11" t="s">
        <v>4112</v>
      </c>
      <c r="D2112" s="11" t="s">
        <v>260</v>
      </c>
      <c r="E2112" s="19" t="s">
        <v>4362</v>
      </c>
      <c r="F2112" s="10">
        <v>42036</v>
      </c>
      <c r="G2112" s="10">
        <v>44228</v>
      </c>
      <c r="H2112" s="11">
        <v>7</v>
      </c>
      <c r="I2112" s="20" t="s">
        <v>259</v>
      </c>
      <c r="J2112" s="11" t="s">
        <v>261</v>
      </c>
      <c r="K2112" s="11" t="s">
        <v>4641</v>
      </c>
      <c r="L2112" s="11">
        <v>2</v>
      </c>
    </row>
    <row r="2113" spans="1:12">
      <c r="A2113" s="11" t="s">
        <v>4113</v>
      </c>
      <c r="D2113" s="11" t="s">
        <v>260</v>
      </c>
      <c r="E2113" s="19" t="s">
        <v>4363</v>
      </c>
      <c r="F2113" s="10">
        <v>42036</v>
      </c>
      <c r="G2113" s="10">
        <v>44228</v>
      </c>
      <c r="H2113" s="11">
        <v>7</v>
      </c>
      <c r="I2113" s="20" t="s">
        <v>259</v>
      </c>
      <c r="J2113" s="11" t="s">
        <v>261</v>
      </c>
      <c r="K2113" s="11" t="s">
        <v>4641</v>
      </c>
      <c r="L2113" s="11">
        <v>2</v>
      </c>
    </row>
    <row r="2114" spans="1:12">
      <c r="A2114" s="11" t="s">
        <v>4114</v>
      </c>
      <c r="D2114" s="11" t="s">
        <v>260</v>
      </c>
      <c r="E2114" s="19" t="s">
        <v>4364</v>
      </c>
      <c r="F2114" s="10">
        <v>42036</v>
      </c>
      <c r="G2114" s="10">
        <v>44228</v>
      </c>
      <c r="H2114" s="11">
        <v>7</v>
      </c>
      <c r="I2114" s="20" t="s">
        <v>259</v>
      </c>
      <c r="J2114" s="11" t="s">
        <v>261</v>
      </c>
      <c r="K2114" s="11" t="s">
        <v>4641</v>
      </c>
      <c r="L2114" s="11">
        <v>2</v>
      </c>
    </row>
    <row r="2115" spans="1:12">
      <c r="A2115" s="11" t="s">
        <v>4115</v>
      </c>
      <c r="D2115" s="11" t="s">
        <v>260</v>
      </c>
      <c r="E2115" s="19" t="s">
        <v>4365</v>
      </c>
      <c r="F2115" s="10">
        <v>42036</v>
      </c>
      <c r="G2115" s="10">
        <v>44228</v>
      </c>
      <c r="H2115" s="11">
        <v>7</v>
      </c>
      <c r="I2115" s="20" t="s">
        <v>259</v>
      </c>
      <c r="J2115" s="11" t="s">
        <v>261</v>
      </c>
      <c r="K2115" s="11" t="s">
        <v>4641</v>
      </c>
      <c r="L2115" s="11">
        <v>2</v>
      </c>
    </row>
    <row r="2116" spans="1:12">
      <c r="A2116" s="11" t="s">
        <v>4116</v>
      </c>
      <c r="D2116" s="11" t="s">
        <v>260</v>
      </c>
      <c r="E2116" s="19" t="s">
        <v>4366</v>
      </c>
      <c r="F2116" s="10">
        <v>42036</v>
      </c>
      <c r="G2116" s="10">
        <v>44228</v>
      </c>
      <c r="H2116" s="11">
        <v>7</v>
      </c>
      <c r="I2116" s="20" t="s">
        <v>259</v>
      </c>
      <c r="J2116" s="11" t="s">
        <v>261</v>
      </c>
      <c r="K2116" s="11" t="s">
        <v>4641</v>
      </c>
      <c r="L2116" s="11">
        <v>2</v>
      </c>
    </row>
    <row r="2117" spans="1:12">
      <c r="A2117" s="11" t="s">
        <v>4117</v>
      </c>
      <c r="D2117" s="11" t="s">
        <v>260</v>
      </c>
      <c r="E2117" s="19" t="s">
        <v>4367</v>
      </c>
      <c r="F2117" s="10">
        <v>42036</v>
      </c>
      <c r="G2117" s="10">
        <v>44228</v>
      </c>
      <c r="H2117" s="11">
        <v>7</v>
      </c>
      <c r="I2117" s="20" t="s">
        <v>259</v>
      </c>
      <c r="J2117" s="11" t="s">
        <v>261</v>
      </c>
      <c r="K2117" s="11" t="s">
        <v>4641</v>
      </c>
      <c r="L2117" s="11">
        <v>2</v>
      </c>
    </row>
    <row r="2118" spans="1:12">
      <c r="A2118" s="11" t="s">
        <v>4118</v>
      </c>
      <c r="D2118" s="11" t="s">
        <v>260</v>
      </c>
      <c r="E2118" s="19" t="s">
        <v>4368</v>
      </c>
      <c r="F2118" s="10">
        <v>42036</v>
      </c>
      <c r="G2118" s="10">
        <v>44228</v>
      </c>
      <c r="H2118" s="11">
        <v>7</v>
      </c>
      <c r="I2118" s="20" t="s">
        <v>259</v>
      </c>
      <c r="J2118" s="11" t="s">
        <v>261</v>
      </c>
      <c r="K2118" s="11" t="s">
        <v>4641</v>
      </c>
      <c r="L2118" s="11">
        <v>2</v>
      </c>
    </row>
    <row r="2119" spans="1:12">
      <c r="A2119" s="11" t="s">
        <v>4119</v>
      </c>
      <c r="D2119" s="11" t="s">
        <v>260</v>
      </c>
      <c r="E2119" s="19" t="s">
        <v>4369</v>
      </c>
      <c r="F2119" s="10">
        <v>42036</v>
      </c>
      <c r="G2119" s="10">
        <v>44228</v>
      </c>
      <c r="H2119" s="11">
        <v>7</v>
      </c>
      <c r="I2119" s="20" t="s">
        <v>259</v>
      </c>
      <c r="J2119" s="11" t="s">
        <v>261</v>
      </c>
      <c r="K2119" s="11" t="s">
        <v>4641</v>
      </c>
      <c r="L2119" s="11">
        <v>2</v>
      </c>
    </row>
    <row r="2120" spans="1:12">
      <c r="A2120" s="11" t="s">
        <v>4120</v>
      </c>
      <c r="D2120" s="11" t="s">
        <v>260</v>
      </c>
      <c r="E2120" s="19" t="s">
        <v>4370</v>
      </c>
      <c r="F2120" s="10">
        <v>42036</v>
      </c>
      <c r="G2120" s="10">
        <v>44228</v>
      </c>
      <c r="H2120" s="11">
        <v>7</v>
      </c>
      <c r="I2120" s="20" t="s">
        <v>259</v>
      </c>
      <c r="J2120" s="11" t="s">
        <v>261</v>
      </c>
      <c r="K2120" s="11" t="s">
        <v>4641</v>
      </c>
      <c r="L2120" s="11">
        <v>2</v>
      </c>
    </row>
    <row r="2121" spans="1:12">
      <c r="A2121" s="11" t="s">
        <v>4121</v>
      </c>
      <c r="D2121" s="11" t="s">
        <v>260</v>
      </c>
      <c r="E2121" s="19" t="s">
        <v>4371</v>
      </c>
      <c r="F2121" s="10">
        <v>42036</v>
      </c>
      <c r="G2121" s="10">
        <v>44228</v>
      </c>
      <c r="H2121" s="11">
        <v>7</v>
      </c>
      <c r="I2121" s="20" t="s">
        <v>259</v>
      </c>
      <c r="J2121" s="11" t="s">
        <v>261</v>
      </c>
      <c r="K2121" s="11" t="s">
        <v>4641</v>
      </c>
      <c r="L2121" s="11">
        <v>2</v>
      </c>
    </row>
    <row r="2122" spans="1:12">
      <c r="A2122" s="11" t="s">
        <v>4122</v>
      </c>
      <c r="D2122" s="11" t="s">
        <v>260</v>
      </c>
      <c r="E2122" s="19" t="s">
        <v>4372</v>
      </c>
      <c r="F2122" s="10">
        <v>42036</v>
      </c>
      <c r="G2122" s="10">
        <v>44228</v>
      </c>
      <c r="H2122" s="11">
        <v>7</v>
      </c>
      <c r="I2122" s="20" t="s">
        <v>259</v>
      </c>
      <c r="J2122" s="11" t="s">
        <v>261</v>
      </c>
      <c r="K2122" s="11" t="s">
        <v>4641</v>
      </c>
      <c r="L2122" s="11">
        <v>2</v>
      </c>
    </row>
    <row r="2123" spans="1:12">
      <c r="A2123" s="11" t="s">
        <v>4123</v>
      </c>
      <c r="D2123" s="11" t="s">
        <v>260</v>
      </c>
      <c r="E2123" s="19" t="s">
        <v>4373</v>
      </c>
      <c r="F2123" s="10">
        <v>42036</v>
      </c>
      <c r="G2123" s="10">
        <v>44228</v>
      </c>
      <c r="H2123" s="11">
        <v>7</v>
      </c>
      <c r="I2123" s="20" t="s">
        <v>259</v>
      </c>
      <c r="J2123" s="11" t="s">
        <v>261</v>
      </c>
      <c r="K2123" s="11" t="s">
        <v>4641</v>
      </c>
      <c r="L2123" s="11">
        <v>2</v>
      </c>
    </row>
    <row r="2124" spans="1:12">
      <c r="A2124" s="11" t="s">
        <v>4124</v>
      </c>
      <c r="D2124" s="11" t="s">
        <v>260</v>
      </c>
      <c r="E2124" s="19" t="s">
        <v>4374</v>
      </c>
      <c r="F2124" s="10">
        <v>42036</v>
      </c>
      <c r="G2124" s="10">
        <v>44228</v>
      </c>
      <c r="H2124" s="11">
        <v>7</v>
      </c>
      <c r="I2124" s="20" t="s">
        <v>259</v>
      </c>
      <c r="J2124" s="11" t="s">
        <v>261</v>
      </c>
      <c r="K2124" s="11" t="s">
        <v>4641</v>
      </c>
      <c r="L2124" s="11">
        <v>2</v>
      </c>
    </row>
    <row r="2125" spans="1:12">
      <c r="A2125" s="11" t="s">
        <v>4125</v>
      </c>
      <c r="D2125" s="11" t="s">
        <v>260</v>
      </c>
      <c r="E2125" s="19" t="s">
        <v>4375</v>
      </c>
      <c r="F2125" s="10">
        <v>42036</v>
      </c>
      <c r="G2125" s="10">
        <v>44228</v>
      </c>
      <c r="H2125" s="11">
        <v>7</v>
      </c>
      <c r="I2125" s="20" t="s">
        <v>259</v>
      </c>
      <c r="J2125" s="11" t="s">
        <v>261</v>
      </c>
      <c r="K2125" s="11" t="s">
        <v>4641</v>
      </c>
      <c r="L2125" s="11">
        <v>2</v>
      </c>
    </row>
    <row r="2126" spans="1:12">
      <c r="A2126" s="11" t="s">
        <v>4126</v>
      </c>
      <c r="D2126" s="11" t="s">
        <v>260</v>
      </c>
      <c r="E2126" s="19" t="s">
        <v>4376</v>
      </c>
      <c r="F2126" s="10">
        <v>42036</v>
      </c>
      <c r="G2126" s="10">
        <v>44228</v>
      </c>
      <c r="H2126" s="11">
        <v>7</v>
      </c>
      <c r="I2126" s="20" t="s">
        <v>259</v>
      </c>
      <c r="J2126" s="11" t="s">
        <v>261</v>
      </c>
      <c r="K2126" s="11" t="s">
        <v>4641</v>
      </c>
      <c r="L2126" s="11">
        <v>2</v>
      </c>
    </row>
    <row r="2127" spans="1:12">
      <c r="A2127" s="11" t="s">
        <v>4127</v>
      </c>
      <c r="D2127" s="11" t="s">
        <v>260</v>
      </c>
      <c r="E2127" s="19" t="s">
        <v>4377</v>
      </c>
      <c r="F2127" s="10">
        <v>42036</v>
      </c>
      <c r="G2127" s="10">
        <v>44228</v>
      </c>
      <c r="H2127" s="11">
        <v>7</v>
      </c>
      <c r="I2127" s="20" t="s">
        <v>259</v>
      </c>
      <c r="J2127" s="11" t="s">
        <v>261</v>
      </c>
      <c r="K2127" s="11" t="s">
        <v>4641</v>
      </c>
      <c r="L2127" s="11">
        <v>2</v>
      </c>
    </row>
    <row r="2128" spans="1:12">
      <c r="A2128" s="11" t="s">
        <v>4128</v>
      </c>
      <c r="D2128" s="11" t="s">
        <v>260</v>
      </c>
      <c r="E2128" s="19" t="s">
        <v>4378</v>
      </c>
      <c r="F2128" s="10">
        <v>42036</v>
      </c>
      <c r="G2128" s="10">
        <v>44228</v>
      </c>
      <c r="H2128" s="11">
        <v>7</v>
      </c>
      <c r="I2128" s="20" t="s">
        <v>259</v>
      </c>
      <c r="J2128" s="11" t="s">
        <v>261</v>
      </c>
      <c r="K2128" s="11" t="s">
        <v>4641</v>
      </c>
      <c r="L2128" s="11">
        <v>2</v>
      </c>
    </row>
    <row r="2129" spans="1:12">
      <c r="A2129" s="11" t="s">
        <v>4129</v>
      </c>
      <c r="D2129" s="11" t="s">
        <v>260</v>
      </c>
      <c r="E2129" s="19" t="s">
        <v>4379</v>
      </c>
      <c r="F2129" s="10">
        <v>42036</v>
      </c>
      <c r="G2129" s="10">
        <v>44228</v>
      </c>
      <c r="H2129" s="11">
        <v>7</v>
      </c>
      <c r="I2129" s="20" t="s">
        <v>259</v>
      </c>
      <c r="J2129" s="11" t="s">
        <v>261</v>
      </c>
      <c r="K2129" s="11" t="s">
        <v>4641</v>
      </c>
      <c r="L2129" s="11">
        <v>2</v>
      </c>
    </row>
    <row r="2130" spans="1:12">
      <c r="A2130" s="11" t="s">
        <v>4130</v>
      </c>
      <c r="D2130" s="11" t="s">
        <v>260</v>
      </c>
      <c r="E2130" s="19" t="s">
        <v>4380</v>
      </c>
      <c r="F2130" s="10">
        <v>42036</v>
      </c>
      <c r="G2130" s="10">
        <v>44228</v>
      </c>
      <c r="H2130" s="11">
        <v>7</v>
      </c>
      <c r="I2130" s="20" t="s">
        <v>259</v>
      </c>
      <c r="J2130" s="11" t="s">
        <v>261</v>
      </c>
      <c r="K2130" s="11" t="s">
        <v>4641</v>
      </c>
      <c r="L2130" s="11">
        <v>2</v>
      </c>
    </row>
    <row r="2131" spans="1:12">
      <c r="A2131" s="11" t="s">
        <v>4131</v>
      </c>
      <c r="D2131" s="11" t="s">
        <v>260</v>
      </c>
      <c r="E2131" s="19" t="s">
        <v>4381</v>
      </c>
      <c r="F2131" s="10">
        <v>42036</v>
      </c>
      <c r="G2131" s="10">
        <v>44228</v>
      </c>
      <c r="H2131" s="11">
        <v>7</v>
      </c>
      <c r="I2131" s="20" t="s">
        <v>259</v>
      </c>
      <c r="J2131" s="11" t="s">
        <v>261</v>
      </c>
      <c r="K2131" s="11" t="s">
        <v>4641</v>
      </c>
      <c r="L2131" s="11">
        <v>2</v>
      </c>
    </row>
    <row r="2132" spans="1:12">
      <c r="A2132" s="11" t="s">
        <v>4132</v>
      </c>
      <c r="D2132" s="11" t="s">
        <v>260</v>
      </c>
      <c r="E2132" s="19" t="s">
        <v>4382</v>
      </c>
      <c r="F2132" s="10">
        <v>42036</v>
      </c>
      <c r="G2132" s="10">
        <v>44228</v>
      </c>
      <c r="H2132" s="11">
        <v>7</v>
      </c>
      <c r="I2132" s="20" t="s">
        <v>259</v>
      </c>
      <c r="J2132" s="11" t="s">
        <v>261</v>
      </c>
      <c r="K2132" s="11" t="s">
        <v>4641</v>
      </c>
      <c r="L2132" s="11">
        <v>2</v>
      </c>
    </row>
    <row r="2133" spans="1:12">
      <c r="A2133" s="11" t="s">
        <v>4133</v>
      </c>
      <c r="D2133" s="11" t="s">
        <v>260</v>
      </c>
      <c r="E2133" s="19" t="s">
        <v>4383</v>
      </c>
      <c r="F2133" s="10">
        <v>42036</v>
      </c>
      <c r="G2133" s="10">
        <v>44228</v>
      </c>
      <c r="H2133" s="11">
        <v>7</v>
      </c>
      <c r="I2133" s="20" t="s">
        <v>259</v>
      </c>
      <c r="J2133" s="11" t="s">
        <v>261</v>
      </c>
      <c r="K2133" s="11" t="s">
        <v>4641</v>
      </c>
      <c r="L2133" s="11">
        <v>2</v>
      </c>
    </row>
    <row r="2134" spans="1:12">
      <c r="A2134" s="11" t="s">
        <v>4134</v>
      </c>
      <c r="D2134" s="11" t="s">
        <v>260</v>
      </c>
      <c r="E2134" s="19" t="s">
        <v>4384</v>
      </c>
      <c r="F2134" s="10">
        <v>42036</v>
      </c>
      <c r="G2134" s="10">
        <v>44228</v>
      </c>
      <c r="H2134" s="11">
        <v>7</v>
      </c>
      <c r="I2134" s="20" t="s">
        <v>259</v>
      </c>
      <c r="J2134" s="11" t="s">
        <v>261</v>
      </c>
      <c r="K2134" s="11" t="s">
        <v>4641</v>
      </c>
      <c r="L2134" s="11">
        <v>2</v>
      </c>
    </row>
    <row r="2135" spans="1:12">
      <c r="A2135" s="11" t="s">
        <v>4135</v>
      </c>
      <c r="D2135" s="11" t="s">
        <v>260</v>
      </c>
      <c r="E2135" s="19" t="s">
        <v>4385</v>
      </c>
      <c r="F2135" s="10">
        <v>42036</v>
      </c>
      <c r="G2135" s="10">
        <v>44228</v>
      </c>
      <c r="H2135" s="11">
        <v>7</v>
      </c>
      <c r="I2135" s="20" t="s">
        <v>259</v>
      </c>
      <c r="J2135" s="11" t="s">
        <v>261</v>
      </c>
      <c r="K2135" s="11" t="s">
        <v>4641</v>
      </c>
      <c r="L2135" s="11">
        <v>2</v>
      </c>
    </row>
    <row r="2136" spans="1:12">
      <c r="A2136" s="11" t="s">
        <v>4136</v>
      </c>
      <c r="D2136" s="11" t="s">
        <v>260</v>
      </c>
      <c r="E2136" s="19" t="s">
        <v>4386</v>
      </c>
      <c r="F2136" s="10">
        <v>42036</v>
      </c>
      <c r="G2136" s="10">
        <v>44228</v>
      </c>
      <c r="H2136" s="11">
        <v>7</v>
      </c>
      <c r="I2136" s="20" t="s">
        <v>259</v>
      </c>
      <c r="J2136" s="11" t="s">
        <v>261</v>
      </c>
      <c r="K2136" s="11" t="s">
        <v>4641</v>
      </c>
      <c r="L2136" s="11">
        <v>2</v>
      </c>
    </row>
    <row r="2137" spans="1:12">
      <c r="A2137" s="11" t="s">
        <v>4137</v>
      </c>
      <c r="D2137" s="11" t="s">
        <v>260</v>
      </c>
      <c r="E2137" s="19" t="s">
        <v>4387</v>
      </c>
      <c r="F2137" s="10">
        <v>42036</v>
      </c>
      <c r="G2137" s="10">
        <v>44228</v>
      </c>
      <c r="H2137" s="11">
        <v>7</v>
      </c>
      <c r="I2137" s="20" t="s">
        <v>259</v>
      </c>
      <c r="J2137" s="11" t="s">
        <v>261</v>
      </c>
      <c r="K2137" s="11" t="s">
        <v>4641</v>
      </c>
      <c r="L2137" s="11">
        <v>2</v>
      </c>
    </row>
    <row r="2138" spans="1:12">
      <c r="A2138" s="11" t="s">
        <v>4138</v>
      </c>
      <c r="D2138" s="11" t="s">
        <v>260</v>
      </c>
      <c r="E2138" s="19" t="s">
        <v>4388</v>
      </c>
      <c r="F2138" s="10">
        <v>42036</v>
      </c>
      <c r="G2138" s="10">
        <v>44228</v>
      </c>
      <c r="H2138" s="11">
        <v>7</v>
      </c>
      <c r="I2138" s="20" t="s">
        <v>259</v>
      </c>
      <c r="J2138" s="11" t="s">
        <v>261</v>
      </c>
      <c r="K2138" s="11" t="s">
        <v>4641</v>
      </c>
      <c r="L2138" s="11">
        <v>2</v>
      </c>
    </row>
    <row r="2139" spans="1:12">
      <c r="A2139" s="11" t="s">
        <v>4139</v>
      </c>
      <c r="D2139" s="11" t="s">
        <v>260</v>
      </c>
      <c r="E2139" s="19" t="s">
        <v>4389</v>
      </c>
      <c r="F2139" s="10">
        <v>42036</v>
      </c>
      <c r="G2139" s="10">
        <v>44228</v>
      </c>
      <c r="H2139" s="11">
        <v>7</v>
      </c>
      <c r="I2139" s="20" t="s">
        <v>259</v>
      </c>
      <c r="J2139" s="11" t="s">
        <v>261</v>
      </c>
      <c r="K2139" s="11" t="s">
        <v>4641</v>
      </c>
      <c r="L2139" s="11">
        <v>2</v>
      </c>
    </row>
    <row r="2140" spans="1:12">
      <c r="A2140" s="11" t="s">
        <v>4140</v>
      </c>
      <c r="D2140" s="11" t="s">
        <v>260</v>
      </c>
      <c r="E2140" s="19" t="s">
        <v>4390</v>
      </c>
      <c r="F2140" s="10">
        <v>42036</v>
      </c>
      <c r="G2140" s="10">
        <v>44228</v>
      </c>
      <c r="H2140" s="11">
        <v>7</v>
      </c>
      <c r="I2140" s="20" t="s">
        <v>259</v>
      </c>
      <c r="J2140" s="11" t="s">
        <v>261</v>
      </c>
      <c r="K2140" s="11" t="s">
        <v>4641</v>
      </c>
      <c r="L2140" s="11">
        <v>2</v>
      </c>
    </row>
    <row r="2141" spans="1:12">
      <c r="A2141" s="11" t="s">
        <v>4141</v>
      </c>
      <c r="D2141" s="11" t="s">
        <v>260</v>
      </c>
      <c r="E2141" s="19" t="s">
        <v>4391</v>
      </c>
      <c r="F2141" s="10">
        <v>42036</v>
      </c>
      <c r="G2141" s="10">
        <v>44228</v>
      </c>
      <c r="H2141" s="11">
        <v>7</v>
      </c>
      <c r="I2141" s="20" t="s">
        <v>259</v>
      </c>
      <c r="J2141" s="11" t="s">
        <v>261</v>
      </c>
      <c r="K2141" s="11" t="s">
        <v>4641</v>
      </c>
      <c r="L2141" s="11">
        <v>2</v>
      </c>
    </row>
    <row r="2142" spans="1:12">
      <c r="A2142" s="11" t="s">
        <v>4142</v>
      </c>
      <c r="D2142" s="11" t="s">
        <v>260</v>
      </c>
      <c r="E2142" s="19" t="s">
        <v>4392</v>
      </c>
      <c r="F2142" s="10">
        <v>42036</v>
      </c>
      <c r="G2142" s="10">
        <v>44228</v>
      </c>
      <c r="H2142" s="11">
        <v>7</v>
      </c>
      <c r="I2142" s="20" t="s">
        <v>259</v>
      </c>
      <c r="J2142" s="11" t="s">
        <v>261</v>
      </c>
      <c r="K2142" s="11" t="s">
        <v>4641</v>
      </c>
      <c r="L2142" s="11">
        <v>2</v>
      </c>
    </row>
    <row r="2143" spans="1:12">
      <c r="A2143" s="11" t="s">
        <v>4143</v>
      </c>
      <c r="D2143" s="11" t="s">
        <v>260</v>
      </c>
      <c r="E2143" s="19" t="s">
        <v>4393</v>
      </c>
      <c r="F2143" s="10">
        <v>42036</v>
      </c>
      <c r="G2143" s="10">
        <v>44228</v>
      </c>
      <c r="H2143" s="11">
        <v>7</v>
      </c>
      <c r="I2143" s="20" t="s">
        <v>259</v>
      </c>
      <c r="J2143" s="11" t="s">
        <v>261</v>
      </c>
      <c r="K2143" s="11" t="s">
        <v>4641</v>
      </c>
      <c r="L2143" s="11">
        <v>2</v>
      </c>
    </row>
    <row r="2144" spans="1:12">
      <c r="A2144" s="11" t="s">
        <v>4144</v>
      </c>
      <c r="D2144" s="11" t="s">
        <v>260</v>
      </c>
      <c r="E2144" s="19" t="s">
        <v>4394</v>
      </c>
      <c r="F2144" s="10">
        <v>42036</v>
      </c>
      <c r="G2144" s="10">
        <v>44228</v>
      </c>
      <c r="H2144" s="11">
        <v>7</v>
      </c>
      <c r="I2144" s="20" t="s">
        <v>259</v>
      </c>
      <c r="J2144" s="11" t="s">
        <v>261</v>
      </c>
      <c r="K2144" s="11" t="s">
        <v>4641</v>
      </c>
      <c r="L2144" s="11">
        <v>2</v>
      </c>
    </row>
    <row r="2145" spans="1:12">
      <c r="A2145" s="11" t="s">
        <v>4145</v>
      </c>
      <c r="D2145" s="11" t="s">
        <v>260</v>
      </c>
      <c r="E2145" s="19" t="s">
        <v>4395</v>
      </c>
      <c r="F2145" s="10">
        <v>42036</v>
      </c>
      <c r="G2145" s="10">
        <v>44228</v>
      </c>
      <c r="H2145" s="11">
        <v>7</v>
      </c>
      <c r="I2145" s="20" t="s">
        <v>259</v>
      </c>
      <c r="J2145" s="11" t="s">
        <v>261</v>
      </c>
      <c r="K2145" s="11" t="s">
        <v>4641</v>
      </c>
      <c r="L2145" s="11">
        <v>2</v>
      </c>
    </row>
    <row r="2146" spans="1:12">
      <c r="A2146" s="11" t="s">
        <v>4146</v>
      </c>
      <c r="D2146" s="11" t="s">
        <v>260</v>
      </c>
      <c r="E2146" s="19" t="s">
        <v>4396</v>
      </c>
      <c r="F2146" s="10">
        <v>42036</v>
      </c>
      <c r="G2146" s="10">
        <v>44228</v>
      </c>
      <c r="H2146" s="11">
        <v>7</v>
      </c>
      <c r="I2146" s="20" t="s">
        <v>259</v>
      </c>
      <c r="J2146" s="11" t="s">
        <v>261</v>
      </c>
      <c r="K2146" s="11" t="s">
        <v>4641</v>
      </c>
      <c r="L2146" s="11">
        <v>2</v>
      </c>
    </row>
    <row r="2147" spans="1:12">
      <c r="A2147" s="11" t="s">
        <v>4147</v>
      </c>
      <c r="D2147" s="11" t="s">
        <v>260</v>
      </c>
      <c r="E2147" s="19" t="s">
        <v>4397</v>
      </c>
      <c r="F2147" s="10">
        <v>42036</v>
      </c>
      <c r="G2147" s="10">
        <v>44228</v>
      </c>
      <c r="H2147" s="11">
        <v>7</v>
      </c>
      <c r="I2147" s="20" t="s">
        <v>259</v>
      </c>
      <c r="J2147" s="11" t="s">
        <v>261</v>
      </c>
      <c r="K2147" s="11" t="s">
        <v>4641</v>
      </c>
      <c r="L2147" s="11">
        <v>2</v>
      </c>
    </row>
    <row r="2148" spans="1:12">
      <c r="A2148" s="11" t="s">
        <v>4148</v>
      </c>
      <c r="D2148" s="11" t="s">
        <v>260</v>
      </c>
      <c r="E2148" s="19" t="s">
        <v>4398</v>
      </c>
      <c r="F2148" s="10">
        <v>42036</v>
      </c>
      <c r="G2148" s="10">
        <v>44228</v>
      </c>
      <c r="H2148" s="11">
        <v>7</v>
      </c>
      <c r="I2148" s="20" t="s">
        <v>259</v>
      </c>
      <c r="J2148" s="11" t="s">
        <v>261</v>
      </c>
      <c r="K2148" s="11" t="s">
        <v>4641</v>
      </c>
      <c r="L2148" s="11">
        <v>2</v>
      </c>
    </row>
    <row r="2149" spans="1:12">
      <c r="A2149" s="11" t="s">
        <v>4149</v>
      </c>
      <c r="D2149" s="11" t="s">
        <v>260</v>
      </c>
      <c r="E2149" s="19" t="s">
        <v>4399</v>
      </c>
      <c r="F2149" s="10">
        <v>42036</v>
      </c>
      <c r="G2149" s="10">
        <v>44228</v>
      </c>
      <c r="H2149" s="11">
        <v>7</v>
      </c>
      <c r="I2149" s="20" t="s">
        <v>259</v>
      </c>
      <c r="J2149" s="11" t="s">
        <v>261</v>
      </c>
      <c r="K2149" s="11" t="s">
        <v>4641</v>
      </c>
      <c r="L2149" s="11">
        <v>2</v>
      </c>
    </row>
    <row r="2150" spans="1:12">
      <c r="A2150" s="11" t="s">
        <v>4150</v>
      </c>
      <c r="D2150" s="11" t="s">
        <v>260</v>
      </c>
      <c r="E2150" s="19" t="s">
        <v>4400</v>
      </c>
      <c r="F2150" s="10">
        <v>42036</v>
      </c>
      <c r="G2150" s="10">
        <v>44228</v>
      </c>
      <c r="H2150" s="11">
        <v>7</v>
      </c>
      <c r="I2150" s="20" t="s">
        <v>259</v>
      </c>
      <c r="J2150" s="11" t="s">
        <v>261</v>
      </c>
      <c r="K2150" s="11" t="s">
        <v>4641</v>
      </c>
      <c r="L2150" s="11">
        <v>2</v>
      </c>
    </row>
    <row r="2151" spans="1:12">
      <c r="A2151" s="11" t="s">
        <v>4151</v>
      </c>
      <c r="D2151" s="11" t="s">
        <v>260</v>
      </c>
      <c r="E2151" s="19" t="s">
        <v>4401</v>
      </c>
      <c r="F2151" s="10">
        <v>42036</v>
      </c>
      <c r="G2151" s="10">
        <v>44228</v>
      </c>
      <c r="H2151" s="11">
        <v>7</v>
      </c>
      <c r="I2151" s="20" t="s">
        <v>259</v>
      </c>
      <c r="J2151" s="11" t="s">
        <v>261</v>
      </c>
      <c r="K2151" s="11" t="s">
        <v>4641</v>
      </c>
      <c r="L2151" s="11">
        <v>2</v>
      </c>
    </row>
    <row r="2152" spans="1:12">
      <c r="A2152" s="11" t="s">
        <v>4152</v>
      </c>
      <c r="D2152" s="11" t="s">
        <v>260</v>
      </c>
      <c r="E2152" s="19" t="s">
        <v>4402</v>
      </c>
      <c r="F2152" s="10">
        <v>42036</v>
      </c>
      <c r="G2152" s="10">
        <v>44228</v>
      </c>
      <c r="H2152" s="11">
        <v>7</v>
      </c>
      <c r="I2152" s="20" t="s">
        <v>259</v>
      </c>
      <c r="J2152" s="11" t="s">
        <v>261</v>
      </c>
      <c r="K2152" s="11" t="s">
        <v>4641</v>
      </c>
      <c r="L2152" s="11">
        <v>2</v>
      </c>
    </row>
    <row r="2153" spans="1:12">
      <c r="A2153" s="11" t="s">
        <v>4153</v>
      </c>
      <c r="D2153" s="11" t="s">
        <v>260</v>
      </c>
      <c r="E2153" s="19" t="s">
        <v>4403</v>
      </c>
      <c r="F2153" s="10">
        <v>42036</v>
      </c>
      <c r="G2153" s="10">
        <v>44228</v>
      </c>
      <c r="H2153" s="11">
        <v>7</v>
      </c>
      <c r="I2153" s="20" t="s">
        <v>259</v>
      </c>
      <c r="J2153" s="11" t="s">
        <v>261</v>
      </c>
      <c r="K2153" s="11" t="s">
        <v>4641</v>
      </c>
      <c r="L2153" s="11">
        <v>2</v>
      </c>
    </row>
    <row r="2154" spans="1:12">
      <c r="A2154" s="11" t="s">
        <v>4154</v>
      </c>
      <c r="D2154" s="11" t="s">
        <v>260</v>
      </c>
      <c r="E2154" s="19" t="s">
        <v>4404</v>
      </c>
      <c r="F2154" s="10">
        <v>42036</v>
      </c>
      <c r="G2154" s="10">
        <v>44228</v>
      </c>
      <c r="H2154" s="11">
        <v>7</v>
      </c>
      <c r="I2154" s="20" t="s">
        <v>259</v>
      </c>
      <c r="J2154" s="11" t="s">
        <v>261</v>
      </c>
      <c r="K2154" s="11" t="s">
        <v>4641</v>
      </c>
      <c r="L2154" s="11">
        <v>2</v>
      </c>
    </row>
    <row r="2155" spans="1:12">
      <c r="A2155" s="11" t="s">
        <v>4155</v>
      </c>
      <c r="D2155" s="11" t="s">
        <v>260</v>
      </c>
      <c r="E2155" s="19" t="s">
        <v>4405</v>
      </c>
      <c r="F2155" s="10">
        <v>42036</v>
      </c>
      <c r="G2155" s="10">
        <v>44228</v>
      </c>
      <c r="H2155" s="11">
        <v>7</v>
      </c>
      <c r="I2155" s="20" t="s">
        <v>259</v>
      </c>
      <c r="J2155" s="11" t="s">
        <v>261</v>
      </c>
      <c r="K2155" s="11" t="s">
        <v>4641</v>
      </c>
      <c r="L2155" s="11">
        <v>2</v>
      </c>
    </row>
    <row r="2156" spans="1:12">
      <c r="A2156" s="11" t="s">
        <v>4156</v>
      </c>
      <c r="D2156" s="11" t="s">
        <v>260</v>
      </c>
      <c r="E2156" s="19" t="s">
        <v>4406</v>
      </c>
      <c r="F2156" s="10">
        <v>42036</v>
      </c>
      <c r="G2156" s="10">
        <v>44228</v>
      </c>
      <c r="H2156" s="11">
        <v>7</v>
      </c>
      <c r="I2156" s="20" t="s">
        <v>259</v>
      </c>
      <c r="J2156" s="11" t="s">
        <v>261</v>
      </c>
      <c r="K2156" s="11" t="s">
        <v>4641</v>
      </c>
      <c r="L2156" s="11">
        <v>2</v>
      </c>
    </row>
    <row r="2157" spans="1:12">
      <c r="A2157" s="11" t="s">
        <v>4157</v>
      </c>
      <c r="D2157" s="11" t="s">
        <v>260</v>
      </c>
      <c r="E2157" s="19" t="s">
        <v>4407</v>
      </c>
      <c r="F2157" s="10">
        <v>42036</v>
      </c>
      <c r="G2157" s="10">
        <v>44228</v>
      </c>
      <c r="H2157" s="11">
        <v>7</v>
      </c>
      <c r="I2157" s="20" t="s">
        <v>259</v>
      </c>
      <c r="J2157" s="11" t="s">
        <v>261</v>
      </c>
      <c r="K2157" s="11" t="s">
        <v>4641</v>
      </c>
      <c r="L2157" s="11">
        <v>2</v>
      </c>
    </row>
    <row r="2158" spans="1:12">
      <c r="A2158" s="11" t="s">
        <v>4158</v>
      </c>
      <c r="D2158" s="11" t="s">
        <v>260</v>
      </c>
      <c r="E2158" s="19" t="s">
        <v>4408</v>
      </c>
      <c r="F2158" s="10">
        <v>42036</v>
      </c>
      <c r="G2158" s="10">
        <v>44228</v>
      </c>
      <c r="H2158" s="11">
        <v>7</v>
      </c>
      <c r="I2158" s="20" t="s">
        <v>259</v>
      </c>
      <c r="J2158" s="11" t="s">
        <v>261</v>
      </c>
      <c r="K2158" s="11" t="s">
        <v>4641</v>
      </c>
      <c r="L2158" s="11">
        <v>2</v>
      </c>
    </row>
    <row r="2159" spans="1:12">
      <c r="A2159" s="11" t="s">
        <v>4159</v>
      </c>
      <c r="D2159" s="11" t="s">
        <v>260</v>
      </c>
      <c r="E2159" s="19" t="s">
        <v>4409</v>
      </c>
      <c r="F2159" s="10">
        <v>42036</v>
      </c>
      <c r="G2159" s="10">
        <v>44228</v>
      </c>
      <c r="H2159" s="11">
        <v>7</v>
      </c>
      <c r="I2159" s="20" t="s">
        <v>259</v>
      </c>
      <c r="J2159" s="11" t="s">
        <v>261</v>
      </c>
      <c r="K2159" s="11" t="s">
        <v>4641</v>
      </c>
      <c r="L2159" s="11">
        <v>2</v>
      </c>
    </row>
    <row r="2160" spans="1:12">
      <c r="A2160" s="11" t="s">
        <v>4160</v>
      </c>
      <c r="D2160" s="11" t="s">
        <v>260</v>
      </c>
      <c r="E2160" s="19" t="s">
        <v>4410</v>
      </c>
      <c r="F2160" s="10">
        <v>42036</v>
      </c>
      <c r="G2160" s="10">
        <v>44228</v>
      </c>
      <c r="H2160" s="11">
        <v>7</v>
      </c>
      <c r="I2160" s="20" t="s">
        <v>259</v>
      </c>
      <c r="J2160" s="11" t="s">
        <v>261</v>
      </c>
      <c r="K2160" s="11" t="s">
        <v>4641</v>
      </c>
      <c r="L2160" s="11">
        <v>2</v>
      </c>
    </row>
    <row r="2161" spans="1:12">
      <c r="A2161" s="11" t="s">
        <v>4161</v>
      </c>
      <c r="D2161" s="11" t="s">
        <v>260</v>
      </c>
      <c r="E2161" s="19" t="s">
        <v>4411</v>
      </c>
      <c r="F2161" s="10">
        <v>42036</v>
      </c>
      <c r="G2161" s="10">
        <v>44228</v>
      </c>
      <c r="H2161" s="11">
        <v>7</v>
      </c>
      <c r="I2161" s="20" t="s">
        <v>259</v>
      </c>
      <c r="J2161" s="11" t="s">
        <v>261</v>
      </c>
      <c r="K2161" s="11" t="s">
        <v>4641</v>
      </c>
      <c r="L2161" s="11">
        <v>2</v>
      </c>
    </row>
    <row r="2162" spans="1:12">
      <c r="A2162" s="11" t="s">
        <v>4162</v>
      </c>
      <c r="D2162" s="11" t="s">
        <v>260</v>
      </c>
      <c r="E2162" s="19" t="s">
        <v>4412</v>
      </c>
      <c r="F2162" s="10">
        <v>42036</v>
      </c>
      <c r="G2162" s="10">
        <v>44228</v>
      </c>
      <c r="H2162" s="11">
        <v>7</v>
      </c>
      <c r="I2162" s="20" t="s">
        <v>259</v>
      </c>
      <c r="J2162" s="11" t="s">
        <v>261</v>
      </c>
      <c r="K2162" s="11" t="s">
        <v>4641</v>
      </c>
      <c r="L2162" s="11">
        <v>2</v>
      </c>
    </row>
    <row r="2163" spans="1:12">
      <c r="A2163" s="11" t="s">
        <v>4163</v>
      </c>
      <c r="D2163" s="11" t="s">
        <v>260</v>
      </c>
      <c r="E2163" s="19" t="s">
        <v>4413</v>
      </c>
      <c r="F2163" s="10">
        <v>42036</v>
      </c>
      <c r="G2163" s="10">
        <v>44228</v>
      </c>
      <c r="H2163" s="11">
        <v>7</v>
      </c>
      <c r="I2163" s="20" t="s">
        <v>259</v>
      </c>
      <c r="J2163" s="11" t="s">
        <v>261</v>
      </c>
      <c r="K2163" s="11" t="s">
        <v>4641</v>
      </c>
      <c r="L2163" s="11">
        <v>2</v>
      </c>
    </row>
    <row r="2164" spans="1:12">
      <c r="A2164" s="11" t="s">
        <v>4164</v>
      </c>
      <c r="D2164" s="11" t="s">
        <v>260</v>
      </c>
      <c r="E2164" s="19" t="s">
        <v>4414</v>
      </c>
      <c r="F2164" s="10">
        <v>42036</v>
      </c>
      <c r="G2164" s="10">
        <v>44228</v>
      </c>
      <c r="H2164" s="11">
        <v>7</v>
      </c>
      <c r="I2164" s="20" t="s">
        <v>259</v>
      </c>
      <c r="J2164" s="11" t="s">
        <v>261</v>
      </c>
      <c r="K2164" s="11" t="s">
        <v>4641</v>
      </c>
      <c r="L2164" s="11">
        <v>2</v>
      </c>
    </row>
    <row r="2165" spans="1:12">
      <c r="A2165" s="11" t="s">
        <v>4165</v>
      </c>
      <c r="D2165" s="11" t="s">
        <v>260</v>
      </c>
      <c r="E2165" s="19" t="s">
        <v>4415</v>
      </c>
      <c r="F2165" s="10">
        <v>42036</v>
      </c>
      <c r="G2165" s="10">
        <v>44228</v>
      </c>
      <c r="H2165" s="11">
        <v>7</v>
      </c>
      <c r="I2165" s="20" t="s">
        <v>259</v>
      </c>
      <c r="J2165" s="11" t="s">
        <v>261</v>
      </c>
      <c r="K2165" s="11" t="s">
        <v>4641</v>
      </c>
      <c r="L2165" s="11">
        <v>2</v>
      </c>
    </row>
    <row r="2166" spans="1:12">
      <c r="A2166" s="11" t="s">
        <v>4166</v>
      </c>
      <c r="D2166" s="11" t="s">
        <v>260</v>
      </c>
      <c r="E2166" s="19" t="s">
        <v>4416</v>
      </c>
      <c r="F2166" s="10">
        <v>42036</v>
      </c>
      <c r="G2166" s="10">
        <v>44228</v>
      </c>
      <c r="H2166" s="11">
        <v>7</v>
      </c>
      <c r="I2166" s="20" t="s">
        <v>259</v>
      </c>
      <c r="J2166" s="11" t="s">
        <v>261</v>
      </c>
      <c r="K2166" s="11" t="s">
        <v>4641</v>
      </c>
      <c r="L2166" s="11">
        <v>2</v>
      </c>
    </row>
    <row r="2167" spans="1:12">
      <c r="A2167" s="11" t="s">
        <v>4167</v>
      </c>
      <c r="D2167" s="11" t="s">
        <v>260</v>
      </c>
      <c r="E2167" s="19" t="s">
        <v>4417</v>
      </c>
      <c r="F2167" s="10">
        <v>42036</v>
      </c>
      <c r="G2167" s="10">
        <v>44228</v>
      </c>
      <c r="H2167" s="11">
        <v>7</v>
      </c>
      <c r="I2167" s="20" t="s">
        <v>259</v>
      </c>
      <c r="J2167" s="11" t="s">
        <v>261</v>
      </c>
      <c r="K2167" s="11" t="s">
        <v>4641</v>
      </c>
      <c r="L2167" s="11">
        <v>2</v>
      </c>
    </row>
    <row r="2168" spans="1:12">
      <c r="A2168" s="11" t="s">
        <v>4168</v>
      </c>
      <c r="D2168" s="11" t="s">
        <v>260</v>
      </c>
      <c r="E2168" s="19" t="s">
        <v>4418</v>
      </c>
      <c r="F2168" s="10">
        <v>42036</v>
      </c>
      <c r="G2168" s="10">
        <v>44228</v>
      </c>
      <c r="H2168" s="11">
        <v>7</v>
      </c>
      <c r="I2168" s="20" t="s">
        <v>259</v>
      </c>
      <c r="J2168" s="11" t="s">
        <v>261</v>
      </c>
      <c r="K2168" s="11" t="s">
        <v>4641</v>
      </c>
      <c r="L2168" s="11">
        <v>2</v>
      </c>
    </row>
    <row r="2169" spans="1:12">
      <c r="A2169" s="11" t="s">
        <v>4169</v>
      </c>
      <c r="D2169" s="11" t="s">
        <v>260</v>
      </c>
      <c r="E2169" s="19" t="s">
        <v>4419</v>
      </c>
      <c r="F2169" s="10">
        <v>42036</v>
      </c>
      <c r="G2169" s="10">
        <v>44228</v>
      </c>
      <c r="H2169" s="11">
        <v>7</v>
      </c>
      <c r="I2169" s="20" t="s">
        <v>259</v>
      </c>
      <c r="J2169" s="11" t="s">
        <v>261</v>
      </c>
      <c r="K2169" s="11" t="s">
        <v>4641</v>
      </c>
      <c r="L2169" s="11">
        <v>2</v>
      </c>
    </row>
    <row r="2170" spans="1:12">
      <c r="A2170" s="11" t="s">
        <v>4170</v>
      </c>
      <c r="D2170" s="11" t="s">
        <v>260</v>
      </c>
      <c r="E2170" s="19" t="s">
        <v>4420</v>
      </c>
      <c r="F2170" s="10">
        <v>42036</v>
      </c>
      <c r="G2170" s="10">
        <v>44228</v>
      </c>
      <c r="H2170" s="11">
        <v>7</v>
      </c>
      <c r="I2170" s="20" t="s">
        <v>259</v>
      </c>
      <c r="J2170" s="11" t="s">
        <v>261</v>
      </c>
      <c r="K2170" s="11" t="s">
        <v>4641</v>
      </c>
      <c r="L2170" s="11">
        <v>2</v>
      </c>
    </row>
    <row r="2171" spans="1:12">
      <c r="A2171" s="11" t="s">
        <v>4171</v>
      </c>
      <c r="D2171" s="11" t="s">
        <v>260</v>
      </c>
      <c r="E2171" s="19" t="s">
        <v>4421</v>
      </c>
      <c r="F2171" s="10">
        <v>42036</v>
      </c>
      <c r="G2171" s="10">
        <v>44228</v>
      </c>
      <c r="H2171" s="11">
        <v>7</v>
      </c>
      <c r="I2171" s="20" t="s">
        <v>259</v>
      </c>
      <c r="J2171" s="11" t="s">
        <v>261</v>
      </c>
      <c r="K2171" s="11" t="s">
        <v>4641</v>
      </c>
      <c r="L2171" s="11">
        <v>2</v>
      </c>
    </row>
    <row r="2172" spans="1:12">
      <c r="A2172" s="11" t="s">
        <v>4172</v>
      </c>
      <c r="D2172" s="11" t="s">
        <v>260</v>
      </c>
      <c r="E2172" s="19" t="s">
        <v>4422</v>
      </c>
      <c r="F2172" s="10">
        <v>42036</v>
      </c>
      <c r="G2172" s="10">
        <v>44228</v>
      </c>
      <c r="H2172" s="11">
        <v>7</v>
      </c>
      <c r="I2172" s="20" t="s">
        <v>259</v>
      </c>
      <c r="J2172" s="11" t="s">
        <v>261</v>
      </c>
      <c r="K2172" s="11" t="s">
        <v>4641</v>
      </c>
      <c r="L2172" s="11">
        <v>2</v>
      </c>
    </row>
    <row r="2173" spans="1:12">
      <c r="A2173" s="11" t="s">
        <v>4173</v>
      </c>
      <c r="D2173" s="11" t="s">
        <v>260</v>
      </c>
      <c r="E2173" s="19" t="s">
        <v>4423</v>
      </c>
      <c r="F2173" s="10">
        <v>42036</v>
      </c>
      <c r="G2173" s="10">
        <v>44228</v>
      </c>
      <c r="H2173" s="11">
        <v>7</v>
      </c>
      <c r="I2173" s="20" t="s">
        <v>259</v>
      </c>
      <c r="J2173" s="11" t="s">
        <v>261</v>
      </c>
      <c r="K2173" s="11" t="s">
        <v>4641</v>
      </c>
      <c r="L2173" s="11">
        <v>2</v>
      </c>
    </row>
    <row r="2174" spans="1:12">
      <c r="A2174" s="11" t="s">
        <v>4174</v>
      </c>
      <c r="D2174" s="11" t="s">
        <v>260</v>
      </c>
      <c r="E2174" s="19" t="s">
        <v>4424</v>
      </c>
      <c r="F2174" s="10">
        <v>42036</v>
      </c>
      <c r="G2174" s="10">
        <v>44228</v>
      </c>
      <c r="H2174" s="11">
        <v>7</v>
      </c>
      <c r="I2174" s="20" t="s">
        <v>259</v>
      </c>
      <c r="J2174" s="11" t="s">
        <v>261</v>
      </c>
      <c r="K2174" s="11" t="s">
        <v>4641</v>
      </c>
      <c r="L2174" s="11">
        <v>2</v>
      </c>
    </row>
    <row r="2175" spans="1:12">
      <c r="A2175" s="11" t="s">
        <v>4175</v>
      </c>
      <c r="D2175" s="11" t="s">
        <v>260</v>
      </c>
      <c r="E2175" s="19" t="s">
        <v>4425</v>
      </c>
      <c r="F2175" s="10">
        <v>42036</v>
      </c>
      <c r="G2175" s="10">
        <v>44228</v>
      </c>
      <c r="H2175" s="11">
        <v>7</v>
      </c>
      <c r="I2175" s="20" t="s">
        <v>259</v>
      </c>
      <c r="J2175" s="11" t="s">
        <v>261</v>
      </c>
      <c r="K2175" s="11" t="s">
        <v>4641</v>
      </c>
      <c r="L2175" s="11">
        <v>2</v>
      </c>
    </row>
    <row r="2176" spans="1:12">
      <c r="A2176" s="11" t="s">
        <v>4176</v>
      </c>
      <c r="D2176" s="11" t="s">
        <v>260</v>
      </c>
      <c r="E2176" s="19" t="s">
        <v>4426</v>
      </c>
      <c r="F2176" s="10">
        <v>42036</v>
      </c>
      <c r="G2176" s="10">
        <v>44228</v>
      </c>
      <c r="H2176" s="11">
        <v>7</v>
      </c>
      <c r="I2176" s="20" t="s">
        <v>259</v>
      </c>
      <c r="J2176" s="11" t="s">
        <v>261</v>
      </c>
      <c r="K2176" s="11" t="s">
        <v>4641</v>
      </c>
      <c r="L2176" s="11">
        <v>2</v>
      </c>
    </row>
    <row r="2177" spans="1:12">
      <c r="A2177" s="11" t="s">
        <v>4177</v>
      </c>
      <c r="D2177" s="11" t="s">
        <v>260</v>
      </c>
      <c r="E2177" s="19" t="s">
        <v>4427</v>
      </c>
      <c r="F2177" s="10">
        <v>42036</v>
      </c>
      <c r="G2177" s="10">
        <v>44228</v>
      </c>
      <c r="H2177" s="11">
        <v>7</v>
      </c>
      <c r="I2177" s="20" t="s">
        <v>259</v>
      </c>
      <c r="J2177" s="11" t="s">
        <v>261</v>
      </c>
      <c r="K2177" s="11" t="s">
        <v>4641</v>
      </c>
      <c r="L2177" s="11">
        <v>2</v>
      </c>
    </row>
    <row r="2178" spans="1:12">
      <c r="A2178" s="11" t="s">
        <v>4178</v>
      </c>
      <c r="D2178" s="11" t="s">
        <v>260</v>
      </c>
      <c r="E2178" s="19" t="s">
        <v>4428</v>
      </c>
      <c r="F2178" s="10">
        <v>42036</v>
      </c>
      <c r="G2178" s="10">
        <v>44228</v>
      </c>
      <c r="H2178" s="11">
        <v>7</v>
      </c>
      <c r="I2178" s="20" t="s">
        <v>259</v>
      </c>
      <c r="J2178" s="11" t="s">
        <v>261</v>
      </c>
      <c r="K2178" s="11" t="s">
        <v>4641</v>
      </c>
      <c r="L2178" s="11">
        <v>2</v>
      </c>
    </row>
    <row r="2179" spans="1:12">
      <c r="A2179" s="11" t="s">
        <v>4179</v>
      </c>
      <c r="D2179" s="11" t="s">
        <v>260</v>
      </c>
      <c r="E2179" s="19" t="s">
        <v>4429</v>
      </c>
      <c r="F2179" s="10">
        <v>42036</v>
      </c>
      <c r="G2179" s="10">
        <v>44228</v>
      </c>
      <c r="H2179" s="11">
        <v>7</v>
      </c>
      <c r="I2179" s="20" t="s">
        <v>259</v>
      </c>
      <c r="J2179" s="11" t="s">
        <v>261</v>
      </c>
      <c r="K2179" s="11" t="s">
        <v>4641</v>
      </c>
      <c r="L2179" s="11">
        <v>2</v>
      </c>
    </row>
    <row r="2180" spans="1:12">
      <c r="A2180" s="11" t="s">
        <v>4180</v>
      </c>
      <c r="D2180" s="11" t="s">
        <v>260</v>
      </c>
      <c r="E2180" s="19" t="s">
        <v>4430</v>
      </c>
      <c r="F2180" s="10">
        <v>42036</v>
      </c>
      <c r="G2180" s="10">
        <v>44228</v>
      </c>
      <c r="H2180" s="11">
        <v>7</v>
      </c>
      <c r="I2180" s="20" t="s">
        <v>259</v>
      </c>
      <c r="J2180" s="11" t="s">
        <v>261</v>
      </c>
      <c r="K2180" s="11" t="s">
        <v>4641</v>
      </c>
      <c r="L2180" s="11">
        <v>2</v>
      </c>
    </row>
    <row r="2181" spans="1:12">
      <c r="A2181" s="11" t="s">
        <v>4181</v>
      </c>
      <c r="D2181" s="11" t="s">
        <v>260</v>
      </c>
      <c r="E2181" s="19" t="s">
        <v>4431</v>
      </c>
      <c r="F2181" s="10">
        <v>42036</v>
      </c>
      <c r="G2181" s="10">
        <v>44228</v>
      </c>
      <c r="H2181" s="11">
        <v>7</v>
      </c>
      <c r="I2181" s="20" t="s">
        <v>259</v>
      </c>
      <c r="J2181" s="11" t="s">
        <v>261</v>
      </c>
      <c r="K2181" s="11" t="s">
        <v>4641</v>
      </c>
      <c r="L2181" s="11">
        <v>2</v>
      </c>
    </row>
    <row r="2182" spans="1:12">
      <c r="A2182" s="11" t="s">
        <v>4182</v>
      </c>
      <c r="D2182" s="11" t="s">
        <v>260</v>
      </c>
      <c r="E2182" s="19" t="s">
        <v>4432</v>
      </c>
      <c r="F2182" s="10">
        <v>42036</v>
      </c>
      <c r="G2182" s="10">
        <v>44228</v>
      </c>
      <c r="H2182" s="11">
        <v>7</v>
      </c>
      <c r="I2182" s="20" t="s">
        <v>259</v>
      </c>
      <c r="J2182" s="11" t="s">
        <v>261</v>
      </c>
      <c r="K2182" s="11" t="s">
        <v>4641</v>
      </c>
      <c r="L2182" s="11">
        <v>2</v>
      </c>
    </row>
    <row r="2183" spans="1:12">
      <c r="A2183" s="11" t="s">
        <v>4183</v>
      </c>
      <c r="D2183" s="11" t="s">
        <v>260</v>
      </c>
      <c r="E2183" s="19" t="s">
        <v>4433</v>
      </c>
      <c r="F2183" s="10">
        <v>42036</v>
      </c>
      <c r="G2183" s="10">
        <v>44228</v>
      </c>
      <c r="H2183" s="11">
        <v>7</v>
      </c>
      <c r="I2183" s="20" t="s">
        <v>259</v>
      </c>
      <c r="J2183" s="11" t="s">
        <v>261</v>
      </c>
      <c r="K2183" s="11" t="s">
        <v>4641</v>
      </c>
      <c r="L2183" s="11">
        <v>2</v>
      </c>
    </row>
    <row r="2184" spans="1:12">
      <c r="A2184" s="11" t="s">
        <v>4184</v>
      </c>
      <c r="D2184" s="11" t="s">
        <v>260</v>
      </c>
      <c r="E2184" s="19" t="s">
        <v>4434</v>
      </c>
      <c r="F2184" s="10">
        <v>42036</v>
      </c>
      <c r="G2184" s="10">
        <v>44228</v>
      </c>
      <c r="H2184" s="11">
        <v>7</v>
      </c>
      <c r="I2184" s="20" t="s">
        <v>259</v>
      </c>
      <c r="J2184" s="11" t="s">
        <v>261</v>
      </c>
      <c r="K2184" s="11" t="s">
        <v>4641</v>
      </c>
      <c r="L2184" s="11">
        <v>2</v>
      </c>
    </row>
    <row r="2185" spans="1:12">
      <c r="A2185" s="11" t="s">
        <v>4185</v>
      </c>
      <c r="D2185" s="11" t="s">
        <v>260</v>
      </c>
      <c r="E2185" s="19" t="s">
        <v>4435</v>
      </c>
      <c r="F2185" s="10">
        <v>42036</v>
      </c>
      <c r="G2185" s="10">
        <v>44228</v>
      </c>
      <c r="H2185" s="11">
        <v>7</v>
      </c>
      <c r="I2185" s="20" t="s">
        <v>259</v>
      </c>
      <c r="J2185" s="11" t="s">
        <v>261</v>
      </c>
      <c r="K2185" s="11" t="s">
        <v>4641</v>
      </c>
      <c r="L2185" s="11">
        <v>2</v>
      </c>
    </row>
    <row r="2186" spans="1:12">
      <c r="A2186" s="11" t="s">
        <v>4186</v>
      </c>
      <c r="D2186" s="11" t="s">
        <v>260</v>
      </c>
      <c r="E2186" s="19" t="s">
        <v>4436</v>
      </c>
      <c r="F2186" s="10">
        <v>42036</v>
      </c>
      <c r="G2186" s="10">
        <v>44228</v>
      </c>
      <c r="H2186" s="11">
        <v>7</v>
      </c>
      <c r="I2186" s="20" t="s">
        <v>259</v>
      </c>
      <c r="J2186" s="11" t="s">
        <v>261</v>
      </c>
      <c r="K2186" s="11" t="s">
        <v>4641</v>
      </c>
      <c r="L2186" s="11">
        <v>2</v>
      </c>
    </row>
    <row r="2187" spans="1:12">
      <c r="A2187" s="11" t="s">
        <v>4187</v>
      </c>
      <c r="D2187" s="11" t="s">
        <v>260</v>
      </c>
      <c r="E2187" s="19" t="s">
        <v>4437</v>
      </c>
      <c r="F2187" s="10">
        <v>42036</v>
      </c>
      <c r="G2187" s="10">
        <v>44228</v>
      </c>
      <c r="H2187" s="11">
        <v>7</v>
      </c>
      <c r="I2187" s="20" t="s">
        <v>259</v>
      </c>
      <c r="J2187" s="11" t="s">
        <v>261</v>
      </c>
      <c r="K2187" s="11" t="s">
        <v>4641</v>
      </c>
      <c r="L2187" s="11">
        <v>2</v>
      </c>
    </row>
    <row r="2188" spans="1:12">
      <c r="A2188" s="11" t="s">
        <v>4188</v>
      </c>
      <c r="D2188" s="11" t="s">
        <v>260</v>
      </c>
      <c r="E2188" s="19" t="s">
        <v>4438</v>
      </c>
      <c r="F2188" s="10">
        <v>42036</v>
      </c>
      <c r="G2188" s="10">
        <v>44228</v>
      </c>
      <c r="H2188" s="11">
        <v>7</v>
      </c>
      <c r="I2188" s="20" t="s">
        <v>259</v>
      </c>
      <c r="J2188" s="11" t="s">
        <v>261</v>
      </c>
      <c r="K2188" s="11" t="s">
        <v>4641</v>
      </c>
      <c r="L2188" s="11">
        <v>2</v>
      </c>
    </row>
    <row r="2189" spans="1:12">
      <c r="A2189" s="11" t="s">
        <v>4189</v>
      </c>
      <c r="D2189" s="11" t="s">
        <v>260</v>
      </c>
      <c r="E2189" s="19" t="s">
        <v>4439</v>
      </c>
      <c r="F2189" s="10">
        <v>42036</v>
      </c>
      <c r="G2189" s="10">
        <v>44228</v>
      </c>
      <c r="H2189" s="11">
        <v>7</v>
      </c>
      <c r="I2189" s="20" t="s">
        <v>259</v>
      </c>
      <c r="J2189" s="11" t="s">
        <v>261</v>
      </c>
      <c r="K2189" s="11" t="s">
        <v>4641</v>
      </c>
      <c r="L2189" s="11">
        <v>2</v>
      </c>
    </row>
    <row r="2190" spans="1:12">
      <c r="A2190" s="11" t="s">
        <v>4190</v>
      </c>
      <c r="D2190" s="11" t="s">
        <v>260</v>
      </c>
      <c r="E2190" s="19" t="s">
        <v>4440</v>
      </c>
      <c r="F2190" s="10">
        <v>42036</v>
      </c>
      <c r="G2190" s="10">
        <v>44228</v>
      </c>
      <c r="H2190" s="11">
        <v>7</v>
      </c>
      <c r="I2190" s="20" t="s">
        <v>259</v>
      </c>
      <c r="J2190" s="11" t="s">
        <v>261</v>
      </c>
      <c r="K2190" s="11" t="s">
        <v>4641</v>
      </c>
      <c r="L2190" s="11">
        <v>2</v>
      </c>
    </row>
    <row r="2191" spans="1:12">
      <c r="A2191" s="11" t="s">
        <v>4191</v>
      </c>
      <c r="D2191" s="11" t="s">
        <v>260</v>
      </c>
      <c r="E2191" s="19" t="s">
        <v>4441</v>
      </c>
      <c r="F2191" s="10">
        <v>42036</v>
      </c>
      <c r="G2191" s="10">
        <v>44228</v>
      </c>
      <c r="H2191" s="11">
        <v>7</v>
      </c>
      <c r="I2191" s="20" t="s">
        <v>259</v>
      </c>
      <c r="J2191" s="11" t="s">
        <v>261</v>
      </c>
      <c r="K2191" s="11" t="s">
        <v>4641</v>
      </c>
      <c r="L2191" s="11">
        <v>2</v>
      </c>
    </row>
    <row r="2192" spans="1:12">
      <c r="A2192" s="11" t="s">
        <v>4192</v>
      </c>
      <c r="D2192" s="11" t="s">
        <v>260</v>
      </c>
      <c r="E2192" s="19" t="s">
        <v>4442</v>
      </c>
      <c r="F2192" s="10">
        <v>42036</v>
      </c>
      <c r="G2192" s="10">
        <v>44228</v>
      </c>
      <c r="H2192" s="11">
        <v>7</v>
      </c>
      <c r="I2192" s="20" t="s">
        <v>259</v>
      </c>
      <c r="J2192" s="11" t="s">
        <v>261</v>
      </c>
      <c r="K2192" s="11" t="s">
        <v>4641</v>
      </c>
      <c r="L2192" s="11">
        <v>2</v>
      </c>
    </row>
    <row r="2193" spans="1:12">
      <c r="A2193" s="11" t="s">
        <v>4193</v>
      </c>
      <c r="D2193" s="11" t="s">
        <v>260</v>
      </c>
      <c r="E2193" s="19" t="s">
        <v>4443</v>
      </c>
      <c r="F2193" s="10">
        <v>42036</v>
      </c>
      <c r="G2193" s="10">
        <v>44228</v>
      </c>
      <c r="H2193" s="11">
        <v>7</v>
      </c>
      <c r="I2193" s="20" t="s">
        <v>259</v>
      </c>
      <c r="J2193" s="11" t="s">
        <v>261</v>
      </c>
      <c r="K2193" s="11" t="s">
        <v>4641</v>
      </c>
      <c r="L2193" s="11">
        <v>2</v>
      </c>
    </row>
    <row r="2194" spans="1:12">
      <c r="A2194" s="11" t="s">
        <v>4194</v>
      </c>
      <c r="D2194" s="11" t="s">
        <v>260</v>
      </c>
      <c r="E2194" s="19" t="s">
        <v>4444</v>
      </c>
      <c r="F2194" s="10">
        <v>42036</v>
      </c>
      <c r="G2194" s="10">
        <v>44228</v>
      </c>
      <c r="H2194" s="11">
        <v>7</v>
      </c>
      <c r="I2194" s="20" t="s">
        <v>259</v>
      </c>
      <c r="J2194" s="11" t="s">
        <v>261</v>
      </c>
      <c r="K2194" s="11" t="s">
        <v>4641</v>
      </c>
      <c r="L2194" s="11">
        <v>2</v>
      </c>
    </row>
    <row r="2195" spans="1:12">
      <c r="A2195" s="11" t="s">
        <v>4195</v>
      </c>
      <c r="D2195" s="11" t="s">
        <v>260</v>
      </c>
      <c r="E2195" s="19" t="s">
        <v>4445</v>
      </c>
      <c r="F2195" s="10">
        <v>42036</v>
      </c>
      <c r="G2195" s="10">
        <v>44228</v>
      </c>
      <c r="H2195" s="11">
        <v>7</v>
      </c>
      <c r="I2195" s="20" t="s">
        <v>259</v>
      </c>
      <c r="J2195" s="11" t="s">
        <v>261</v>
      </c>
      <c r="K2195" s="11" t="s">
        <v>4641</v>
      </c>
      <c r="L2195" s="11">
        <v>2</v>
      </c>
    </row>
    <row r="2196" spans="1:12">
      <c r="A2196" s="11" t="s">
        <v>4196</v>
      </c>
      <c r="D2196" s="11" t="s">
        <v>260</v>
      </c>
      <c r="E2196" s="19" t="s">
        <v>4446</v>
      </c>
      <c r="F2196" s="10">
        <v>42036</v>
      </c>
      <c r="G2196" s="10">
        <v>44228</v>
      </c>
      <c r="H2196" s="11">
        <v>7</v>
      </c>
      <c r="I2196" s="20" t="s">
        <v>259</v>
      </c>
      <c r="J2196" s="11" t="s">
        <v>261</v>
      </c>
      <c r="K2196" s="11" t="s">
        <v>4641</v>
      </c>
      <c r="L2196" s="11">
        <v>2</v>
      </c>
    </row>
    <row r="2197" spans="1:12">
      <c r="A2197" s="11" t="s">
        <v>4197</v>
      </c>
      <c r="D2197" s="11" t="s">
        <v>260</v>
      </c>
      <c r="E2197" s="19" t="s">
        <v>4447</v>
      </c>
      <c r="F2197" s="10">
        <v>42036</v>
      </c>
      <c r="G2197" s="10">
        <v>44228</v>
      </c>
      <c r="H2197" s="11">
        <v>7</v>
      </c>
      <c r="I2197" s="20" t="s">
        <v>259</v>
      </c>
      <c r="J2197" s="11" t="s">
        <v>261</v>
      </c>
      <c r="K2197" s="11" t="s">
        <v>4641</v>
      </c>
      <c r="L2197" s="11">
        <v>2</v>
      </c>
    </row>
    <row r="2198" spans="1:12">
      <c r="A2198" s="11" t="s">
        <v>4198</v>
      </c>
      <c r="D2198" s="11" t="s">
        <v>260</v>
      </c>
      <c r="E2198" s="19" t="s">
        <v>4448</v>
      </c>
      <c r="F2198" s="10">
        <v>42036</v>
      </c>
      <c r="G2198" s="10">
        <v>44228</v>
      </c>
      <c r="H2198" s="11">
        <v>7</v>
      </c>
      <c r="I2198" s="20" t="s">
        <v>259</v>
      </c>
      <c r="J2198" s="11" t="s">
        <v>261</v>
      </c>
      <c r="K2198" s="11" t="s">
        <v>4641</v>
      </c>
      <c r="L2198" s="11">
        <v>2</v>
      </c>
    </row>
    <row r="2199" spans="1:12">
      <c r="A2199" s="11" t="s">
        <v>4199</v>
      </c>
      <c r="D2199" s="11" t="s">
        <v>260</v>
      </c>
      <c r="E2199" s="19" t="s">
        <v>4449</v>
      </c>
      <c r="F2199" s="10">
        <v>42036</v>
      </c>
      <c r="G2199" s="10">
        <v>44228</v>
      </c>
      <c r="H2199" s="11">
        <v>7</v>
      </c>
      <c r="I2199" s="20" t="s">
        <v>259</v>
      </c>
      <c r="J2199" s="11" t="s">
        <v>261</v>
      </c>
      <c r="K2199" s="11" t="s">
        <v>4641</v>
      </c>
      <c r="L2199" s="11">
        <v>2</v>
      </c>
    </row>
    <row r="2200" spans="1:12">
      <c r="A2200" s="11" t="s">
        <v>4200</v>
      </c>
      <c r="D2200" s="11" t="s">
        <v>260</v>
      </c>
      <c r="E2200" s="19" t="s">
        <v>4450</v>
      </c>
      <c r="F2200" s="10">
        <v>42036</v>
      </c>
      <c r="G2200" s="10">
        <v>44228</v>
      </c>
      <c r="H2200" s="11">
        <v>7</v>
      </c>
      <c r="I2200" s="20" t="s">
        <v>259</v>
      </c>
      <c r="J2200" s="11" t="s">
        <v>261</v>
      </c>
      <c r="K2200" s="11" t="s">
        <v>4641</v>
      </c>
      <c r="L2200" s="11">
        <v>2</v>
      </c>
    </row>
    <row r="2201" spans="1:12">
      <c r="A2201" s="11" t="s">
        <v>4201</v>
      </c>
      <c r="D2201" s="11" t="s">
        <v>260</v>
      </c>
      <c r="E2201" s="19" t="s">
        <v>4451</v>
      </c>
      <c r="F2201" s="10">
        <v>42036</v>
      </c>
      <c r="G2201" s="10">
        <v>44228</v>
      </c>
      <c r="H2201" s="11">
        <v>7</v>
      </c>
      <c r="I2201" s="20" t="s">
        <v>259</v>
      </c>
      <c r="J2201" s="11" t="s">
        <v>261</v>
      </c>
      <c r="K2201" s="11" t="s">
        <v>4641</v>
      </c>
      <c r="L2201" s="11">
        <v>2</v>
      </c>
    </row>
    <row r="2202" spans="1:12">
      <c r="A2202" s="11" t="s">
        <v>4202</v>
      </c>
      <c r="D2202" s="11" t="s">
        <v>260</v>
      </c>
      <c r="E2202" s="19" t="s">
        <v>4452</v>
      </c>
      <c r="F2202" s="10">
        <v>42036</v>
      </c>
      <c r="G2202" s="10">
        <v>44228</v>
      </c>
      <c r="H2202" s="11">
        <v>7</v>
      </c>
      <c r="I2202" s="20" t="s">
        <v>259</v>
      </c>
      <c r="J2202" s="11" t="s">
        <v>261</v>
      </c>
      <c r="K2202" s="11" t="s">
        <v>4641</v>
      </c>
      <c r="L2202" s="11">
        <v>2</v>
      </c>
    </row>
    <row r="2203" spans="1:12">
      <c r="A2203" s="11" t="s">
        <v>4203</v>
      </c>
      <c r="D2203" s="11" t="s">
        <v>260</v>
      </c>
      <c r="E2203" s="19" t="s">
        <v>4453</v>
      </c>
      <c r="F2203" s="10">
        <v>42036</v>
      </c>
      <c r="G2203" s="10">
        <v>44228</v>
      </c>
      <c r="H2203" s="11">
        <v>7</v>
      </c>
      <c r="I2203" s="20" t="s">
        <v>259</v>
      </c>
      <c r="J2203" s="11" t="s">
        <v>261</v>
      </c>
      <c r="K2203" s="11" t="s">
        <v>4641</v>
      </c>
      <c r="L2203" s="11">
        <v>2</v>
      </c>
    </row>
    <row r="2204" spans="1:12">
      <c r="A2204" s="11" t="s">
        <v>4204</v>
      </c>
      <c r="D2204" s="11" t="s">
        <v>260</v>
      </c>
      <c r="E2204" s="19" t="s">
        <v>4454</v>
      </c>
      <c r="F2204" s="10">
        <v>42036</v>
      </c>
      <c r="G2204" s="10">
        <v>44228</v>
      </c>
      <c r="H2204" s="11">
        <v>7</v>
      </c>
      <c r="I2204" s="20" t="s">
        <v>259</v>
      </c>
      <c r="J2204" s="11" t="s">
        <v>261</v>
      </c>
      <c r="K2204" s="11" t="s">
        <v>4641</v>
      </c>
      <c r="L2204" s="11">
        <v>2</v>
      </c>
    </row>
    <row r="2205" spans="1:12">
      <c r="A2205" s="11" t="s">
        <v>4205</v>
      </c>
      <c r="D2205" s="11" t="s">
        <v>260</v>
      </c>
      <c r="E2205" s="19" t="s">
        <v>4455</v>
      </c>
      <c r="F2205" s="10">
        <v>42036</v>
      </c>
      <c r="G2205" s="10">
        <v>44228</v>
      </c>
      <c r="H2205" s="11">
        <v>7</v>
      </c>
      <c r="I2205" s="20" t="s">
        <v>259</v>
      </c>
      <c r="J2205" s="11" t="s">
        <v>261</v>
      </c>
      <c r="K2205" s="11" t="s">
        <v>4641</v>
      </c>
      <c r="L2205" s="11">
        <v>2</v>
      </c>
    </row>
    <row r="2206" spans="1:12">
      <c r="A2206" s="11" t="s">
        <v>4206</v>
      </c>
      <c r="D2206" s="11" t="s">
        <v>260</v>
      </c>
      <c r="E2206" s="19" t="s">
        <v>4456</v>
      </c>
      <c r="F2206" s="10">
        <v>42036</v>
      </c>
      <c r="G2206" s="10">
        <v>44228</v>
      </c>
      <c r="H2206" s="11">
        <v>7</v>
      </c>
      <c r="I2206" s="20" t="s">
        <v>259</v>
      </c>
      <c r="J2206" s="11" t="s">
        <v>261</v>
      </c>
      <c r="K2206" s="11" t="s">
        <v>4641</v>
      </c>
      <c r="L2206" s="11">
        <v>2</v>
      </c>
    </row>
    <row r="2207" spans="1:12">
      <c r="A2207" s="11" t="s">
        <v>4207</v>
      </c>
      <c r="D2207" s="11" t="s">
        <v>260</v>
      </c>
      <c r="E2207" s="19" t="s">
        <v>4457</v>
      </c>
      <c r="F2207" s="10">
        <v>42036</v>
      </c>
      <c r="G2207" s="10">
        <v>44228</v>
      </c>
      <c r="H2207" s="11">
        <v>7</v>
      </c>
      <c r="I2207" s="20" t="s">
        <v>259</v>
      </c>
      <c r="J2207" s="11" t="s">
        <v>261</v>
      </c>
      <c r="K2207" s="11" t="s">
        <v>4641</v>
      </c>
      <c r="L2207" s="11">
        <v>2</v>
      </c>
    </row>
    <row r="2208" spans="1:12">
      <c r="A2208" s="11" t="s">
        <v>4208</v>
      </c>
      <c r="D2208" s="11" t="s">
        <v>260</v>
      </c>
      <c r="E2208" s="19" t="s">
        <v>4458</v>
      </c>
      <c r="F2208" s="10">
        <v>42036</v>
      </c>
      <c r="G2208" s="10">
        <v>44228</v>
      </c>
      <c r="H2208" s="11">
        <v>7</v>
      </c>
      <c r="I2208" s="20" t="s">
        <v>259</v>
      </c>
      <c r="J2208" s="11" t="s">
        <v>261</v>
      </c>
      <c r="K2208" s="11" t="s">
        <v>4641</v>
      </c>
      <c r="L2208" s="11">
        <v>2</v>
      </c>
    </row>
    <row r="2209" spans="1:12">
      <c r="A2209" s="11" t="s">
        <v>4209</v>
      </c>
      <c r="D2209" s="11" t="s">
        <v>260</v>
      </c>
      <c r="E2209" s="19" t="s">
        <v>4459</v>
      </c>
      <c r="F2209" s="10">
        <v>42036</v>
      </c>
      <c r="G2209" s="10">
        <v>44228</v>
      </c>
      <c r="H2209" s="11">
        <v>7</v>
      </c>
      <c r="I2209" s="20" t="s">
        <v>259</v>
      </c>
      <c r="J2209" s="11" t="s">
        <v>261</v>
      </c>
      <c r="K2209" s="11" t="s">
        <v>4641</v>
      </c>
      <c r="L2209" s="11">
        <v>2</v>
      </c>
    </row>
    <row r="2210" spans="1:12">
      <c r="A2210" s="11" t="s">
        <v>4210</v>
      </c>
      <c r="D2210" s="11" t="s">
        <v>260</v>
      </c>
      <c r="E2210" s="19" t="s">
        <v>4460</v>
      </c>
      <c r="F2210" s="10">
        <v>42036</v>
      </c>
      <c r="G2210" s="10">
        <v>44228</v>
      </c>
      <c r="H2210" s="11">
        <v>7</v>
      </c>
      <c r="I2210" s="20" t="s">
        <v>259</v>
      </c>
      <c r="J2210" s="11" t="s">
        <v>261</v>
      </c>
      <c r="K2210" s="11" t="s">
        <v>4641</v>
      </c>
      <c r="L2210" s="11">
        <v>2</v>
      </c>
    </row>
    <row r="2211" spans="1:12">
      <c r="A2211" s="11" t="s">
        <v>4211</v>
      </c>
      <c r="D2211" s="11" t="s">
        <v>260</v>
      </c>
      <c r="E2211" s="19" t="s">
        <v>4461</v>
      </c>
      <c r="F2211" s="10">
        <v>42036</v>
      </c>
      <c r="G2211" s="10">
        <v>44228</v>
      </c>
      <c r="H2211" s="11">
        <v>7</v>
      </c>
      <c r="I2211" s="20" t="s">
        <v>259</v>
      </c>
      <c r="J2211" s="11" t="s">
        <v>261</v>
      </c>
      <c r="K2211" s="11" t="s">
        <v>4641</v>
      </c>
      <c r="L2211" s="11">
        <v>2</v>
      </c>
    </row>
    <row r="2212" spans="1:12">
      <c r="A2212" s="11" t="s">
        <v>4212</v>
      </c>
      <c r="D2212" s="11" t="s">
        <v>260</v>
      </c>
      <c r="E2212" s="19" t="s">
        <v>4462</v>
      </c>
      <c r="F2212" s="10">
        <v>42036</v>
      </c>
      <c r="G2212" s="10">
        <v>44228</v>
      </c>
      <c r="H2212" s="11">
        <v>7</v>
      </c>
      <c r="I2212" s="20" t="s">
        <v>259</v>
      </c>
      <c r="J2212" s="11" t="s">
        <v>261</v>
      </c>
      <c r="K2212" s="11" t="s">
        <v>4641</v>
      </c>
      <c r="L2212" s="11">
        <v>2</v>
      </c>
    </row>
    <row r="2213" spans="1:12">
      <c r="A2213" s="11" t="s">
        <v>4213</v>
      </c>
      <c r="D2213" s="11" t="s">
        <v>260</v>
      </c>
      <c r="E2213" s="19" t="s">
        <v>4463</v>
      </c>
      <c r="F2213" s="10">
        <v>42036</v>
      </c>
      <c r="G2213" s="10">
        <v>44228</v>
      </c>
      <c r="H2213" s="11">
        <v>7</v>
      </c>
      <c r="I2213" s="20" t="s">
        <v>259</v>
      </c>
      <c r="J2213" s="11" t="s">
        <v>261</v>
      </c>
      <c r="K2213" s="11" t="s">
        <v>4641</v>
      </c>
      <c r="L2213" s="11">
        <v>2</v>
      </c>
    </row>
    <row r="2214" spans="1:12">
      <c r="A2214" s="11" t="s">
        <v>4214</v>
      </c>
      <c r="D2214" s="11" t="s">
        <v>260</v>
      </c>
      <c r="E2214" s="19" t="s">
        <v>4464</v>
      </c>
      <c r="F2214" s="10">
        <v>42036</v>
      </c>
      <c r="G2214" s="10">
        <v>44228</v>
      </c>
      <c r="H2214" s="11">
        <v>7</v>
      </c>
      <c r="I2214" s="20" t="s">
        <v>259</v>
      </c>
      <c r="J2214" s="11" t="s">
        <v>261</v>
      </c>
      <c r="K2214" s="11" t="s">
        <v>4641</v>
      </c>
      <c r="L2214" s="11">
        <v>2</v>
      </c>
    </row>
    <row r="2215" spans="1:12">
      <c r="A2215" s="11" t="s">
        <v>4215</v>
      </c>
      <c r="D2215" s="11" t="s">
        <v>260</v>
      </c>
      <c r="E2215" s="19" t="s">
        <v>4465</v>
      </c>
      <c r="F2215" s="10">
        <v>42036</v>
      </c>
      <c r="G2215" s="10">
        <v>44228</v>
      </c>
      <c r="H2215" s="11">
        <v>7</v>
      </c>
      <c r="I2215" s="20" t="s">
        <v>259</v>
      </c>
      <c r="J2215" s="11" t="s">
        <v>261</v>
      </c>
      <c r="K2215" s="11" t="s">
        <v>4641</v>
      </c>
      <c r="L2215" s="11">
        <v>2</v>
      </c>
    </row>
    <row r="2216" spans="1:12">
      <c r="A2216" s="11" t="s">
        <v>4216</v>
      </c>
      <c r="D2216" s="11" t="s">
        <v>260</v>
      </c>
      <c r="E2216" s="19" t="s">
        <v>4466</v>
      </c>
      <c r="F2216" s="10">
        <v>42036</v>
      </c>
      <c r="G2216" s="10">
        <v>44228</v>
      </c>
      <c r="H2216" s="11">
        <v>7</v>
      </c>
      <c r="I2216" s="20" t="s">
        <v>259</v>
      </c>
      <c r="J2216" s="11" t="s">
        <v>261</v>
      </c>
      <c r="K2216" s="11" t="s">
        <v>4641</v>
      </c>
      <c r="L2216" s="11">
        <v>2</v>
      </c>
    </row>
    <row r="2217" spans="1:12">
      <c r="A2217" s="11" t="s">
        <v>4217</v>
      </c>
      <c r="D2217" s="11" t="s">
        <v>260</v>
      </c>
      <c r="E2217" s="19" t="s">
        <v>4467</v>
      </c>
      <c r="F2217" s="10">
        <v>42036</v>
      </c>
      <c r="G2217" s="10">
        <v>44228</v>
      </c>
      <c r="H2217" s="11">
        <v>7</v>
      </c>
      <c r="I2217" s="20" t="s">
        <v>259</v>
      </c>
      <c r="J2217" s="11" t="s">
        <v>261</v>
      </c>
      <c r="K2217" s="11" t="s">
        <v>4641</v>
      </c>
      <c r="L2217" s="11">
        <v>2</v>
      </c>
    </row>
    <row r="2218" spans="1:12">
      <c r="A2218" s="11" t="s">
        <v>4218</v>
      </c>
      <c r="D2218" s="11" t="s">
        <v>260</v>
      </c>
      <c r="E2218" s="19" t="s">
        <v>4468</v>
      </c>
      <c r="F2218" s="10">
        <v>42036</v>
      </c>
      <c r="G2218" s="10">
        <v>44228</v>
      </c>
      <c r="H2218" s="11">
        <v>7</v>
      </c>
      <c r="I2218" s="20" t="s">
        <v>259</v>
      </c>
      <c r="J2218" s="11" t="s">
        <v>261</v>
      </c>
      <c r="K2218" s="11" t="s">
        <v>4641</v>
      </c>
      <c r="L2218" s="11">
        <v>2</v>
      </c>
    </row>
    <row r="2219" spans="1:12">
      <c r="A2219" s="11" t="s">
        <v>4219</v>
      </c>
      <c r="D2219" s="11" t="s">
        <v>260</v>
      </c>
      <c r="E2219" s="19" t="s">
        <v>4469</v>
      </c>
      <c r="F2219" s="10">
        <v>42036</v>
      </c>
      <c r="G2219" s="10">
        <v>44228</v>
      </c>
      <c r="H2219" s="11">
        <v>7</v>
      </c>
      <c r="I2219" s="20" t="s">
        <v>259</v>
      </c>
      <c r="J2219" s="11" t="s">
        <v>261</v>
      </c>
      <c r="K2219" s="11" t="s">
        <v>4641</v>
      </c>
      <c r="L2219" s="11">
        <v>2</v>
      </c>
    </row>
    <row r="2220" spans="1:12">
      <c r="A2220" s="11" t="s">
        <v>4220</v>
      </c>
      <c r="D2220" s="11" t="s">
        <v>260</v>
      </c>
      <c r="E2220" s="19" t="s">
        <v>4470</v>
      </c>
      <c r="F2220" s="10">
        <v>42036</v>
      </c>
      <c r="G2220" s="10">
        <v>44228</v>
      </c>
      <c r="H2220" s="11">
        <v>7</v>
      </c>
      <c r="I2220" s="20" t="s">
        <v>259</v>
      </c>
      <c r="J2220" s="11" t="s">
        <v>261</v>
      </c>
      <c r="K2220" s="11" t="s">
        <v>4641</v>
      </c>
      <c r="L2220" s="11">
        <v>2</v>
      </c>
    </row>
    <row r="2221" spans="1:12">
      <c r="A2221" s="11" t="s">
        <v>4221</v>
      </c>
      <c r="D2221" s="11" t="s">
        <v>260</v>
      </c>
      <c r="E2221" s="19" t="s">
        <v>4471</v>
      </c>
      <c r="F2221" s="10">
        <v>42036</v>
      </c>
      <c r="G2221" s="10">
        <v>44228</v>
      </c>
      <c r="H2221" s="11">
        <v>7</v>
      </c>
      <c r="I2221" s="20" t="s">
        <v>259</v>
      </c>
      <c r="J2221" s="11" t="s">
        <v>261</v>
      </c>
      <c r="K2221" s="11" t="s">
        <v>4641</v>
      </c>
      <c r="L2221" s="11">
        <v>2</v>
      </c>
    </row>
    <row r="2222" spans="1:12">
      <c r="A2222" s="11" t="s">
        <v>4222</v>
      </c>
      <c r="D2222" s="11" t="s">
        <v>260</v>
      </c>
      <c r="E2222" s="19" t="s">
        <v>4472</v>
      </c>
      <c r="F2222" s="10">
        <v>42036</v>
      </c>
      <c r="G2222" s="10">
        <v>44228</v>
      </c>
      <c r="H2222" s="11">
        <v>7</v>
      </c>
      <c r="I2222" s="20" t="s">
        <v>259</v>
      </c>
      <c r="J2222" s="11" t="s">
        <v>261</v>
      </c>
      <c r="K2222" s="11" t="s">
        <v>4641</v>
      </c>
      <c r="L2222" s="11">
        <v>2</v>
      </c>
    </row>
    <row r="2223" spans="1:12">
      <c r="A2223" s="11" t="s">
        <v>4223</v>
      </c>
      <c r="D2223" s="11" t="s">
        <v>260</v>
      </c>
      <c r="E2223" s="19" t="s">
        <v>4473</v>
      </c>
      <c r="F2223" s="10">
        <v>42036</v>
      </c>
      <c r="G2223" s="10">
        <v>44228</v>
      </c>
      <c r="H2223" s="11">
        <v>7</v>
      </c>
      <c r="I2223" s="20" t="s">
        <v>259</v>
      </c>
      <c r="J2223" s="11" t="s">
        <v>261</v>
      </c>
      <c r="K2223" s="11" t="s">
        <v>4641</v>
      </c>
      <c r="L2223" s="11">
        <v>2</v>
      </c>
    </row>
    <row r="2224" spans="1:12">
      <c r="A2224" s="11" t="s">
        <v>4224</v>
      </c>
      <c r="D2224" s="11" t="s">
        <v>260</v>
      </c>
      <c r="E2224" s="19" t="s">
        <v>4474</v>
      </c>
      <c r="F2224" s="10">
        <v>42036</v>
      </c>
      <c r="G2224" s="10">
        <v>44228</v>
      </c>
      <c r="H2224" s="11">
        <v>7</v>
      </c>
      <c r="I2224" s="20" t="s">
        <v>259</v>
      </c>
      <c r="J2224" s="11" t="s">
        <v>261</v>
      </c>
      <c r="K2224" s="11" t="s">
        <v>4641</v>
      </c>
      <c r="L2224" s="11">
        <v>2</v>
      </c>
    </row>
    <row r="2225" spans="1:12">
      <c r="A2225" s="11" t="s">
        <v>4225</v>
      </c>
      <c r="D2225" s="11" t="s">
        <v>260</v>
      </c>
      <c r="E2225" s="19" t="s">
        <v>4475</v>
      </c>
      <c r="F2225" s="10">
        <v>42036</v>
      </c>
      <c r="G2225" s="10">
        <v>44228</v>
      </c>
      <c r="H2225" s="11">
        <v>7</v>
      </c>
      <c r="I2225" s="20" t="s">
        <v>259</v>
      </c>
      <c r="J2225" s="11" t="s">
        <v>261</v>
      </c>
      <c r="K2225" s="11" t="s">
        <v>4641</v>
      </c>
      <c r="L2225" s="11">
        <v>2</v>
      </c>
    </row>
    <row r="2226" spans="1:12">
      <c r="A2226" s="11" t="s">
        <v>4226</v>
      </c>
      <c r="D2226" s="11" t="s">
        <v>260</v>
      </c>
      <c r="E2226" s="19" t="s">
        <v>4476</v>
      </c>
      <c r="F2226" s="10">
        <v>42036</v>
      </c>
      <c r="G2226" s="10">
        <v>44228</v>
      </c>
      <c r="H2226" s="11">
        <v>7</v>
      </c>
      <c r="I2226" s="20" t="s">
        <v>259</v>
      </c>
      <c r="J2226" s="11" t="s">
        <v>261</v>
      </c>
      <c r="K2226" s="11" t="s">
        <v>4641</v>
      </c>
      <c r="L2226" s="11">
        <v>2</v>
      </c>
    </row>
    <row r="2227" spans="1:12">
      <c r="A2227" s="11" t="s">
        <v>4227</v>
      </c>
      <c r="D2227" s="11" t="s">
        <v>260</v>
      </c>
      <c r="E2227" s="19" t="s">
        <v>4477</v>
      </c>
      <c r="F2227" s="10">
        <v>42036</v>
      </c>
      <c r="G2227" s="10">
        <v>44228</v>
      </c>
      <c r="H2227" s="11">
        <v>7</v>
      </c>
      <c r="I2227" s="20" t="s">
        <v>259</v>
      </c>
      <c r="J2227" s="11" t="s">
        <v>261</v>
      </c>
      <c r="K2227" s="11" t="s">
        <v>4641</v>
      </c>
      <c r="L2227" s="11">
        <v>2</v>
      </c>
    </row>
    <row r="2228" spans="1:12">
      <c r="A2228" s="11" t="s">
        <v>4228</v>
      </c>
      <c r="D2228" s="11" t="s">
        <v>260</v>
      </c>
      <c r="E2228" s="19" t="s">
        <v>4478</v>
      </c>
      <c r="F2228" s="10">
        <v>42036</v>
      </c>
      <c r="G2228" s="10">
        <v>44228</v>
      </c>
      <c r="H2228" s="11">
        <v>7</v>
      </c>
      <c r="I2228" s="20" t="s">
        <v>259</v>
      </c>
      <c r="J2228" s="11" t="s">
        <v>261</v>
      </c>
      <c r="K2228" s="11" t="s">
        <v>4641</v>
      </c>
      <c r="L2228" s="11">
        <v>2</v>
      </c>
    </row>
    <row r="2229" spans="1:12">
      <c r="A2229" s="11" t="s">
        <v>4229</v>
      </c>
      <c r="D2229" s="11" t="s">
        <v>260</v>
      </c>
      <c r="E2229" s="19" t="s">
        <v>4479</v>
      </c>
      <c r="F2229" s="10">
        <v>42036</v>
      </c>
      <c r="G2229" s="10">
        <v>44228</v>
      </c>
      <c r="H2229" s="11">
        <v>7</v>
      </c>
      <c r="I2229" s="20" t="s">
        <v>259</v>
      </c>
      <c r="J2229" s="11" t="s">
        <v>261</v>
      </c>
      <c r="K2229" s="11" t="s">
        <v>4641</v>
      </c>
      <c r="L2229" s="11">
        <v>2</v>
      </c>
    </row>
    <row r="2230" spans="1:12">
      <c r="A2230" s="11" t="s">
        <v>4230</v>
      </c>
      <c r="D2230" s="11" t="s">
        <v>260</v>
      </c>
      <c r="E2230" s="19" t="s">
        <v>4480</v>
      </c>
      <c r="F2230" s="10">
        <v>42036</v>
      </c>
      <c r="G2230" s="10">
        <v>44228</v>
      </c>
      <c r="H2230" s="11">
        <v>7</v>
      </c>
      <c r="I2230" s="20" t="s">
        <v>259</v>
      </c>
      <c r="J2230" s="11" t="s">
        <v>261</v>
      </c>
      <c r="K2230" s="11" t="s">
        <v>4641</v>
      </c>
      <c r="L2230" s="11">
        <v>2</v>
      </c>
    </row>
    <row r="2231" spans="1:12">
      <c r="A2231" s="11" t="s">
        <v>4231</v>
      </c>
      <c r="D2231" s="11" t="s">
        <v>260</v>
      </c>
      <c r="E2231" s="19" t="s">
        <v>4481</v>
      </c>
      <c r="F2231" s="10">
        <v>42036</v>
      </c>
      <c r="G2231" s="10">
        <v>44228</v>
      </c>
      <c r="H2231" s="11">
        <v>7</v>
      </c>
      <c r="I2231" s="20" t="s">
        <v>259</v>
      </c>
      <c r="J2231" s="11" t="s">
        <v>261</v>
      </c>
      <c r="K2231" s="11" t="s">
        <v>4641</v>
      </c>
      <c r="L2231" s="11">
        <v>2</v>
      </c>
    </row>
    <row r="2232" spans="1:12">
      <c r="A2232" s="11" t="s">
        <v>4232</v>
      </c>
      <c r="D2232" s="11" t="s">
        <v>260</v>
      </c>
      <c r="E2232" s="19" t="s">
        <v>4482</v>
      </c>
      <c r="F2232" s="10">
        <v>42036</v>
      </c>
      <c r="G2232" s="10">
        <v>44228</v>
      </c>
      <c r="H2232" s="11">
        <v>7</v>
      </c>
      <c r="I2232" s="20" t="s">
        <v>259</v>
      </c>
      <c r="J2232" s="11" t="s">
        <v>261</v>
      </c>
      <c r="K2232" s="11" t="s">
        <v>4641</v>
      </c>
      <c r="L2232" s="11">
        <v>2</v>
      </c>
    </row>
    <row r="2233" spans="1:12">
      <c r="A2233" s="11" t="s">
        <v>4233</v>
      </c>
      <c r="D2233" s="11" t="s">
        <v>260</v>
      </c>
      <c r="E2233" s="19" t="s">
        <v>4483</v>
      </c>
      <c r="F2233" s="10">
        <v>42036</v>
      </c>
      <c r="G2233" s="10">
        <v>44228</v>
      </c>
      <c r="H2233" s="11">
        <v>7</v>
      </c>
      <c r="I2233" s="20" t="s">
        <v>259</v>
      </c>
      <c r="J2233" s="11" t="s">
        <v>261</v>
      </c>
      <c r="K2233" s="11" t="s">
        <v>4641</v>
      </c>
      <c r="L2233" s="11">
        <v>2</v>
      </c>
    </row>
    <row r="2234" spans="1:12">
      <c r="A2234" s="11" t="s">
        <v>4234</v>
      </c>
      <c r="D2234" s="11" t="s">
        <v>260</v>
      </c>
      <c r="E2234" s="19" t="s">
        <v>4484</v>
      </c>
      <c r="F2234" s="10">
        <v>42036</v>
      </c>
      <c r="G2234" s="10">
        <v>44228</v>
      </c>
      <c r="H2234" s="11">
        <v>7</v>
      </c>
      <c r="I2234" s="20" t="s">
        <v>259</v>
      </c>
      <c r="J2234" s="11" t="s">
        <v>261</v>
      </c>
      <c r="K2234" s="11" t="s">
        <v>4641</v>
      </c>
      <c r="L2234" s="11">
        <v>2</v>
      </c>
    </row>
    <row r="2235" spans="1:12">
      <c r="A2235" s="11" t="s">
        <v>4235</v>
      </c>
      <c r="D2235" s="11" t="s">
        <v>260</v>
      </c>
      <c r="E2235" s="19" t="s">
        <v>4485</v>
      </c>
      <c r="F2235" s="10">
        <v>42036</v>
      </c>
      <c r="G2235" s="10">
        <v>44228</v>
      </c>
      <c r="H2235" s="11">
        <v>7</v>
      </c>
      <c r="I2235" s="20" t="s">
        <v>259</v>
      </c>
      <c r="J2235" s="11" t="s">
        <v>261</v>
      </c>
      <c r="K2235" s="11" t="s">
        <v>4641</v>
      </c>
      <c r="L2235" s="11">
        <v>2</v>
      </c>
    </row>
    <row r="2236" spans="1:12">
      <c r="A2236" s="11" t="s">
        <v>4236</v>
      </c>
      <c r="D2236" s="11" t="s">
        <v>260</v>
      </c>
      <c r="E2236" s="19" t="s">
        <v>4486</v>
      </c>
      <c r="F2236" s="10">
        <v>42036</v>
      </c>
      <c r="G2236" s="10">
        <v>44228</v>
      </c>
      <c r="H2236" s="11">
        <v>7</v>
      </c>
      <c r="I2236" s="20" t="s">
        <v>259</v>
      </c>
      <c r="J2236" s="11" t="s">
        <v>261</v>
      </c>
      <c r="K2236" s="11" t="s">
        <v>4641</v>
      </c>
      <c r="L2236" s="11">
        <v>2</v>
      </c>
    </row>
    <row r="2237" spans="1:12">
      <c r="A2237" s="11" t="s">
        <v>4237</v>
      </c>
      <c r="D2237" s="11" t="s">
        <v>260</v>
      </c>
      <c r="E2237" s="19" t="s">
        <v>4487</v>
      </c>
      <c r="F2237" s="10">
        <v>42036</v>
      </c>
      <c r="G2237" s="10">
        <v>44228</v>
      </c>
      <c r="H2237" s="11">
        <v>7</v>
      </c>
      <c r="I2237" s="20" t="s">
        <v>259</v>
      </c>
      <c r="J2237" s="11" t="s">
        <v>261</v>
      </c>
      <c r="K2237" s="11" t="s">
        <v>4641</v>
      </c>
      <c r="L2237" s="11">
        <v>2</v>
      </c>
    </row>
    <row r="2238" spans="1:12">
      <c r="A2238" s="11" t="s">
        <v>4238</v>
      </c>
      <c r="D2238" s="11" t="s">
        <v>260</v>
      </c>
      <c r="E2238" s="19" t="s">
        <v>4488</v>
      </c>
      <c r="F2238" s="10">
        <v>42036</v>
      </c>
      <c r="G2238" s="10">
        <v>44228</v>
      </c>
      <c r="H2238" s="11">
        <v>7</v>
      </c>
      <c r="I2238" s="20" t="s">
        <v>259</v>
      </c>
      <c r="J2238" s="11" t="s">
        <v>261</v>
      </c>
      <c r="K2238" s="11" t="s">
        <v>4641</v>
      </c>
      <c r="L2238" s="11">
        <v>2</v>
      </c>
    </row>
    <row r="2239" spans="1:12">
      <c r="A2239" s="11" t="s">
        <v>4239</v>
      </c>
      <c r="D2239" s="11" t="s">
        <v>260</v>
      </c>
      <c r="E2239" s="19" t="s">
        <v>4489</v>
      </c>
      <c r="F2239" s="10">
        <v>42036</v>
      </c>
      <c r="G2239" s="10">
        <v>44228</v>
      </c>
      <c r="H2239" s="11">
        <v>7</v>
      </c>
      <c r="I2239" s="20" t="s">
        <v>259</v>
      </c>
      <c r="J2239" s="11" t="s">
        <v>261</v>
      </c>
      <c r="K2239" s="11" t="s">
        <v>4641</v>
      </c>
      <c r="L2239" s="11">
        <v>2</v>
      </c>
    </row>
    <row r="2240" spans="1:12">
      <c r="A2240" s="11" t="s">
        <v>4240</v>
      </c>
      <c r="D2240" s="11" t="s">
        <v>260</v>
      </c>
      <c r="E2240" s="19" t="s">
        <v>4490</v>
      </c>
      <c r="F2240" s="10">
        <v>42036</v>
      </c>
      <c r="G2240" s="10">
        <v>44228</v>
      </c>
      <c r="H2240" s="11">
        <v>7</v>
      </c>
      <c r="I2240" s="20" t="s">
        <v>259</v>
      </c>
      <c r="J2240" s="11" t="s">
        <v>261</v>
      </c>
      <c r="K2240" s="11" t="s">
        <v>4641</v>
      </c>
      <c r="L2240" s="11">
        <v>2</v>
      </c>
    </row>
    <row r="2241" spans="1:12">
      <c r="A2241" s="11" t="s">
        <v>4241</v>
      </c>
      <c r="D2241" s="11" t="s">
        <v>260</v>
      </c>
      <c r="E2241" s="19" t="s">
        <v>4491</v>
      </c>
      <c r="F2241" s="10">
        <v>42036</v>
      </c>
      <c r="G2241" s="10">
        <v>44228</v>
      </c>
      <c r="H2241" s="11">
        <v>7</v>
      </c>
      <c r="I2241" s="20" t="s">
        <v>259</v>
      </c>
      <c r="J2241" s="11" t="s">
        <v>261</v>
      </c>
      <c r="K2241" s="11" t="s">
        <v>4641</v>
      </c>
      <c r="L2241" s="11">
        <v>2</v>
      </c>
    </row>
    <row r="2242" spans="1:12">
      <c r="A2242" s="11" t="s">
        <v>4242</v>
      </c>
      <c r="D2242" s="11" t="s">
        <v>260</v>
      </c>
      <c r="E2242" s="19" t="s">
        <v>4492</v>
      </c>
      <c r="F2242" s="10">
        <v>42036</v>
      </c>
      <c r="G2242" s="10">
        <v>44228</v>
      </c>
      <c r="H2242" s="11">
        <v>7</v>
      </c>
      <c r="I2242" s="20" t="s">
        <v>259</v>
      </c>
      <c r="J2242" s="11" t="s">
        <v>261</v>
      </c>
      <c r="K2242" s="11" t="s">
        <v>4641</v>
      </c>
      <c r="L2242" s="11">
        <v>2</v>
      </c>
    </row>
    <row r="2243" spans="1:12">
      <c r="A2243" s="11" t="s">
        <v>4243</v>
      </c>
      <c r="D2243" s="11" t="s">
        <v>260</v>
      </c>
      <c r="E2243" s="19" t="s">
        <v>4493</v>
      </c>
      <c r="F2243" s="10">
        <v>42036</v>
      </c>
      <c r="G2243" s="10">
        <v>44228</v>
      </c>
      <c r="H2243" s="11">
        <v>7</v>
      </c>
      <c r="I2243" s="20" t="s">
        <v>259</v>
      </c>
      <c r="J2243" s="11" t="s">
        <v>261</v>
      </c>
      <c r="K2243" s="11" t="s">
        <v>4641</v>
      </c>
      <c r="L2243" s="11">
        <v>2</v>
      </c>
    </row>
    <row r="2244" spans="1:12">
      <c r="A2244" s="11" t="s">
        <v>4244</v>
      </c>
      <c r="D2244" s="11" t="s">
        <v>260</v>
      </c>
      <c r="E2244" s="19" t="s">
        <v>4494</v>
      </c>
      <c r="F2244" s="10">
        <v>42036</v>
      </c>
      <c r="G2244" s="10">
        <v>44228</v>
      </c>
      <c r="H2244" s="11">
        <v>7</v>
      </c>
      <c r="I2244" s="20" t="s">
        <v>259</v>
      </c>
      <c r="J2244" s="11" t="s">
        <v>261</v>
      </c>
      <c r="K2244" s="11" t="s">
        <v>4641</v>
      </c>
      <c r="L2244" s="11">
        <v>2</v>
      </c>
    </row>
    <row r="2245" spans="1:12">
      <c r="A2245" s="11" t="s">
        <v>4245</v>
      </c>
      <c r="D2245" s="11" t="s">
        <v>260</v>
      </c>
      <c r="E2245" s="19" t="s">
        <v>4495</v>
      </c>
      <c r="F2245" s="10">
        <v>42036</v>
      </c>
      <c r="G2245" s="10">
        <v>44228</v>
      </c>
      <c r="H2245" s="11">
        <v>7</v>
      </c>
      <c r="I2245" s="20" t="s">
        <v>259</v>
      </c>
      <c r="J2245" s="11" t="s">
        <v>261</v>
      </c>
      <c r="K2245" s="11" t="s">
        <v>4641</v>
      </c>
      <c r="L2245" s="11">
        <v>2</v>
      </c>
    </row>
    <row r="2246" spans="1:12">
      <c r="A2246" s="11" t="s">
        <v>4246</v>
      </c>
      <c r="D2246" s="11" t="s">
        <v>260</v>
      </c>
      <c r="E2246" s="19" t="s">
        <v>4496</v>
      </c>
      <c r="F2246" s="10">
        <v>42036</v>
      </c>
      <c r="G2246" s="10">
        <v>44228</v>
      </c>
      <c r="H2246" s="11">
        <v>7</v>
      </c>
      <c r="I2246" s="20" t="s">
        <v>259</v>
      </c>
      <c r="J2246" s="11" t="s">
        <v>261</v>
      </c>
      <c r="K2246" s="11" t="s">
        <v>4641</v>
      </c>
      <c r="L2246" s="11">
        <v>2</v>
      </c>
    </row>
    <row r="2247" spans="1:12">
      <c r="A2247" s="11" t="s">
        <v>4247</v>
      </c>
      <c r="D2247" s="11" t="s">
        <v>260</v>
      </c>
      <c r="E2247" s="19" t="s">
        <v>4497</v>
      </c>
      <c r="F2247" s="10">
        <v>42036</v>
      </c>
      <c r="G2247" s="10">
        <v>44228</v>
      </c>
      <c r="H2247" s="11">
        <v>7</v>
      </c>
      <c r="I2247" s="20" t="s">
        <v>259</v>
      </c>
      <c r="J2247" s="11" t="s">
        <v>261</v>
      </c>
      <c r="K2247" s="11" t="s">
        <v>4641</v>
      </c>
      <c r="L2247" s="11">
        <v>2</v>
      </c>
    </row>
    <row r="2248" spans="1:12">
      <c r="A2248" s="11" t="s">
        <v>4248</v>
      </c>
      <c r="D2248" s="11" t="s">
        <v>260</v>
      </c>
      <c r="E2248" s="19" t="s">
        <v>4498</v>
      </c>
      <c r="F2248" s="10">
        <v>42036</v>
      </c>
      <c r="G2248" s="10">
        <v>44228</v>
      </c>
      <c r="H2248" s="11">
        <v>7</v>
      </c>
      <c r="I2248" s="20" t="s">
        <v>259</v>
      </c>
      <c r="J2248" s="11" t="s">
        <v>261</v>
      </c>
      <c r="K2248" s="11" t="s">
        <v>4641</v>
      </c>
      <c r="L2248" s="11">
        <v>2</v>
      </c>
    </row>
    <row r="2249" spans="1:12">
      <c r="A2249" s="11" t="s">
        <v>4249</v>
      </c>
      <c r="D2249" s="11" t="s">
        <v>260</v>
      </c>
      <c r="E2249" s="19" t="s">
        <v>4499</v>
      </c>
      <c r="F2249" s="10">
        <v>42036</v>
      </c>
      <c r="G2249" s="10">
        <v>44228</v>
      </c>
      <c r="H2249" s="11">
        <v>7</v>
      </c>
      <c r="I2249" s="20" t="s">
        <v>259</v>
      </c>
      <c r="J2249" s="11" t="s">
        <v>261</v>
      </c>
      <c r="K2249" s="11" t="s">
        <v>4641</v>
      </c>
      <c r="L2249" s="11">
        <v>2</v>
      </c>
    </row>
    <row r="2250" spans="1:12">
      <c r="A2250" s="11" t="s">
        <v>4250</v>
      </c>
      <c r="D2250" s="11" t="s">
        <v>260</v>
      </c>
      <c r="E2250" s="19" t="s">
        <v>4500</v>
      </c>
      <c r="F2250" s="10">
        <v>42036</v>
      </c>
      <c r="G2250" s="10">
        <v>44228</v>
      </c>
      <c r="H2250" s="11">
        <v>7</v>
      </c>
      <c r="I2250" s="20" t="s">
        <v>259</v>
      </c>
      <c r="J2250" s="11" t="s">
        <v>261</v>
      </c>
      <c r="K2250" s="11" t="s">
        <v>4641</v>
      </c>
      <c r="L2250" s="11">
        <v>2</v>
      </c>
    </row>
    <row r="2251" spans="1:12">
      <c r="A2251" s="11" t="s">
        <v>4251</v>
      </c>
      <c r="D2251" s="11" t="s">
        <v>260</v>
      </c>
      <c r="E2251" s="19" t="s">
        <v>4501</v>
      </c>
      <c r="F2251" s="10">
        <v>42036</v>
      </c>
      <c r="G2251" s="10">
        <v>44228</v>
      </c>
      <c r="H2251" s="11">
        <v>7</v>
      </c>
      <c r="I2251" s="20" t="s">
        <v>259</v>
      </c>
      <c r="J2251" s="11" t="s">
        <v>261</v>
      </c>
      <c r="K2251" s="11" t="s">
        <v>4641</v>
      </c>
      <c r="L2251" s="11">
        <v>2</v>
      </c>
    </row>
    <row r="2252" spans="1:12">
      <c r="A2252" s="11" t="s">
        <v>4252</v>
      </c>
      <c r="D2252" s="11" t="s">
        <v>260</v>
      </c>
      <c r="E2252" s="19" t="s">
        <v>4502</v>
      </c>
      <c r="F2252" s="10">
        <v>42036</v>
      </c>
      <c r="G2252" s="10">
        <v>44228</v>
      </c>
      <c r="H2252" s="11">
        <v>7</v>
      </c>
      <c r="I2252" s="20" t="s">
        <v>259</v>
      </c>
      <c r="J2252" s="11" t="s">
        <v>261</v>
      </c>
      <c r="K2252" s="11" t="s">
        <v>4641</v>
      </c>
      <c r="L2252" s="11">
        <v>2</v>
      </c>
    </row>
    <row r="2253" spans="1:12">
      <c r="A2253" s="11" t="s">
        <v>4253</v>
      </c>
      <c r="D2253" s="11" t="s">
        <v>260</v>
      </c>
      <c r="E2253" s="19" t="s">
        <v>4503</v>
      </c>
      <c r="F2253" s="10">
        <v>42036</v>
      </c>
      <c r="G2253" s="10">
        <v>44228</v>
      </c>
      <c r="H2253" s="11">
        <v>7</v>
      </c>
      <c r="I2253" s="20" t="s">
        <v>259</v>
      </c>
      <c r="J2253" s="11" t="s">
        <v>261</v>
      </c>
      <c r="K2253" s="11" t="s">
        <v>4641</v>
      </c>
      <c r="L2253" s="11">
        <v>2</v>
      </c>
    </row>
    <row r="2254" spans="1:12">
      <c r="A2254" s="11" t="s">
        <v>4254</v>
      </c>
      <c r="D2254" s="11" t="s">
        <v>260</v>
      </c>
      <c r="E2254" s="19" t="s">
        <v>4504</v>
      </c>
      <c r="F2254" s="10">
        <v>42036</v>
      </c>
      <c r="G2254" s="10">
        <v>44228</v>
      </c>
      <c r="H2254" s="11">
        <v>7</v>
      </c>
      <c r="I2254" s="20" t="s">
        <v>259</v>
      </c>
      <c r="J2254" s="11" t="s">
        <v>261</v>
      </c>
      <c r="K2254" s="11" t="s">
        <v>4641</v>
      </c>
      <c r="L2254" s="11">
        <v>2</v>
      </c>
    </row>
    <row r="2255" spans="1:12">
      <c r="A2255" s="11" t="s">
        <v>4255</v>
      </c>
      <c r="D2255" s="11" t="s">
        <v>260</v>
      </c>
      <c r="E2255" s="19" t="s">
        <v>4505</v>
      </c>
      <c r="F2255" s="10">
        <v>42036</v>
      </c>
      <c r="G2255" s="10">
        <v>44228</v>
      </c>
      <c r="H2255" s="11">
        <v>7</v>
      </c>
      <c r="I2255" s="20" t="s">
        <v>259</v>
      </c>
      <c r="J2255" s="11" t="s">
        <v>261</v>
      </c>
      <c r="K2255" s="11" t="s">
        <v>4641</v>
      </c>
      <c r="L2255" s="11">
        <v>2</v>
      </c>
    </row>
    <row r="2256" spans="1:12">
      <c r="A2256" s="11" t="s">
        <v>4256</v>
      </c>
      <c r="D2256" s="11" t="s">
        <v>260</v>
      </c>
      <c r="E2256" s="19" t="s">
        <v>4506</v>
      </c>
      <c r="F2256" s="10">
        <v>42036</v>
      </c>
      <c r="G2256" s="10">
        <v>44228</v>
      </c>
      <c r="H2256" s="11">
        <v>7</v>
      </c>
      <c r="I2256" s="20" t="s">
        <v>259</v>
      </c>
      <c r="J2256" s="11" t="s">
        <v>261</v>
      </c>
      <c r="K2256" s="11" t="s">
        <v>4641</v>
      </c>
      <c r="L2256" s="11">
        <v>2</v>
      </c>
    </row>
    <row r="2257" spans="1:12">
      <c r="A2257" s="11" t="s">
        <v>4257</v>
      </c>
      <c r="D2257" s="11" t="s">
        <v>260</v>
      </c>
      <c r="E2257" s="19" t="s">
        <v>4507</v>
      </c>
      <c r="F2257" s="10">
        <v>42036</v>
      </c>
      <c r="G2257" s="10">
        <v>44228</v>
      </c>
      <c r="H2257" s="11">
        <v>7</v>
      </c>
      <c r="I2257" s="20" t="s">
        <v>259</v>
      </c>
      <c r="J2257" s="11" t="s">
        <v>261</v>
      </c>
      <c r="K2257" s="11" t="s">
        <v>4641</v>
      </c>
      <c r="L2257" s="11">
        <v>2</v>
      </c>
    </row>
    <row r="2258" spans="1:12">
      <c r="A2258" s="11" t="s">
        <v>4258</v>
      </c>
      <c r="D2258" s="11" t="s">
        <v>260</v>
      </c>
      <c r="E2258" s="19" t="s">
        <v>4508</v>
      </c>
      <c r="F2258" s="10">
        <v>42036</v>
      </c>
      <c r="G2258" s="10">
        <v>44228</v>
      </c>
      <c r="H2258" s="11">
        <v>7</v>
      </c>
      <c r="I2258" s="20" t="s">
        <v>259</v>
      </c>
      <c r="J2258" s="11" t="s">
        <v>261</v>
      </c>
      <c r="K2258" s="11" t="s">
        <v>4641</v>
      </c>
      <c r="L2258" s="11">
        <v>2</v>
      </c>
    </row>
    <row r="2259" spans="1:12">
      <c r="A2259" s="11" t="s">
        <v>4259</v>
      </c>
      <c r="D2259" s="11" t="s">
        <v>260</v>
      </c>
      <c r="E2259" s="19" t="s">
        <v>4509</v>
      </c>
      <c r="F2259" s="10">
        <v>42036</v>
      </c>
      <c r="G2259" s="10">
        <v>44228</v>
      </c>
      <c r="H2259" s="11">
        <v>7</v>
      </c>
      <c r="I2259" s="20" t="s">
        <v>259</v>
      </c>
      <c r="J2259" s="11" t="s">
        <v>261</v>
      </c>
      <c r="K2259" s="11" t="s">
        <v>4641</v>
      </c>
      <c r="L2259" s="11">
        <v>2</v>
      </c>
    </row>
    <row r="2260" spans="1:12">
      <c r="A2260" s="11" t="s">
        <v>4260</v>
      </c>
      <c r="D2260" s="11" t="s">
        <v>260</v>
      </c>
      <c r="E2260" s="19" t="s">
        <v>4510</v>
      </c>
      <c r="F2260" s="10">
        <v>42036</v>
      </c>
      <c r="G2260" s="10">
        <v>44228</v>
      </c>
      <c r="H2260" s="11">
        <v>7</v>
      </c>
      <c r="I2260" s="20" t="s">
        <v>259</v>
      </c>
      <c r="J2260" s="11" t="s">
        <v>261</v>
      </c>
      <c r="K2260" s="11" t="s">
        <v>4641</v>
      </c>
      <c r="L2260" s="11">
        <v>2</v>
      </c>
    </row>
    <row r="2261" spans="1:12">
      <c r="A2261" s="11" t="s">
        <v>4261</v>
      </c>
      <c r="D2261" s="11" t="s">
        <v>260</v>
      </c>
      <c r="E2261" s="19" t="s">
        <v>4511</v>
      </c>
      <c r="F2261" s="10">
        <v>42036</v>
      </c>
      <c r="G2261" s="10">
        <v>44228</v>
      </c>
      <c r="H2261" s="11">
        <v>7</v>
      </c>
      <c r="I2261" s="20" t="s">
        <v>259</v>
      </c>
      <c r="J2261" s="11" t="s">
        <v>261</v>
      </c>
      <c r="K2261" s="11" t="s">
        <v>4641</v>
      </c>
      <c r="L2261" s="11">
        <v>2</v>
      </c>
    </row>
    <row r="2262" spans="1:12">
      <c r="A2262" s="11" t="s">
        <v>4512</v>
      </c>
      <c r="D2262" s="11" t="s">
        <v>260</v>
      </c>
      <c r="E2262" s="19" t="s">
        <v>4572</v>
      </c>
      <c r="F2262" s="10">
        <v>42036</v>
      </c>
      <c r="G2262" s="10">
        <v>44228</v>
      </c>
      <c r="H2262" s="11">
        <v>7</v>
      </c>
      <c r="I2262" s="20" t="s">
        <v>259</v>
      </c>
      <c r="J2262" s="11" t="s">
        <v>261</v>
      </c>
      <c r="K2262" s="11" t="s">
        <v>4641</v>
      </c>
      <c r="L2262" s="11">
        <v>2</v>
      </c>
    </row>
    <row r="2263" spans="1:12">
      <c r="A2263" s="11" t="s">
        <v>4513</v>
      </c>
      <c r="D2263" s="11" t="s">
        <v>260</v>
      </c>
      <c r="E2263" s="19" t="s">
        <v>4573</v>
      </c>
      <c r="F2263" s="10">
        <v>42036</v>
      </c>
      <c r="G2263" s="10">
        <v>44228</v>
      </c>
      <c r="H2263" s="11">
        <v>7</v>
      </c>
      <c r="I2263" s="20" t="s">
        <v>259</v>
      </c>
      <c r="J2263" s="11" t="s">
        <v>261</v>
      </c>
      <c r="K2263" s="11" t="s">
        <v>4641</v>
      </c>
      <c r="L2263" s="11">
        <v>2</v>
      </c>
    </row>
    <row r="2264" spans="1:12">
      <c r="A2264" s="11" t="s">
        <v>4514</v>
      </c>
      <c r="D2264" s="11" t="s">
        <v>260</v>
      </c>
      <c r="E2264" s="19" t="s">
        <v>4574</v>
      </c>
      <c r="F2264" s="10">
        <v>42036</v>
      </c>
      <c r="G2264" s="10">
        <v>44228</v>
      </c>
      <c r="H2264" s="11">
        <v>7</v>
      </c>
      <c r="I2264" s="20" t="s">
        <v>259</v>
      </c>
      <c r="J2264" s="11" t="s">
        <v>261</v>
      </c>
      <c r="K2264" s="11" t="s">
        <v>4641</v>
      </c>
      <c r="L2264" s="11">
        <v>2</v>
      </c>
    </row>
    <row r="2265" spans="1:12">
      <c r="A2265" s="11" t="s">
        <v>4515</v>
      </c>
      <c r="D2265" s="11" t="s">
        <v>260</v>
      </c>
      <c r="E2265" s="19" t="s">
        <v>4575</v>
      </c>
      <c r="F2265" s="10">
        <v>42036</v>
      </c>
      <c r="G2265" s="10">
        <v>44228</v>
      </c>
      <c r="H2265" s="11">
        <v>7</v>
      </c>
      <c r="I2265" s="20" t="s">
        <v>259</v>
      </c>
      <c r="J2265" s="11" t="s">
        <v>261</v>
      </c>
      <c r="K2265" s="11" t="s">
        <v>4641</v>
      </c>
      <c r="L2265" s="11">
        <v>2</v>
      </c>
    </row>
    <row r="2266" spans="1:12">
      <c r="A2266" s="11" t="s">
        <v>4516</v>
      </c>
      <c r="D2266" s="11" t="s">
        <v>260</v>
      </c>
      <c r="E2266" s="19" t="s">
        <v>4576</v>
      </c>
      <c r="F2266" s="10">
        <v>42036</v>
      </c>
      <c r="G2266" s="10">
        <v>44228</v>
      </c>
      <c r="H2266" s="11">
        <v>7</v>
      </c>
      <c r="I2266" s="20" t="s">
        <v>259</v>
      </c>
      <c r="J2266" s="11" t="s">
        <v>261</v>
      </c>
      <c r="K2266" s="11" t="s">
        <v>4641</v>
      </c>
      <c r="L2266" s="11">
        <v>2</v>
      </c>
    </row>
    <row r="2267" spans="1:12">
      <c r="A2267" s="11" t="s">
        <v>4517</v>
      </c>
      <c r="D2267" s="11" t="s">
        <v>260</v>
      </c>
      <c r="E2267" s="19" t="s">
        <v>4577</v>
      </c>
      <c r="F2267" s="10">
        <v>42036</v>
      </c>
      <c r="G2267" s="10">
        <v>44228</v>
      </c>
      <c r="H2267" s="11">
        <v>7</v>
      </c>
      <c r="I2267" s="20" t="s">
        <v>259</v>
      </c>
      <c r="J2267" s="11" t="s">
        <v>261</v>
      </c>
      <c r="K2267" s="11" t="s">
        <v>4641</v>
      </c>
      <c r="L2267" s="11">
        <v>2</v>
      </c>
    </row>
    <row r="2268" spans="1:12">
      <c r="A2268" s="11" t="s">
        <v>4518</v>
      </c>
      <c r="D2268" s="11" t="s">
        <v>260</v>
      </c>
      <c r="E2268" s="19" t="s">
        <v>4578</v>
      </c>
      <c r="F2268" s="10">
        <v>42036</v>
      </c>
      <c r="G2268" s="10">
        <v>44228</v>
      </c>
      <c r="H2268" s="11">
        <v>7</v>
      </c>
      <c r="I2268" s="20" t="s">
        <v>259</v>
      </c>
      <c r="J2268" s="11" t="s">
        <v>261</v>
      </c>
      <c r="K2268" s="11" t="s">
        <v>4641</v>
      </c>
      <c r="L2268" s="11">
        <v>2</v>
      </c>
    </row>
    <row r="2269" spans="1:12">
      <c r="A2269" s="11" t="s">
        <v>4519</v>
      </c>
      <c r="D2269" s="11" t="s">
        <v>260</v>
      </c>
      <c r="E2269" s="19" t="s">
        <v>4579</v>
      </c>
      <c r="F2269" s="10">
        <v>42036</v>
      </c>
      <c r="G2269" s="10">
        <v>44228</v>
      </c>
      <c r="H2269" s="11">
        <v>7</v>
      </c>
      <c r="I2269" s="20" t="s">
        <v>259</v>
      </c>
      <c r="J2269" s="11" t="s">
        <v>261</v>
      </c>
      <c r="K2269" s="11" t="s">
        <v>4641</v>
      </c>
      <c r="L2269" s="11">
        <v>2</v>
      </c>
    </row>
    <row r="2270" spans="1:12">
      <c r="A2270" s="11" t="s">
        <v>4520</v>
      </c>
      <c r="D2270" s="11" t="s">
        <v>260</v>
      </c>
      <c r="E2270" s="19" t="s">
        <v>4580</v>
      </c>
      <c r="F2270" s="10">
        <v>42036</v>
      </c>
      <c r="G2270" s="10">
        <v>44228</v>
      </c>
      <c r="H2270" s="11">
        <v>7</v>
      </c>
      <c r="I2270" s="20" t="s">
        <v>259</v>
      </c>
      <c r="J2270" s="11" t="s">
        <v>261</v>
      </c>
      <c r="K2270" s="11" t="s">
        <v>4641</v>
      </c>
      <c r="L2270" s="11">
        <v>2</v>
      </c>
    </row>
    <row r="2271" spans="1:12">
      <c r="A2271" s="11" t="s">
        <v>4521</v>
      </c>
      <c r="D2271" s="11" t="s">
        <v>260</v>
      </c>
      <c r="E2271" s="19" t="s">
        <v>4581</v>
      </c>
      <c r="F2271" s="10">
        <v>42036</v>
      </c>
      <c r="G2271" s="10">
        <v>44228</v>
      </c>
      <c r="H2271" s="11">
        <v>7</v>
      </c>
      <c r="I2271" s="20" t="s">
        <v>259</v>
      </c>
      <c r="J2271" s="11" t="s">
        <v>261</v>
      </c>
      <c r="K2271" s="11" t="s">
        <v>4641</v>
      </c>
      <c r="L2271" s="11">
        <v>2</v>
      </c>
    </row>
    <row r="2272" spans="1:12">
      <c r="A2272" s="11" t="s">
        <v>4522</v>
      </c>
      <c r="D2272" s="11" t="s">
        <v>260</v>
      </c>
      <c r="E2272" s="19" t="s">
        <v>4582</v>
      </c>
      <c r="F2272" s="10">
        <v>42036</v>
      </c>
      <c r="G2272" s="10">
        <v>44228</v>
      </c>
      <c r="H2272" s="11">
        <v>7</v>
      </c>
      <c r="I2272" s="20" t="s">
        <v>259</v>
      </c>
      <c r="J2272" s="11" t="s">
        <v>261</v>
      </c>
      <c r="K2272" s="11" t="s">
        <v>4641</v>
      </c>
      <c r="L2272" s="11">
        <v>2</v>
      </c>
    </row>
    <row r="2273" spans="1:12">
      <c r="A2273" s="11" t="s">
        <v>4523</v>
      </c>
      <c r="D2273" s="11" t="s">
        <v>260</v>
      </c>
      <c r="E2273" s="19" t="s">
        <v>4583</v>
      </c>
      <c r="F2273" s="10">
        <v>42036</v>
      </c>
      <c r="G2273" s="10">
        <v>44228</v>
      </c>
      <c r="H2273" s="11">
        <v>7</v>
      </c>
      <c r="I2273" s="20" t="s">
        <v>259</v>
      </c>
      <c r="J2273" s="11" t="s">
        <v>261</v>
      </c>
      <c r="K2273" s="11" t="s">
        <v>4641</v>
      </c>
      <c r="L2273" s="11">
        <v>2</v>
      </c>
    </row>
    <row r="2274" spans="1:12">
      <c r="A2274" s="11" t="s">
        <v>4524</v>
      </c>
      <c r="D2274" s="11" t="s">
        <v>260</v>
      </c>
      <c r="E2274" s="19" t="s">
        <v>4584</v>
      </c>
      <c r="F2274" s="10">
        <v>42036</v>
      </c>
      <c r="G2274" s="10">
        <v>44228</v>
      </c>
      <c r="H2274" s="11">
        <v>7</v>
      </c>
      <c r="I2274" s="20" t="s">
        <v>259</v>
      </c>
      <c r="J2274" s="11" t="s">
        <v>261</v>
      </c>
      <c r="K2274" s="11" t="s">
        <v>4641</v>
      </c>
      <c r="L2274" s="11">
        <v>2</v>
      </c>
    </row>
    <row r="2275" spans="1:12">
      <c r="A2275" s="11" t="s">
        <v>4525</v>
      </c>
      <c r="D2275" s="11" t="s">
        <v>260</v>
      </c>
      <c r="E2275" s="19" t="s">
        <v>4585</v>
      </c>
      <c r="F2275" s="10">
        <v>42036</v>
      </c>
      <c r="G2275" s="10">
        <v>44228</v>
      </c>
      <c r="H2275" s="11">
        <v>7</v>
      </c>
      <c r="I2275" s="20" t="s">
        <v>259</v>
      </c>
      <c r="J2275" s="11" t="s">
        <v>261</v>
      </c>
      <c r="K2275" s="11" t="s">
        <v>4641</v>
      </c>
      <c r="L2275" s="11">
        <v>2</v>
      </c>
    </row>
    <row r="2276" spans="1:12">
      <c r="A2276" s="11" t="s">
        <v>4526</v>
      </c>
      <c r="D2276" s="11" t="s">
        <v>260</v>
      </c>
      <c r="E2276" s="19" t="s">
        <v>4586</v>
      </c>
      <c r="F2276" s="10">
        <v>42036</v>
      </c>
      <c r="G2276" s="10">
        <v>44228</v>
      </c>
      <c r="H2276" s="11">
        <v>7</v>
      </c>
      <c r="I2276" s="20" t="s">
        <v>259</v>
      </c>
      <c r="J2276" s="11" t="s">
        <v>261</v>
      </c>
      <c r="K2276" s="11" t="s">
        <v>4641</v>
      </c>
      <c r="L2276" s="11">
        <v>2</v>
      </c>
    </row>
    <row r="2277" spans="1:12">
      <c r="A2277" s="11" t="s">
        <v>4527</v>
      </c>
      <c r="D2277" s="11" t="s">
        <v>260</v>
      </c>
      <c r="E2277" s="19" t="s">
        <v>4587</v>
      </c>
      <c r="F2277" s="10">
        <v>42036</v>
      </c>
      <c r="G2277" s="10">
        <v>44228</v>
      </c>
      <c r="H2277" s="11">
        <v>7</v>
      </c>
      <c r="I2277" s="20" t="s">
        <v>259</v>
      </c>
      <c r="J2277" s="11" t="s">
        <v>261</v>
      </c>
      <c r="K2277" s="11" t="s">
        <v>4641</v>
      </c>
      <c r="L2277" s="11">
        <v>2</v>
      </c>
    </row>
    <row r="2278" spans="1:12">
      <c r="A2278" s="11" t="s">
        <v>4528</v>
      </c>
      <c r="D2278" s="11" t="s">
        <v>260</v>
      </c>
      <c r="E2278" s="19" t="s">
        <v>4588</v>
      </c>
      <c r="F2278" s="10">
        <v>42036</v>
      </c>
      <c r="G2278" s="10">
        <v>44228</v>
      </c>
      <c r="H2278" s="11">
        <v>7</v>
      </c>
      <c r="I2278" s="20" t="s">
        <v>259</v>
      </c>
      <c r="J2278" s="11" t="s">
        <v>261</v>
      </c>
      <c r="K2278" s="11" t="s">
        <v>4641</v>
      </c>
      <c r="L2278" s="11">
        <v>2</v>
      </c>
    </row>
    <row r="2279" spans="1:12">
      <c r="A2279" s="11" t="s">
        <v>4529</v>
      </c>
      <c r="D2279" s="11" t="s">
        <v>260</v>
      </c>
      <c r="E2279" s="19" t="s">
        <v>4589</v>
      </c>
      <c r="F2279" s="10">
        <v>42036</v>
      </c>
      <c r="G2279" s="10">
        <v>44228</v>
      </c>
      <c r="H2279" s="11">
        <v>7</v>
      </c>
      <c r="I2279" s="20" t="s">
        <v>259</v>
      </c>
      <c r="J2279" s="11" t="s">
        <v>261</v>
      </c>
      <c r="K2279" s="11" t="s">
        <v>4641</v>
      </c>
      <c r="L2279" s="11">
        <v>2</v>
      </c>
    </row>
    <row r="2280" spans="1:12">
      <c r="A2280" s="11" t="s">
        <v>4530</v>
      </c>
      <c r="D2280" s="11" t="s">
        <v>260</v>
      </c>
      <c r="E2280" s="19" t="s">
        <v>4590</v>
      </c>
      <c r="F2280" s="10">
        <v>42036</v>
      </c>
      <c r="G2280" s="10">
        <v>44228</v>
      </c>
      <c r="H2280" s="11">
        <v>7</v>
      </c>
      <c r="I2280" s="20" t="s">
        <v>259</v>
      </c>
      <c r="J2280" s="11" t="s">
        <v>261</v>
      </c>
      <c r="K2280" s="11" t="s">
        <v>4641</v>
      </c>
      <c r="L2280" s="11">
        <v>2</v>
      </c>
    </row>
    <row r="2281" spans="1:12">
      <c r="A2281" s="11" t="s">
        <v>4531</v>
      </c>
      <c r="D2281" s="11" t="s">
        <v>260</v>
      </c>
      <c r="E2281" s="19" t="s">
        <v>4591</v>
      </c>
      <c r="F2281" s="10">
        <v>42036</v>
      </c>
      <c r="G2281" s="10">
        <v>44228</v>
      </c>
      <c r="H2281" s="11">
        <v>7</v>
      </c>
      <c r="I2281" s="20" t="s">
        <v>259</v>
      </c>
      <c r="J2281" s="11" t="s">
        <v>261</v>
      </c>
      <c r="K2281" s="11" t="s">
        <v>4641</v>
      </c>
      <c r="L2281" s="11">
        <v>2</v>
      </c>
    </row>
    <row r="2282" spans="1:12">
      <c r="A2282" s="11" t="s">
        <v>4532</v>
      </c>
      <c r="D2282" s="11" t="s">
        <v>260</v>
      </c>
      <c r="E2282" s="19" t="s">
        <v>4592</v>
      </c>
      <c r="F2282" s="10">
        <v>42036</v>
      </c>
      <c r="G2282" s="10">
        <v>44228</v>
      </c>
      <c r="H2282" s="11">
        <v>7</v>
      </c>
      <c r="I2282" s="20" t="s">
        <v>259</v>
      </c>
      <c r="J2282" s="11" t="s">
        <v>261</v>
      </c>
      <c r="K2282" s="11" t="s">
        <v>4641</v>
      </c>
      <c r="L2282" s="11">
        <v>2</v>
      </c>
    </row>
    <row r="2283" spans="1:12">
      <c r="A2283" s="11" t="s">
        <v>4533</v>
      </c>
      <c r="D2283" s="11" t="s">
        <v>260</v>
      </c>
      <c r="E2283" s="19" t="s">
        <v>4593</v>
      </c>
      <c r="F2283" s="10">
        <v>42036</v>
      </c>
      <c r="G2283" s="10">
        <v>44228</v>
      </c>
      <c r="H2283" s="11">
        <v>7</v>
      </c>
      <c r="I2283" s="20" t="s">
        <v>259</v>
      </c>
      <c r="J2283" s="11" t="s">
        <v>261</v>
      </c>
      <c r="K2283" s="11" t="s">
        <v>4641</v>
      </c>
      <c r="L2283" s="11">
        <v>2</v>
      </c>
    </row>
    <row r="2284" spans="1:12">
      <c r="A2284" s="11" t="s">
        <v>4534</v>
      </c>
      <c r="D2284" s="11" t="s">
        <v>260</v>
      </c>
      <c r="E2284" s="19" t="s">
        <v>4594</v>
      </c>
      <c r="F2284" s="10">
        <v>42036</v>
      </c>
      <c r="G2284" s="10">
        <v>44228</v>
      </c>
      <c r="H2284" s="11">
        <v>7</v>
      </c>
      <c r="I2284" s="20" t="s">
        <v>259</v>
      </c>
      <c r="J2284" s="11" t="s">
        <v>261</v>
      </c>
      <c r="K2284" s="11" t="s">
        <v>4641</v>
      </c>
      <c r="L2284" s="11">
        <v>2</v>
      </c>
    </row>
    <row r="2285" spans="1:12">
      <c r="A2285" s="11" t="s">
        <v>4535</v>
      </c>
      <c r="D2285" s="11" t="s">
        <v>260</v>
      </c>
      <c r="E2285" s="19" t="s">
        <v>4595</v>
      </c>
      <c r="F2285" s="10">
        <v>42036</v>
      </c>
      <c r="G2285" s="10">
        <v>44228</v>
      </c>
      <c r="H2285" s="11">
        <v>7</v>
      </c>
      <c r="I2285" s="20" t="s">
        <v>259</v>
      </c>
      <c r="J2285" s="11" t="s">
        <v>261</v>
      </c>
      <c r="K2285" s="11" t="s">
        <v>4641</v>
      </c>
      <c r="L2285" s="11">
        <v>2</v>
      </c>
    </row>
    <row r="2286" spans="1:12">
      <c r="A2286" s="11" t="s">
        <v>4536</v>
      </c>
      <c r="D2286" s="11" t="s">
        <v>260</v>
      </c>
      <c r="E2286" s="19" t="s">
        <v>4596</v>
      </c>
      <c r="F2286" s="10">
        <v>42036</v>
      </c>
      <c r="G2286" s="10">
        <v>44228</v>
      </c>
      <c r="H2286" s="11">
        <v>7</v>
      </c>
      <c r="I2286" s="20" t="s">
        <v>259</v>
      </c>
      <c r="J2286" s="11" t="s">
        <v>261</v>
      </c>
      <c r="K2286" s="11" t="s">
        <v>4641</v>
      </c>
      <c r="L2286" s="11">
        <v>2</v>
      </c>
    </row>
    <row r="2287" spans="1:12">
      <c r="A2287" s="11" t="s">
        <v>4537</v>
      </c>
      <c r="D2287" s="11" t="s">
        <v>260</v>
      </c>
      <c r="E2287" s="19" t="s">
        <v>4597</v>
      </c>
      <c r="F2287" s="10">
        <v>42036</v>
      </c>
      <c r="G2287" s="10">
        <v>44228</v>
      </c>
      <c r="H2287" s="11">
        <v>7</v>
      </c>
      <c r="I2287" s="20" t="s">
        <v>259</v>
      </c>
      <c r="J2287" s="11" t="s">
        <v>261</v>
      </c>
      <c r="K2287" s="11" t="s">
        <v>4641</v>
      </c>
      <c r="L2287" s="11">
        <v>2</v>
      </c>
    </row>
    <row r="2288" spans="1:12">
      <c r="A2288" s="11" t="s">
        <v>4538</v>
      </c>
      <c r="D2288" s="11" t="s">
        <v>260</v>
      </c>
      <c r="E2288" s="19" t="s">
        <v>4598</v>
      </c>
      <c r="F2288" s="10">
        <v>42036</v>
      </c>
      <c r="G2288" s="10">
        <v>44228</v>
      </c>
      <c r="H2288" s="11">
        <v>7</v>
      </c>
      <c r="I2288" s="20" t="s">
        <v>259</v>
      </c>
      <c r="J2288" s="11" t="s">
        <v>261</v>
      </c>
      <c r="K2288" s="11" t="s">
        <v>4641</v>
      </c>
      <c r="L2288" s="11">
        <v>2</v>
      </c>
    </row>
    <row r="2289" spans="1:12">
      <c r="A2289" s="11" t="s">
        <v>4539</v>
      </c>
      <c r="D2289" s="11" t="s">
        <v>260</v>
      </c>
      <c r="E2289" s="19" t="s">
        <v>4599</v>
      </c>
      <c r="F2289" s="10">
        <v>42036</v>
      </c>
      <c r="G2289" s="10">
        <v>44228</v>
      </c>
      <c r="H2289" s="11">
        <v>7</v>
      </c>
      <c r="I2289" s="20" t="s">
        <v>259</v>
      </c>
      <c r="J2289" s="11" t="s">
        <v>261</v>
      </c>
      <c r="K2289" s="11" t="s">
        <v>4641</v>
      </c>
      <c r="L2289" s="11">
        <v>2</v>
      </c>
    </row>
    <row r="2290" spans="1:12">
      <c r="A2290" s="11" t="s">
        <v>4540</v>
      </c>
      <c r="D2290" s="11" t="s">
        <v>260</v>
      </c>
      <c r="E2290" s="19" t="s">
        <v>4600</v>
      </c>
      <c r="F2290" s="10">
        <v>42036</v>
      </c>
      <c r="G2290" s="10">
        <v>44228</v>
      </c>
      <c r="H2290" s="11">
        <v>7</v>
      </c>
      <c r="I2290" s="20" t="s">
        <v>259</v>
      </c>
      <c r="J2290" s="11" t="s">
        <v>261</v>
      </c>
      <c r="K2290" s="11" t="s">
        <v>4641</v>
      </c>
      <c r="L2290" s="11">
        <v>2</v>
      </c>
    </row>
    <row r="2291" spans="1:12">
      <c r="A2291" s="11" t="s">
        <v>4541</v>
      </c>
      <c r="D2291" s="11" t="s">
        <v>260</v>
      </c>
      <c r="E2291" s="19" t="s">
        <v>4601</v>
      </c>
      <c r="F2291" s="10">
        <v>42036</v>
      </c>
      <c r="G2291" s="10">
        <v>44228</v>
      </c>
      <c r="H2291" s="11">
        <v>7</v>
      </c>
      <c r="I2291" s="20" t="s">
        <v>259</v>
      </c>
      <c r="J2291" s="11" t="s">
        <v>261</v>
      </c>
      <c r="K2291" s="11" t="s">
        <v>4641</v>
      </c>
      <c r="L2291" s="11">
        <v>2</v>
      </c>
    </row>
    <row r="2292" spans="1:12">
      <c r="A2292" s="11" t="s">
        <v>4542</v>
      </c>
      <c r="D2292" s="11" t="s">
        <v>260</v>
      </c>
      <c r="E2292" s="19" t="s">
        <v>4602</v>
      </c>
      <c r="F2292" s="10">
        <v>42036</v>
      </c>
      <c r="G2292" s="10">
        <v>44228</v>
      </c>
      <c r="H2292" s="11">
        <v>7</v>
      </c>
      <c r="I2292" s="20" t="s">
        <v>259</v>
      </c>
      <c r="J2292" s="11" t="s">
        <v>261</v>
      </c>
      <c r="K2292" s="11" t="s">
        <v>4641</v>
      </c>
      <c r="L2292" s="11">
        <v>2</v>
      </c>
    </row>
    <row r="2293" spans="1:12">
      <c r="A2293" s="11" t="s">
        <v>4543</v>
      </c>
      <c r="D2293" s="11" t="s">
        <v>260</v>
      </c>
      <c r="E2293" s="19" t="s">
        <v>4603</v>
      </c>
      <c r="F2293" s="10">
        <v>42036</v>
      </c>
      <c r="G2293" s="10">
        <v>44228</v>
      </c>
      <c r="H2293" s="11">
        <v>7</v>
      </c>
      <c r="I2293" s="20" t="s">
        <v>259</v>
      </c>
      <c r="J2293" s="11" t="s">
        <v>261</v>
      </c>
      <c r="K2293" s="11" t="s">
        <v>4641</v>
      </c>
      <c r="L2293" s="11">
        <v>2</v>
      </c>
    </row>
    <row r="2294" spans="1:12">
      <c r="A2294" s="11" t="s">
        <v>4544</v>
      </c>
      <c r="D2294" s="11" t="s">
        <v>260</v>
      </c>
      <c r="E2294" s="19" t="s">
        <v>4604</v>
      </c>
      <c r="F2294" s="10">
        <v>42036</v>
      </c>
      <c r="G2294" s="10">
        <v>44228</v>
      </c>
      <c r="H2294" s="11">
        <v>7</v>
      </c>
      <c r="I2294" s="20" t="s">
        <v>259</v>
      </c>
      <c r="J2294" s="11" t="s">
        <v>261</v>
      </c>
      <c r="K2294" s="11" t="s">
        <v>4641</v>
      </c>
      <c r="L2294" s="11">
        <v>2</v>
      </c>
    </row>
    <row r="2295" spans="1:12">
      <c r="A2295" s="11" t="s">
        <v>4545</v>
      </c>
      <c r="D2295" s="11" t="s">
        <v>260</v>
      </c>
      <c r="E2295" s="19" t="s">
        <v>4605</v>
      </c>
      <c r="F2295" s="10">
        <v>42036</v>
      </c>
      <c r="G2295" s="10">
        <v>44228</v>
      </c>
      <c r="H2295" s="11">
        <v>7</v>
      </c>
      <c r="I2295" s="20" t="s">
        <v>259</v>
      </c>
      <c r="J2295" s="11" t="s">
        <v>261</v>
      </c>
      <c r="K2295" s="11" t="s">
        <v>4641</v>
      </c>
      <c r="L2295" s="11">
        <v>2</v>
      </c>
    </row>
    <row r="2296" spans="1:12">
      <c r="A2296" s="11" t="s">
        <v>4546</v>
      </c>
      <c r="D2296" s="11" t="s">
        <v>260</v>
      </c>
      <c r="E2296" s="19" t="s">
        <v>4606</v>
      </c>
      <c r="F2296" s="10">
        <v>42036</v>
      </c>
      <c r="G2296" s="10">
        <v>44228</v>
      </c>
      <c r="H2296" s="11">
        <v>7</v>
      </c>
      <c r="I2296" s="20" t="s">
        <v>259</v>
      </c>
      <c r="J2296" s="11" t="s">
        <v>261</v>
      </c>
      <c r="K2296" s="11" t="s">
        <v>4641</v>
      </c>
      <c r="L2296" s="11">
        <v>2</v>
      </c>
    </row>
    <row r="2297" spans="1:12">
      <c r="A2297" s="11" t="s">
        <v>4547</v>
      </c>
      <c r="D2297" s="11" t="s">
        <v>260</v>
      </c>
      <c r="E2297" s="19" t="s">
        <v>4607</v>
      </c>
      <c r="F2297" s="10">
        <v>42036</v>
      </c>
      <c r="G2297" s="10">
        <v>44228</v>
      </c>
      <c r="H2297" s="11">
        <v>7</v>
      </c>
      <c r="I2297" s="20" t="s">
        <v>259</v>
      </c>
      <c r="J2297" s="11" t="s">
        <v>261</v>
      </c>
      <c r="K2297" s="11" t="s">
        <v>4641</v>
      </c>
      <c r="L2297" s="11">
        <v>2</v>
      </c>
    </row>
    <row r="2298" spans="1:12">
      <c r="A2298" s="11" t="s">
        <v>4548</v>
      </c>
      <c r="D2298" s="11" t="s">
        <v>260</v>
      </c>
      <c r="E2298" s="19" t="s">
        <v>4608</v>
      </c>
      <c r="F2298" s="10">
        <v>42036</v>
      </c>
      <c r="G2298" s="10">
        <v>44228</v>
      </c>
      <c r="H2298" s="11">
        <v>7</v>
      </c>
      <c r="I2298" s="20" t="s">
        <v>259</v>
      </c>
      <c r="J2298" s="11" t="s">
        <v>261</v>
      </c>
      <c r="K2298" s="11" t="s">
        <v>4641</v>
      </c>
      <c r="L2298" s="11">
        <v>2</v>
      </c>
    </row>
    <row r="2299" spans="1:12">
      <c r="A2299" s="11" t="s">
        <v>4549</v>
      </c>
      <c r="D2299" s="11" t="s">
        <v>260</v>
      </c>
      <c r="E2299" s="19" t="s">
        <v>4609</v>
      </c>
      <c r="F2299" s="10">
        <v>42036</v>
      </c>
      <c r="G2299" s="10">
        <v>44228</v>
      </c>
      <c r="H2299" s="11">
        <v>7</v>
      </c>
      <c r="I2299" s="20" t="s">
        <v>259</v>
      </c>
      <c r="J2299" s="11" t="s">
        <v>261</v>
      </c>
      <c r="K2299" s="11" t="s">
        <v>4641</v>
      </c>
      <c r="L2299" s="11">
        <v>2</v>
      </c>
    </row>
    <row r="2300" spans="1:12">
      <c r="A2300" s="11" t="s">
        <v>4550</v>
      </c>
      <c r="D2300" s="11" t="s">
        <v>260</v>
      </c>
      <c r="E2300" s="19" t="s">
        <v>4610</v>
      </c>
      <c r="F2300" s="10">
        <v>42036</v>
      </c>
      <c r="G2300" s="10">
        <v>44228</v>
      </c>
      <c r="H2300" s="11">
        <v>7</v>
      </c>
      <c r="I2300" s="20" t="s">
        <v>259</v>
      </c>
      <c r="J2300" s="11" t="s">
        <v>261</v>
      </c>
      <c r="K2300" s="11" t="s">
        <v>4641</v>
      </c>
      <c r="L2300" s="11">
        <v>2</v>
      </c>
    </row>
    <row r="2301" spans="1:12">
      <c r="A2301" s="11" t="s">
        <v>4551</v>
      </c>
      <c r="D2301" s="11" t="s">
        <v>260</v>
      </c>
      <c r="E2301" s="19" t="s">
        <v>4611</v>
      </c>
      <c r="F2301" s="10">
        <v>42036</v>
      </c>
      <c r="G2301" s="10">
        <v>44228</v>
      </c>
      <c r="H2301" s="11">
        <v>7</v>
      </c>
      <c r="I2301" s="20" t="s">
        <v>259</v>
      </c>
      <c r="J2301" s="11" t="s">
        <v>261</v>
      </c>
      <c r="K2301" s="11" t="s">
        <v>4641</v>
      </c>
      <c r="L2301" s="11">
        <v>2</v>
      </c>
    </row>
    <row r="2302" spans="1:12">
      <c r="A2302" s="11" t="s">
        <v>4552</v>
      </c>
      <c r="D2302" s="11" t="s">
        <v>260</v>
      </c>
      <c r="E2302" s="19" t="s">
        <v>4612</v>
      </c>
      <c r="F2302" s="10">
        <v>42036</v>
      </c>
      <c r="G2302" s="10">
        <v>44228</v>
      </c>
      <c r="H2302" s="11">
        <v>7</v>
      </c>
      <c r="I2302" s="20" t="s">
        <v>259</v>
      </c>
      <c r="J2302" s="11" t="s">
        <v>261</v>
      </c>
      <c r="K2302" s="11" t="s">
        <v>4641</v>
      </c>
      <c r="L2302" s="11">
        <v>2</v>
      </c>
    </row>
    <row r="2303" spans="1:12">
      <c r="A2303" s="11" t="s">
        <v>4553</v>
      </c>
      <c r="D2303" s="11" t="s">
        <v>260</v>
      </c>
      <c r="E2303" s="19" t="s">
        <v>4613</v>
      </c>
      <c r="F2303" s="10">
        <v>42036</v>
      </c>
      <c r="G2303" s="10">
        <v>44228</v>
      </c>
      <c r="H2303" s="11">
        <v>7</v>
      </c>
      <c r="I2303" s="20" t="s">
        <v>259</v>
      </c>
      <c r="J2303" s="11" t="s">
        <v>261</v>
      </c>
      <c r="K2303" s="11" t="s">
        <v>4641</v>
      </c>
      <c r="L2303" s="11">
        <v>2</v>
      </c>
    </row>
    <row r="2304" spans="1:12">
      <c r="A2304" s="11" t="s">
        <v>4554</v>
      </c>
      <c r="D2304" s="11" t="s">
        <v>260</v>
      </c>
      <c r="E2304" s="19" t="s">
        <v>4614</v>
      </c>
      <c r="F2304" s="10">
        <v>42036</v>
      </c>
      <c r="G2304" s="10">
        <v>44228</v>
      </c>
      <c r="H2304" s="11">
        <v>7</v>
      </c>
      <c r="I2304" s="20" t="s">
        <v>259</v>
      </c>
      <c r="J2304" s="11" t="s">
        <v>261</v>
      </c>
      <c r="K2304" s="11" t="s">
        <v>4641</v>
      </c>
      <c r="L2304" s="11">
        <v>2</v>
      </c>
    </row>
    <row r="2305" spans="1:12">
      <c r="A2305" s="11" t="s">
        <v>4555</v>
      </c>
      <c r="D2305" s="11" t="s">
        <v>260</v>
      </c>
      <c r="E2305" s="19" t="s">
        <v>4615</v>
      </c>
      <c r="F2305" s="10">
        <v>42036</v>
      </c>
      <c r="G2305" s="10">
        <v>44228</v>
      </c>
      <c r="H2305" s="11">
        <v>7</v>
      </c>
      <c r="I2305" s="20" t="s">
        <v>259</v>
      </c>
      <c r="J2305" s="11" t="s">
        <v>261</v>
      </c>
      <c r="K2305" s="11" t="s">
        <v>4641</v>
      </c>
      <c r="L2305" s="11">
        <v>2</v>
      </c>
    </row>
    <row r="2306" spans="1:12">
      <c r="A2306" s="11" t="s">
        <v>4556</v>
      </c>
      <c r="D2306" s="11" t="s">
        <v>260</v>
      </c>
      <c r="E2306" s="19" t="s">
        <v>4616</v>
      </c>
      <c r="F2306" s="10">
        <v>42036</v>
      </c>
      <c r="G2306" s="10">
        <v>44228</v>
      </c>
      <c r="H2306" s="11">
        <v>7</v>
      </c>
      <c r="I2306" s="20" t="s">
        <v>259</v>
      </c>
      <c r="J2306" s="11" t="s">
        <v>261</v>
      </c>
      <c r="K2306" s="11" t="s">
        <v>4641</v>
      </c>
      <c r="L2306" s="11">
        <v>2</v>
      </c>
    </row>
    <row r="2307" spans="1:12">
      <c r="A2307" s="11" t="s">
        <v>4557</v>
      </c>
      <c r="D2307" s="11" t="s">
        <v>260</v>
      </c>
      <c r="E2307" s="19" t="s">
        <v>4617</v>
      </c>
      <c r="F2307" s="10">
        <v>42036</v>
      </c>
      <c r="G2307" s="10">
        <v>44228</v>
      </c>
      <c r="H2307" s="11">
        <v>7</v>
      </c>
      <c r="I2307" s="20" t="s">
        <v>259</v>
      </c>
      <c r="J2307" s="11" t="s">
        <v>261</v>
      </c>
      <c r="K2307" s="11" t="s">
        <v>4641</v>
      </c>
      <c r="L2307" s="11">
        <v>2</v>
      </c>
    </row>
    <row r="2308" spans="1:12">
      <c r="A2308" s="11" t="s">
        <v>4558</v>
      </c>
      <c r="D2308" s="11" t="s">
        <v>260</v>
      </c>
      <c r="E2308" s="19" t="s">
        <v>4618</v>
      </c>
      <c r="F2308" s="10">
        <v>42036</v>
      </c>
      <c r="G2308" s="10">
        <v>44228</v>
      </c>
      <c r="H2308" s="11">
        <v>7</v>
      </c>
      <c r="I2308" s="20" t="s">
        <v>259</v>
      </c>
      <c r="J2308" s="11" t="s">
        <v>261</v>
      </c>
      <c r="K2308" s="11" t="s">
        <v>4641</v>
      </c>
      <c r="L2308" s="11">
        <v>2</v>
      </c>
    </row>
    <row r="2309" spans="1:12">
      <c r="A2309" s="11" t="s">
        <v>4559</v>
      </c>
      <c r="D2309" s="11" t="s">
        <v>260</v>
      </c>
      <c r="E2309" s="19" t="s">
        <v>4619</v>
      </c>
      <c r="F2309" s="10">
        <v>42036</v>
      </c>
      <c r="G2309" s="10">
        <v>44228</v>
      </c>
      <c r="H2309" s="11">
        <v>7</v>
      </c>
      <c r="I2309" s="20" t="s">
        <v>259</v>
      </c>
      <c r="J2309" s="11" t="s">
        <v>261</v>
      </c>
      <c r="K2309" s="11" t="s">
        <v>4641</v>
      </c>
      <c r="L2309" s="11">
        <v>2</v>
      </c>
    </row>
    <row r="2310" spans="1:12">
      <c r="A2310" s="11" t="s">
        <v>4560</v>
      </c>
      <c r="D2310" s="11" t="s">
        <v>260</v>
      </c>
      <c r="E2310" s="19" t="s">
        <v>4620</v>
      </c>
      <c r="F2310" s="10">
        <v>42036</v>
      </c>
      <c r="G2310" s="10">
        <v>44228</v>
      </c>
      <c r="H2310" s="11">
        <v>7</v>
      </c>
      <c r="I2310" s="20" t="s">
        <v>259</v>
      </c>
      <c r="J2310" s="11" t="s">
        <v>261</v>
      </c>
      <c r="K2310" s="11" t="s">
        <v>4641</v>
      </c>
      <c r="L2310" s="11">
        <v>2</v>
      </c>
    </row>
    <row r="2311" spans="1:12">
      <c r="A2311" s="11" t="s">
        <v>4561</v>
      </c>
      <c r="D2311" s="11" t="s">
        <v>260</v>
      </c>
      <c r="E2311" s="19" t="s">
        <v>4621</v>
      </c>
      <c r="F2311" s="10">
        <v>42036</v>
      </c>
      <c r="G2311" s="10">
        <v>44228</v>
      </c>
      <c r="H2311" s="11">
        <v>7</v>
      </c>
      <c r="I2311" s="20" t="s">
        <v>259</v>
      </c>
      <c r="J2311" s="11" t="s">
        <v>261</v>
      </c>
      <c r="K2311" s="11" t="s">
        <v>4641</v>
      </c>
      <c r="L2311" s="11">
        <v>2</v>
      </c>
    </row>
    <row r="2312" spans="1:12">
      <c r="A2312" s="11" t="s">
        <v>4562</v>
      </c>
      <c r="D2312" s="11" t="s">
        <v>260</v>
      </c>
      <c r="E2312" s="19" t="s">
        <v>4622</v>
      </c>
      <c r="F2312" s="10">
        <v>42036</v>
      </c>
      <c r="G2312" s="10">
        <v>44228</v>
      </c>
      <c r="H2312" s="11">
        <v>7</v>
      </c>
      <c r="I2312" s="20" t="s">
        <v>259</v>
      </c>
      <c r="J2312" s="11" t="s">
        <v>261</v>
      </c>
      <c r="K2312" s="11" t="s">
        <v>4641</v>
      </c>
      <c r="L2312" s="11">
        <v>2</v>
      </c>
    </row>
    <row r="2313" spans="1:12">
      <c r="A2313" s="11" t="s">
        <v>4563</v>
      </c>
      <c r="D2313" s="11" t="s">
        <v>260</v>
      </c>
      <c r="E2313" s="19" t="s">
        <v>4623</v>
      </c>
      <c r="F2313" s="10">
        <v>42036</v>
      </c>
      <c r="G2313" s="10">
        <v>44228</v>
      </c>
      <c r="H2313" s="11">
        <v>7</v>
      </c>
      <c r="I2313" s="20" t="s">
        <v>259</v>
      </c>
      <c r="J2313" s="11" t="s">
        <v>261</v>
      </c>
      <c r="K2313" s="11" t="s">
        <v>4641</v>
      </c>
      <c r="L2313" s="11">
        <v>2</v>
      </c>
    </row>
    <row r="2314" spans="1:12">
      <c r="A2314" s="11" t="s">
        <v>4564</v>
      </c>
      <c r="D2314" s="11" t="s">
        <v>260</v>
      </c>
      <c r="E2314" s="19" t="s">
        <v>4624</v>
      </c>
      <c r="F2314" s="10">
        <v>42036</v>
      </c>
      <c r="G2314" s="10">
        <v>44228</v>
      </c>
      <c r="H2314" s="11">
        <v>7</v>
      </c>
      <c r="I2314" s="20" t="s">
        <v>259</v>
      </c>
      <c r="J2314" s="11" t="s">
        <v>261</v>
      </c>
      <c r="K2314" s="11" t="s">
        <v>4641</v>
      </c>
      <c r="L2314" s="11">
        <v>2</v>
      </c>
    </row>
    <row r="2315" spans="1:12">
      <c r="A2315" s="11" t="s">
        <v>4565</v>
      </c>
      <c r="D2315" s="11" t="s">
        <v>260</v>
      </c>
      <c r="E2315" s="19" t="s">
        <v>4625</v>
      </c>
      <c r="F2315" s="10">
        <v>42036</v>
      </c>
      <c r="G2315" s="10">
        <v>44228</v>
      </c>
      <c r="H2315" s="11">
        <v>7</v>
      </c>
      <c r="I2315" s="20" t="s">
        <v>259</v>
      </c>
      <c r="J2315" s="11" t="s">
        <v>261</v>
      </c>
      <c r="K2315" s="11" t="s">
        <v>4641</v>
      </c>
      <c r="L2315" s="11">
        <v>2</v>
      </c>
    </row>
    <row r="2316" spans="1:12">
      <c r="A2316" s="11" t="s">
        <v>4566</v>
      </c>
      <c r="D2316" s="11" t="s">
        <v>260</v>
      </c>
      <c r="E2316" s="19" t="s">
        <v>4626</v>
      </c>
      <c r="F2316" s="10">
        <v>42036</v>
      </c>
      <c r="G2316" s="10">
        <v>44228</v>
      </c>
      <c r="H2316" s="11">
        <v>7</v>
      </c>
      <c r="I2316" s="20" t="s">
        <v>259</v>
      </c>
      <c r="J2316" s="11" t="s">
        <v>261</v>
      </c>
      <c r="K2316" s="11" t="s">
        <v>4641</v>
      </c>
      <c r="L2316" s="11">
        <v>2</v>
      </c>
    </row>
    <row r="2317" spans="1:12">
      <c r="A2317" s="11" t="s">
        <v>4567</v>
      </c>
      <c r="D2317" s="11" t="s">
        <v>260</v>
      </c>
      <c r="E2317" s="19" t="s">
        <v>4627</v>
      </c>
      <c r="F2317" s="10">
        <v>42036</v>
      </c>
      <c r="G2317" s="10">
        <v>44228</v>
      </c>
      <c r="H2317" s="11">
        <v>7</v>
      </c>
      <c r="I2317" s="20" t="s">
        <v>259</v>
      </c>
      <c r="J2317" s="11" t="s">
        <v>261</v>
      </c>
      <c r="K2317" s="11" t="s">
        <v>4641</v>
      </c>
      <c r="L2317" s="11">
        <v>2</v>
      </c>
    </row>
    <row r="2318" spans="1:12">
      <c r="A2318" s="11" t="s">
        <v>4568</v>
      </c>
      <c r="D2318" s="11" t="s">
        <v>260</v>
      </c>
      <c r="E2318" s="19" t="s">
        <v>4628</v>
      </c>
      <c r="F2318" s="10">
        <v>42036</v>
      </c>
      <c r="G2318" s="10">
        <v>44228</v>
      </c>
      <c r="H2318" s="11">
        <v>7</v>
      </c>
      <c r="I2318" s="20" t="s">
        <v>259</v>
      </c>
      <c r="J2318" s="11" t="s">
        <v>261</v>
      </c>
      <c r="K2318" s="11" t="s">
        <v>4641</v>
      </c>
      <c r="L2318" s="11">
        <v>2</v>
      </c>
    </row>
    <row r="2319" spans="1:12">
      <c r="A2319" s="11" t="s">
        <v>4569</v>
      </c>
      <c r="D2319" s="11" t="s">
        <v>260</v>
      </c>
      <c r="E2319" s="19" t="s">
        <v>4629</v>
      </c>
      <c r="F2319" s="10">
        <v>42036</v>
      </c>
      <c r="G2319" s="10">
        <v>44228</v>
      </c>
      <c r="H2319" s="11">
        <v>7</v>
      </c>
      <c r="I2319" s="20" t="s">
        <v>259</v>
      </c>
      <c r="J2319" s="11" t="s">
        <v>261</v>
      </c>
      <c r="K2319" s="11" t="s">
        <v>4641</v>
      </c>
      <c r="L2319" s="11">
        <v>2</v>
      </c>
    </row>
    <row r="2320" spans="1:12">
      <c r="A2320" s="11" t="s">
        <v>4570</v>
      </c>
      <c r="D2320" s="11" t="s">
        <v>260</v>
      </c>
      <c r="E2320" s="19" t="s">
        <v>4630</v>
      </c>
      <c r="F2320" s="10">
        <v>42036</v>
      </c>
      <c r="G2320" s="10">
        <v>44228</v>
      </c>
      <c r="H2320" s="11">
        <v>7</v>
      </c>
      <c r="I2320" s="20" t="s">
        <v>259</v>
      </c>
      <c r="J2320" s="11" t="s">
        <v>261</v>
      </c>
      <c r="K2320" s="11" t="s">
        <v>4641</v>
      </c>
      <c r="L2320" s="11">
        <v>2</v>
      </c>
    </row>
    <row r="2321" spans="1:12">
      <c r="A2321" s="11" t="s">
        <v>4571</v>
      </c>
      <c r="D2321" s="11" t="s">
        <v>260</v>
      </c>
      <c r="E2321" s="19" t="s">
        <v>4631</v>
      </c>
      <c r="F2321" s="10">
        <v>42036</v>
      </c>
      <c r="G2321" s="10">
        <v>44228</v>
      </c>
      <c r="H2321" s="11">
        <v>7</v>
      </c>
      <c r="I2321" s="20" t="s">
        <v>259</v>
      </c>
      <c r="J2321" s="11" t="s">
        <v>261</v>
      </c>
      <c r="K2321" s="11" t="s">
        <v>4641</v>
      </c>
      <c r="L2321" s="11">
        <v>2</v>
      </c>
    </row>
    <row r="2323" spans="1:12">
      <c r="A2323" s="11" t="s">
        <v>4640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230134C" display="A125230134C" xr:uid="{00000000-0004-0000-0000-000001000000}"/>
    <hyperlink ref="E13" location="A125253894W" display="A125253894W" xr:uid="{00000000-0004-0000-0000-000002000000}"/>
    <hyperlink ref="E14" location="A125242014J" display="A125242014J" xr:uid="{00000000-0004-0000-0000-000003000000}"/>
    <hyperlink ref="E15" location="A125234886T" display="A125234886T" xr:uid="{00000000-0004-0000-0000-000004000000}"/>
    <hyperlink ref="E16" location="A125258646A" display="A125258646A" xr:uid="{00000000-0004-0000-0000-000005000000}"/>
    <hyperlink ref="E17" location="A125246766W" display="A125246766W" xr:uid="{00000000-0004-0000-0000-000006000000}"/>
    <hyperlink ref="E18" location="A125232510J" display="A125232510J" xr:uid="{00000000-0004-0000-0000-000007000000}"/>
    <hyperlink ref="E19" location="A125256270C" display="A125256270C" xr:uid="{00000000-0004-0000-0000-000008000000}"/>
    <hyperlink ref="E20" location="A125244390X" display="A125244390X" xr:uid="{00000000-0004-0000-0000-000009000000}"/>
    <hyperlink ref="E21" location="A125227758T" display="A125227758T" xr:uid="{00000000-0004-0000-0000-00000A000000}"/>
    <hyperlink ref="E22" location="A125251518F" display="A125251518F" xr:uid="{00000000-0004-0000-0000-00000B000000}"/>
    <hyperlink ref="E23" location="A125239638W" display="A125239638W" xr:uid="{00000000-0004-0000-0000-00000C000000}"/>
    <hyperlink ref="E24" location="A125237262X" display="A125237262X" xr:uid="{00000000-0004-0000-0000-00000D000000}"/>
    <hyperlink ref="E25" location="A125261022L" display="A125261022L" xr:uid="{00000000-0004-0000-0000-00000E000000}"/>
    <hyperlink ref="E26" location="A125249142C" display="A125249142C" xr:uid="{00000000-0004-0000-0000-00000F000000}"/>
    <hyperlink ref="E27" location="A125230118C" display="A125230118C" xr:uid="{00000000-0004-0000-0000-000010000000}"/>
    <hyperlink ref="E28" location="A125253878W" display="A125253878W" xr:uid="{00000000-0004-0000-0000-000011000000}"/>
    <hyperlink ref="E29" location="A125241998T" display="A125241998T" xr:uid="{00000000-0004-0000-0000-000012000000}"/>
    <hyperlink ref="E30" location="A125234870X" display="A125234870X" xr:uid="{00000000-0004-0000-0000-000013000000}"/>
    <hyperlink ref="E31" location="A125258630J" display="A125258630J" xr:uid="{00000000-0004-0000-0000-000014000000}"/>
    <hyperlink ref="E32" location="A125246750C" display="A125246750C" xr:uid="{00000000-0004-0000-0000-000015000000}"/>
    <hyperlink ref="E33" location="A125232494V" display="A125232494V" xr:uid="{00000000-0004-0000-0000-000016000000}"/>
    <hyperlink ref="E34" location="A125256254C" display="A125256254C" xr:uid="{00000000-0004-0000-0000-000017000000}"/>
    <hyperlink ref="E35" location="A125244374X" display="A125244374X" xr:uid="{00000000-0004-0000-0000-000018000000}"/>
    <hyperlink ref="E36" location="A125227742X" display="A125227742X" xr:uid="{00000000-0004-0000-0000-000019000000}"/>
    <hyperlink ref="E37" location="A125251502L" display="A125251502L" xr:uid="{00000000-0004-0000-0000-00001A000000}"/>
    <hyperlink ref="E38" location="A125239622C" display="A125239622C" xr:uid="{00000000-0004-0000-0000-00001B000000}"/>
    <hyperlink ref="E39" location="A125237246X" display="A125237246X" xr:uid="{00000000-0004-0000-0000-00001C000000}"/>
    <hyperlink ref="E40" location="A125261006L" display="A125261006L" xr:uid="{00000000-0004-0000-0000-00001D000000}"/>
    <hyperlink ref="E41" location="A125249126C" display="A125249126C" xr:uid="{00000000-0004-0000-0000-00001E000000}"/>
    <hyperlink ref="E42" location="A125230098F" display="A125230098F" xr:uid="{00000000-0004-0000-0000-00001F000000}"/>
    <hyperlink ref="E43" location="A125253858L" display="A125253858L" xr:uid="{00000000-0004-0000-0000-000020000000}"/>
    <hyperlink ref="E44" location="A125241978J" display="A125241978J" xr:uid="{00000000-0004-0000-0000-000021000000}"/>
    <hyperlink ref="E45" location="A125234850R" display="A125234850R" xr:uid="{00000000-0004-0000-0000-000022000000}"/>
    <hyperlink ref="E46" location="A125258610X" display="A125258610X" xr:uid="{00000000-0004-0000-0000-000023000000}"/>
    <hyperlink ref="E47" location="A125246730V" display="A125246730V" xr:uid="{00000000-0004-0000-0000-000024000000}"/>
    <hyperlink ref="E48" location="A125232474K" display="A125232474K" xr:uid="{00000000-0004-0000-0000-000025000000}"/>
    <hyperlink ref="E49" location="A125256234V" display="A125256234V" xr:uid="{00000000-0004-0000-0000-000026000000}"/>
    <hyperlink ref="E50" location="A125244354R" display="A125244354R" xr:uid="{00000000-0004-0000-0000-000027000000}"/>
    <hyperlink ref="E51" location="A125227722R" display="A125227722R" xr:uid="{00000000-0004-0000-0000-000028000000}"/>
    <hyperlink ref="E52" location="A125251482R" display="A125251482R" xr:uid="{00000000-0004-0000-0000-000029000000}"/>
    <hyperlink ref="E53" location="A125239602V" display="A125239602V" xr:uid="{00000000-0004-0000-0000-00002A000000}"/>
    <hyperlink ref="E54" location="A125237226R" display="A125237226R" xr:uid="{00000000-0004-0000-0000-00002B000000}"/>
    <hyperlink ref="E55" location="A125260986L" display="A125260986L" xr:uid="{00000000-0004-0000-0000-00002C000000}"/>
    <hyperlink ref="E56" location="A125249106V" display="A125249106V" xr:uid="{00000000-0004-0000-0000-00002D000000}"/>
    <hyperlink ref="E57" location="A125230122V" display="A125230122V" xr:uid="{00000000-0004-0000-0000-00002E000000}"/>
    <hyperlink ref="E58" location="A125253882L" display="A125253882L" xr:uid="{00000000-0004-0000-0000-00002F000000}"/>
    <hyperlink ref="E59" location="A125242002X" display="A125242002X" xr:uid="{00000000-0004-0000-0000-000030000000}"/>
    <hyperlink ref="E60" location="A125234874J" display="A125234874J" xr:uid="{00000000-0004-0000-0000-000031000000}"/>
    <hyperlink ref="E61" location="A125258634T" display="A125258634T" xr:uid="{00000000-0004-0000-0000-000032000000}"/>
    <hyperlink ref="E62" location="A125246754L" display="A125246754L" xr:uid="{00000000-0004-0000-0000-000033000000}"/>
    <hyperlink ref="E63" location="A125232498C" display="A125232498C" xr:uid="{00000000-0004-0000-0000-000034000000}"/>
    <hyperlink ref="E64" location="A125256258L" display="A125256258L" xr:uid="{00000000-0004-0000-0000-000035000000}"/>
    <hyperlink ref="E65" location="A125244378J" display="A125244378J" xr:uid="{00000000-0004-0000-0000-000036000000}"/>
    <hyperlink ref="E66" location="A125227746J" display="A125227746J" xr:uid="{00000000-0004-0000-0000-000037000000}"/>
    <hyperlink ref="E67" location="A125251506W" display="A125251506W" xr:uid="{00000000-0004-0000-0000-000038000000}"/>
    <hyperlink ref="E68" location="A125239626L" display="A125239626L" xr:uid="{00000000-0004-0000-0000-000039000000}"/>
    <hyperlink ref="E69" location="A125237250R" display="A125237250R" xr:uid="{00000000-0004-0000-0000-00003A000000}"/>
    <hyperlink ref="E70" location="A125261010C" display="A125261010C" xr:uid="{00000000-0004-0000-0000-00003B000000}"/>
    <hyperlink ref="E71" location="A125249130V" display="A125249130V" xr:uid="{00000000-0004-0000-0000-00003C000000}"/>
    <hyperlink ref="E72" location="A125230126C" display="A125230126C" xr:uid="{00000000-0004-0000-0000-00003D000000}"/>
    <hyperlink ref="E73" location="A125253886W" display="A125253886W" xr:uid="{00000000-0004-0000-0000-00003E000000}"/>
    <hyperlink ref="E74" location="A125242006J" display="A125242006J" xr:uid="{00000000-0004-0000-0000-00003F000000}"/>
    <hyperlink ref="E75" location="A125234878T" display="A125234878T" xr:uid="{00000000-0004-0000-0000-000040000000}"/>
    <hyperlink ref="E76" location="A125258638A" display="A125258638A" xr:uid="{00000000-0004-0000-0000-000041000000}"/>
    <hyperlink ref="E77" location="A125246758W" display="A125246758W" xr:uid="{00000000-0004-0000-0000-000042000000}"/>
    <hyperlink ref="E78" location="A125232502J" display="A125232502J" xr:uid="{00000000-0004-0000-0000-000043000000}"/>
    <hyperlink ref="E79" location="A125256262C" display="A125256262C" xr:uid="{00000000-0004-0000-0000-000044000000}"/>
    <hyperlink ref="E80" location="A125244382X" display="A125244382X" xr:uid="{00000000-0004-0000-0000-000045000000}"/>
    <hyperlink ref="E81" location="A125227750X" display="A125227750X" xr:uid="{00000000-0004-0000-0000-000046000000}"/>
    <hyperlink ref="E82" location="A125251510L" display="A125251510L" xr:uid="{00000000-0004-0000-0000-000047000000}"/>
    <hyperlink ref="E83" location="A125239630C" display="A125239630C" xr:uid="{00000000-0004-0000-0000-000048000000}"/>
    <hyperlink ref="E84" location="A125237254X" display="A125237254X" xr:uid="{00000000-0004-0000-0000-000049000000}"/>
    <hyperlink ref="E85" location="A125261014L" display="A125261014L" xr:uid="{00000000-0004-0000-0000-00004A000000}"/>
    <hyperlink ref="E86" location="A125249134C" display="A125249134C" xr:uid="{00000000-0004-0000-0000-00004B000000}"/>
    <hyperlink ref="E87" location="A125230102K" display="A125230102K" xr:uid="{00000000-0004-0000-0000-00004C000000}"/>
    <hyperlink ref="E88" location="A125253862C" display="A125253862C" xr:uid="{00000000-0004-0000-0000-00004D000000}"/>
    <hyperlink ref="E89" location="A125241982X" display="A125241982X" xr:uid="{00000000-0004-0000-0000-00004E000000}"/>
    <hyperlink ref="E90" location="A125234854X" display="A125234854X" xr:uid="{00000000-0004-0000-0000-00004F000000}"/>
    <hyperlink ref="E91" location="A125258614J" display="A125258614J" xr:uid="{00000000-0004-0000-0000-000050000000}"/>
    <hyperlink ref="E92" location="A125246734C" display="A125246734C" xr:uid="{00000000-0004-0000-0000-000051000000}"/>
    <hyperlink ref="E93" location="A125232478V" display="A125232478V" xr:uid="{00000000-0004-0000-0000-000052000000}"/>
    <hyperlink ref="E94" location="A125256238C" display="A125256238C" xr:uid="{00000000-0004-0000-0000-000053000000}"/>
    <hyperlink ref="E95" location="A125244358X" display="A125244358X" xr:uid="{00000000-0004-0000-0000-000054000000}"/>
    <hyperlink ref="E96" location="A125227726X" display="A125227726X" xr:uid="{00000000-0004-0000-0000-000055000000}"/>
    <hyperlink ref="E97" location="A125251486X" display="A125251486X" xr:uid="{00000000-0004-0000-0000-000056000000}"/>
    <hyperlink ref="E98" location="A125239606C" display="A125239606C" xr:uid="{00000000-0004-0000-0000-000057000000}"/>
    <hyperlink ref="E99" location="A125237230F" display="A125237230F" xr:uid="{00000000-0004-0000-0000-000058000000}"/>
    <hyperlink ref="E100" location="A125260990C" display="A125260990C" xr:uid="{00000000-0004-0000-0000-000059000000}"/>
    <hyperlink ref="E101" location="A125249110K" display="A125249110K" xr:uid="{00000000-0004-0000-0000-00005A000000}"/>
    <hyperlink ref="E102" location="A125230106V" display="A125230106V" xr:uid="{00000000-0004-0000-0000-00005B000000}"/>
    <hyperlink ref="E103" location="A125253866L" display="A125253866L" xr:uid="{00000000-0004-0000-0000-00005C000000}"/>
    <hyperlink ref="E104" location="A125241986J" display="A125241986J" xr:uid="{00000000-0004-0000-0000-00005D000000}"/>
    <hyperlink ref="E105" location="A125234858J" display="A125234858J" xr:uid="{00000000-0004-0000-0000-00005E000000}"/>
    <hyperlink ref="E106" location="A125258618T" display="A125258618T" xr:uid="{00000000-0004-0000-0000-00005F000000}"/>
    <hyperlink ref="E107" location="A125246738L" display="A125246738L" xr:uid="{00000000-0004-0000-0000-000060000000}"/>
    <hyperlink ref="E108" location="A125232482K" display="A125232482K" xr:uid="{00000000-0004-0000-0000-000061000000}"/>
    <hyperlink ref="E109" location="A125256242V" display="A125256242V" xr:uid="{00000000-0004-0000-0000-000062000000}"/>
    <hyperlink ref="E110" location="A125244362R" display="A125244362R" xr:uid="{00000000-0004-0000-0000-000063000000}"/>
    <hyperlink ref="E111" location="A125227730R" display="A125227730R" xr:uid="{00000000-0004-0000-0000-000064000000}"/>
    <hyperlink ref="E112" location="A125251490R" display="A125251490R" xr:uid="{00000000-0004-0000-0000-000065000000}"/>
    <hyperlink ref="E113" location="A125239610V" display="A125239610V" xr:uid="{00000000-0004-0000-0000-000066000000}"/>
    <hyperlink ref="E114" location="A125237234R" display="A125237234R" xr:uid="{00000000-0004-0000-0000-000067000000}"/>
    <hyperlink ref="E115" location="A125260994L" display="A125260994L" xr:uid="{00000000-0004-0000-0000-000068000000}"/>
    <hyperlink ref="E116" location="A125249114V" display="A125249114V" xr:uid="{00000000-0004-0000-0000-000069000000}"/>
    <hyperlink ref="E117" location="A125230110K" display="A125230110K" xr:uid="{00000000-0004-0000-0000-00006A000000}"/>
    <hyperlink ref="E118" location="A125253870C" display="A125253870C" xr:uid="{00000000-0004-0000-0000-00006B000000}"/>
    <hyperlink ref="E119" location="A125241990X" display="A125241990X" xr:uid="{00000000-0004-0000-0000-00006C000000}"/>
    <hyperlink ref="E120" location="A125234862X" display="A125234862X" xr:uid="{00000000-0004-0000-0000-00006D000000}"/>
    <hyperlink ref="E121" location="A125258622J" display="A125258622J" xr:uid="{00000000-0004-0000-0000-00006E000000}"/>
    <hyperlink ref="E122" location="A125246742C" display="A125246742C" xr:uid="{00000000-0004-0000-0000-00006F000000}"/>
    <hyperlink ref="E123" location="A125232486V" display="A125232486V" xr:uid="{00000000-0004-0000-0000-000070000000}"/>
    <hyperlink ref="E124" location="A125256246C" display="A125256246C" xr:uid="{00000000-0004-0000-0000-000071000000}"/>
    <hyperlink ref="E125" location="A125244366X" display="A125244366X" xr:uid="{00000000-0004-0000-0000-000072000000}"/>
    <hyperlink ref="E126" location="A125227734X" display="A125227734X" xr:uid="{00000000-0004-0000-0000-000073000000}"/>
    <hyperlink ref="E127" location="A125251494X" display="A125251494X" xr:uid="{00000000-0004-0000-0000-000074000000}"/>
    <hyperlink ref="E128" location="A125239614C" display="A125239614C" xr:uid="{00000000-0004-0000-0000-000075000000}"/>
    <hyperlink ref="E129" location="A125237238X" display="A125237238X" xr:uid="{00000000-0004-0000-0000-000076000000}"/>
    <hyperlink ref="E130" location="A125260998W" display="A125260998W" xr:uid="{00000000-0004-0000-0000-000077000000}"/>
    <hyperlink ref="E131" location="A125249118C" display="A125249118C" xr:uid="{00000000-0004-0000-0000-000078000000}"/>
    <hyperlink ref="E132" location="A125230094W" display="A125230094W" xr:uid="{00000000-0004-0000-0000-000079000000}"/>
    <hyperlink ref="E133" location="A125253854C" display="A125253854C" xr:uid="{00000000-0004-0000-0000-00007A000000}"/>
    <hyperlink ref="E134" location="A125241974X" display="A125241974X" xr:uid="{00000000-0004-0000-0000-00007B000000}"/>
    <hyperlink ref="E135" location="A125234846X" display="A125234846X" xr:uid="{00000000-0004-0000-0000-00007C000000}"/>
    <hyperlink ref="E136" location="A125258606J" display="A125258606J" xr:uid="{00000000-0004-0000-0000-00007D000000}"/>
    <hyperlink ref="E137" location="A125246726C" display="A125246726C" xr:uid="{00000000-0004-0000-0000-00007E000000}"/>
    <hyperlink ref="E138" location="A125232470A" display="A125232470A" xr:uid="{00000000-0004-0000-0000-00007F000000}"/>
    <hyperlink ref="E139" location="A125256230K" display="A125256230K" xr:uid="{00000000-0004-0000-0000-000080000000}"/>
    <hyperlink ref="E140" location="A125244350F" display="A125244350F" xr:uid="{00000000-0004-0000-0000-000081000000}"/>
    <hyperlink ref="E141" location="A125227718X" display="A125227718X" xr:uid="{00000000-0004-0000-0000-000082000000}"/>
    <hyperlink ref="E142" location="A125251478X" display="A125251478X" xr:uid="{00000000-0004-0000-0000-000083000000}"/>
    <hyperlink ref="E143" location="A125239598R" display="A125239598R" xr:uid="{00000000-0004-0000-0000-000084000000}"/>
    <hyperlink ref="E144" location="A125237222F" display="A125237222F" xr:uid="{00000000-0004-0000-0000-000085000000}"/>
    <hyperlink ref="E145" location="A125260982C" display="A125260982C" xr:uid="{00000000-0004-0000-0000-000086000000}"/>
    <hyperlink ref="E146" location="A125249102K" display="A125249102K" xr:uid="{00000000-0004-0000-0000-000087000000}"/>
    <hyperlink ref="E147" location="A125230130V" display="A125230130V" xr:uid="{00000000-0004-0000-0000-000088000000}"/>
    <hyperlink ref="E148" location="A125253890L" display="A125253890L" xr:uid="{00000000-0004-0000-0000-000089000000}"/>
    <hyperlink ref="E149" location="A125242010X" display="A125242010X" xr:uid="{00000000-0004-0000-0000-00008A000000}"/>
    <hyperlink ref="E150" location="A125234882J" display="A125234882J" xr:uid="{00000000-0004-0000-0000-00008B000000}"/>
    <hyperlink ref="E151" location="A125258642T" display="A125258642T" xr:uid="{00000000-0004-0000-0000-00008C000000}"/>
    <hyperlink ref="E152" location="A125246762L" display="A125246762L" xr:uid="{00000000-0004-0000-0000-00008D000000}"/>
    <hyperlink ref="E153" location="A125232506T" display="A125232506T" xr:uid="{00000000-0004-0000-0000-00008E000000}"/>
    <hyperlink ref="E154" location="A125256266L" display="A125256266L" xr:uid="{00000000-0004-0000-0000-00008F000000}"/>
    <hyperlink ref="E155" location="A125244386J" display="A125244386J" xr:uid="{00000000-0004-0000-0000-000090000000}"/>
    <hyperlink ref="E156" location="A125227754J" display="A125227754J" xr:uid="{00000000-0004-0000-0000-000091000000}"/>
    <hyperlink ref="E157" location="A125251514W" display="A125251514W" xr:uid="{00000000-0004-0000-0000-000092000000}"/>
    <hyperlink ref="E158" location="A125239634L" display="A125239634L" xr:uid="{00000000-0004-0000-0000-000093000000}"/>
    <hyperlink ref="E159" location="A125237258J" display="A125237258J" xr:uid="{00000000-0004-0000-0000-000094000000}"/>
    <hyperlink ref="E160" location="A125261018W" display="A125261018W" xr:uid="{00000000-0004-0000-0000-000095000000}"/>
    <hyperlink ref="E161" location="A125249138L" display="A125249138L" xr:uid="{00000000-0004-0000-0000-000096000000}"/>
    <hyperlink ref="E162" location="A125230114V" display="A125230114V" xr:uid="{00000000-0004-0000-0000-000097000000}"/>
    <hyperlink ref="E163" location="A125253874L" display="A125253874L" xr:uid="{00000000-0004-0000-0000-000098000000}"/>
    <hyperlink ref="E164" location="A125241994J" display="A125241994J" xr:uid="{00000000-0004-0000-0000-000099000000}"/>
    <hyperlink ref="E165" location="A125234866J" display="A125234866J" xr:uid="{00000000-0004-0000-0000-00009A000000}"/>
    <hyperlink ref="E166" location="A125258626T" display="A125258626T" xr:uid="{00000000-0004-0000-0000-00009B000000}"/>
    <hyperlink ref="E167" location="A125246746L" display="A125246746L" xr:uid="{00000000-0004-0000-0000-00009C000000}"/>
    <hyperlink ref="E168" location="A125232490K" display="A125232490K" xr:uid="{00000000-0004-0000-0000-00009D000000}"/>
    <hyperlink ref="E169" location="A125256250V" display="A125256250V" xr:uid="{00000000-0004-0000-0000-00009E000000}"/>
    <hyperlink ref="E170" location="A125244370R" display="A125244370R" xr:uid="{00000000-0004-0000-0000-00009F000000}"/>
    <hyperlink ref="E171" location="A125227738J" display="A125227738J" xr:uid="{00000000-0004-0000-0000-0000A0000000}"/>
    <hyperlink ref="E172" location="A125251498J" display="A125251498J" xr:uid="{00000000-0004-0000-0000-0000A1000000}"/>
    <hyperlink ref="E173" location="A125239618L" display="A125239618L" xr:uid="{00000000-0004-0000-0000-0000A2000000}"/>
    <hyperlink ref="E174" location="A125237242R" display="A125237242R" xr:uid="{00000000-0004-0000-0000-0000A3000000}"/>
    <hyperlink ref="E175" location="A125261002C" display="A125261002C" xr:uid="{00000000-0004-0000-0000-0000A4000000}"/>
    <hyperlink ref="E176" location="A125249122V" display="A125249122V" xr:uid="{00000000-0004-0000-0000-0000A5000000}"/>
    <hyperlink ref="E177" location="A125231322F" display="A125231322F" xr:uid="{00000000-0004-0000-0000-0000A6000000}"/>
    <hyperlink ref="E178" location="A125255082A" display="A125255082A" xr:uid="{00000000-0004-0000-0000-0000A7000000}"/>
    <hyperlink ref="E179" location="A125243202K" display="A125243202K" xr:uid="{00000000-0004-0000-0000-0000A8000000}"/>
    <hyperlink ref="E180" location="A125236074W" display="A125236074W" xr:uid="{00000000-0004-0000-0000-0000A9000000}"/>
    <hyperlink ref="E181" location="A125259834C" display="A125259834C" xr:uid="{00000000-0004-0000-0000-0000AA000000}"/>
    <hyperlink ref="E182" location="A125247954X" display="A125247954X" xr:uid="{00000000-0004-0000-0000-0000AB000000}"/>
    <hyperlink ref="E183" location="A125233698R" display="A125233698R" xr:uid="{00000000-0004-0000-0000-0000AC000000}"/>
    <hyperlink ref="E184" location="A125257458X" display="A125257458X" xr:uid="{00000000-0004-0000-0000-0000AD000000}"/>
    <hyperlink ref="E185" location="A125245578V" display="A125245578V" xr:uid="{00000000-0004-0000-0000-0000AE000000}"/>
    <hyperlink ref="E186" location="A125228946V" display="A125228946V" xr:uid="{00000000-0004-0000-0000-0000AF000000}"/>
    <hyperlink ref="E187" location="A125252706J" display="A125252706J" xr:uid="{00000000-0004-0000-0000-0000B0000000}"/>
    <hyperlink ref="E188" location="A125240826C" display="A125240826C" xr:uid="{00000000-0004-0000-0000-0000B1000000}"/>
    <hyperlink ref="E189" location="A125238450A" display="A125238450A" xr:uid="{00000000-0004-0000-0000-0000B2000000}"/>
    <hyperlink ref="E190" location="A125262210R" display="A125262210R" xr:uid="{00000000-0004-0000-0000-0000B3000000}"/>
    <hyperlink ref="E191" location="A125250330K" display="A125250330K" xr:uid="{00000000-0004-0000-0000-0000B4000000}"/>
    <hyperlink ref="E192" location="A125231306F" display="A125231306F" xr:uid="{00000000-0004-0000-0000-0000B5000000}"/>
    <hyperlink ref="E193" location="A125255066A" display="A125255066A" xr:uid="{00000000-0004-0000-0000-0000B6000000}"/>
    <hyperlink ref="E194" location="A125243186W" display="A125243186W" xr:uid="{00000000-0004-0000-0000-0000B7000000}"/>
    <hyperlink ref="E195" location="A125236058W" display="A125236058W" xr:uid="{00000000-0004-0000-0000-0000B8000000}"/>
    <hyperlink ref="E196" location="A125259818C" display="A125259818C" xr:uid="{00000000-0004-0000-0000-0000B9000000}"/>
    <hyperlink ref="E197" location="A125247938X" display="A125247938X" xr:uid="{00000000-0004-0000-0000-0000BA000000}"/>
    <hyperlink ref="E198" location="A125233682W" display="A125233682W" xr:uid="{00000000-0004-0000-0000-0000BB000000}"/>
    <hyperlink ref="E199" location="A125257442F" display="A125257442F" xr:uid="{00000000-0004-0000-0000-0000BC000000}"/>
    <hyperlink ref="E200" location="A125245562A" display="A125245562A" xr:uid="{00000000-0004-0000-0000-0000BD000000}"/>
    <hyperlink ref="E201" location="A125228930A" display="A125228930A" xr:uid="{00000000-0004-0000-0000-0000BE000000}"/>
    <hyperlink ref="E202" location="A125252690A" display="A125252690A" xr:uid="{00000000-0004-0000-0000-0000BF000000}"/>
    <hyperlink ref="E203" location="A125240810K" display="A125240810K" xr:uid="{00000000-0004-0000-0000-0000C0000000}"/>
    <hyperlink ref="E204" location="A125238434A" display="A125238434A" xr:uid="{00000000-0004-0000-0000-0000C1000000}"/>
    <hyperlink ref="E205" location="A125262194A" display="A125262194A" xr:uid="{00000000-0004-0000-0000-0000C2000000}"/>
    <hyperlink ref="E206" location="A125250314K" display="A125250314K" xr:uid="{00000000-0004-0000-0000-0000C3000000}"/>
    <hyperlink ref="E207" location="A125231286J" display="A125231286J" xr:uid="{00000000-0004-0000-0000-0000C4000000}"/>
    <hyperlink ref="E208" location="A125255046T" display="A125255046T" xr:uid="{00000000-0004-0000-0000-0000C5000000}"/>
    <hyperlink ref="E209" location="A125243166L" display="A125243166L" xr:uid="{00000000-0004-0000-0000-0000C6000000}"/>
    <hyperlink ref="E210" location="A125236038L" display="A125236038L" xr:uid="{00000000-0004-0000-0000-0000C7000000}"/>
    <hyperlink ref="E211" location="A125259798F" display="A125259798F" xr:uid="{00000000-0004-0000-0000-0000C8000000}"/>
    <hyperlink ref="E212" location="A125247918R" display="A125247918R" xr:uid="{00000000-0004-0000-0000-0000C9000000}"/>
    <hyperlink ref="E213" location="A125233662L" display="A125233662L" xr:uid="{00000000-0004-0000-0000-0000CA000000}"/>
    <hyperlink ref="E214" location="A125257422W" display="A125257422W" xr:uid="{00000000-0004-0000-0000-0000CB000000}"/>
    <hyperlink ref="E215" location="A125245542T" display="A125245542T" xr:uid="{00000000-0004-0000-0000-0000CC000000}"/>
    <hyperlink ref="E216" location="A125228910T" display="A125228910T" xr:uid="{00000000-0004-0000-0000-0000CD000000}"/>
    <hyperlink ref="E217" location="A125252670T" display="A125252670T" xr:uid="{00000000-0004-0000-0000-0000CE000000}"/>
    <hyperlink ref="E218" location="A125240790L" display="A125240790L" xr:uid="{00000000-0004-0000-0000-0000CF000000}"/>
    <hyperlink ref="E219" location="A125238414T" display="A125238414T" xr:uid="{00000000-0004-0000-0000-0000D0000000}"/>
    <hyperlink ref="E220" location="A125262174T" display="A125262174T" xr:uid="{00000000-0004-0000-0000-0000D1000000}"/>
    <hyperlink ref="E221" location="A125250294L" display="A125250294L" xr:uid="{00000000-0004-0000-0000-0000D2000000}"/>
    <hyperlink ref="E222" location="A125231310W" display="A125231310W" xr:uid="{00000000-0004-0000-0000-0000D3000000}"/>
    <hyperlink ref="E223" location="A125255070T" display="A125255070T" xr:uid="{00000000-0004-0000-0000-0000D4000000}"/>
    <hyperlink ref="E224" location="A125243190L" display="A125243190L" xr:uid="{00000000-0004-0000-0000-0000D5000000}"/>
    <hyperlink ref="E225" location="A125236062L" display="A125236062L" xr:uid="{00000000-0004-0000-0000-0000D6000000}"/>
    <hyperlink ref="E226" location="A125259822V" display="A125259822V" xr:uid="{00000000-0004-0000-0000-0000D7000000}"/>
    <hyperlink ref="E227" location="A125247942R" display="A125247942R" xr:uid="{00000000-0004-0000-0000-0000D8000000}"/>
    <hyperlink ref="E228" location="A125233686F" display="A125233686F" xr:uid="{00000000-0004-0000-0000-0000D9000000}"/>
    <hyperlink ref="E229" location="A125257446R" display="A125257446R" xr:uid="{00000000-0004-0000-0000-0000DA000000}"/>
    <hyperlink ref="E230" location="A125245566K" display="A125245566K" xr:uid="{00000000-0004-0000-0000-0000DB000000}"/>
    <hyperlink ref="E231" location="A125228934K" display="A125228934K" xr:uid="{00000000-0004-0000-0000-0000DC000000}"/>
    <hyperlink ref="E232" location="A125252694K" display="A125252694K" xr:uid="{00000000-0004-0000-0000-0000DD000000}"/>
    <hyperlink ref="E233" location="A125240814V" display="A125240814V" xr:uid="{00000000-0004-0000-0000-0000DE000000}"/>
    <hyperlink ref="E234" location="A125238438K" display="A125238438K" xr:uid="{00000000-0004-0000-0000-0000DF000000}"/>
    <hyperlink ref="E235" location="A125262198K" display="A125262198K" xr:uid="{00000000-0004-0000-0000-0000E0000000}"/>
    <hyperlink ref="E236" location="A125250318V" display="A125250318V" xr:uid="{00000000-0004-0000-0000-0000E1000000}"/>
    <hyperlink ref="E237" location="A125231314F" display="A125231314F" xr:uid="{00000000-0004-0000-0000-0000E2000000}"/>
    <hyperlink ref="E238" location="A125255074A" display="A125255074A" xr:uid="{00000000-0004-0000-0000-0000E3000000}"/>
    <hyperlink ref="E239" location="A125243194W" display="A125243194W" xr:uid="{00000000-0004-0000-0000-0000E4000000}"/>
    <hyperlink ref="E240" location="A125236066W" display="A125236066W" xr:uid="{00000000-0004-0000-0000-0000E5000000}"/>
    <hyperlink ref="E241" location="A125259826C" display="A125259826C" xr:uid="{00000000-0004-0000-0000-0000E6000000}"/>
    <hyperlink ref="E242" location="A125247946X" display="A125247946X" xr:uid="{00000000-0004-0000-0000-0000E7000000}"/>
    <hyperlink ref="E243" location="A125233690W" display="A125233690W" xr:uid="{00000000-0004-0000-0000-0000E8000000}"/>
    <hyperlink ref="E244" location="A125257450F" display="A125257450F" xr:uid="{00000000-0004-0000-0000-0000E9000000}"/>
    <hyperlink ref="E245" location="A125245570A" display="A125245570A" xr:uid="{00000000-0004-0000-0000-0000EA000000}"/>
    <hyperlink ref="E246" location="A125228938V" display="A125228938V" xr:uid="{00000000-0004-0000-0000-0000EB000000}"/>
    <hyperlink ref="E247" location="A125252698V" display="A125252698V" xr:uid="{00000000-0004-0000-0000-0000EC000000}"/>
    <hyperlink ref="E248" location="A125240818C" display="A125240818C" xr:uid="{00000000-0004-0000-0000-0000ED000000}"/>
    <hyperlink ref="E249" location="A125238442A" display="A125238442A" xr:uid="{00000000-0004-0000-0000-0000EE000000}"/>
    <hyperlink ref="E250" location="A125262202R" display="A125262202R" xr:uid="{00000000-0004-0000-0000-0000EF000000}"/>
    <hyperlink ref="E251" location="A125250322K" display="A125250322K" xr:uid="{00000000-0004-0000-0000-0000F0000000}"/>
    <hyperlink ref="E252" location="A125231290X" display="A125231290X" xr:uid="{00000000-0004-0000-0000-0000F1000000}"/>
    <hyperlink ref="E253" location="A125255050J" display="A125255050J" xr:uid="{00000000-0004-0000-0000-0000F2000000}"/>
    <hyperlink ref="E254" location="A125243170C" display="A125243170C" xr:uid="{00000000-0004-0000-0000-0000F3000000}"/>
    <hyperlink ref="E255" location="A125236042C" display="A125236042C" xr:uid="{00000000-0004-0000-0000-0000F4000000}"/>
    <hyperlink ref="E256" location="A125259802K" display="A125259802K" xr:uid="{00000000-0004-0000-0000-0000F5000000}"/>
    <hyperlink ref="E257" location="A125247922F" display="A125247922F" xr:uid="{00000000-0004-0000-0000-0000F6000000}"/>
    <hyperlink ref="E258" location="A125233666W" display="A125233666W" xr:uid="{00000000-0004-0000-0000-0000F7000000}"/>
    <hyperlink ref="E259" location="A125257426F" display="A125257426F" xr:uid="{00000000-0004-0000-0000-0000F8000000}"/>
    <hyperlink ref="E260" location="A125245546A" display="A125245546A" xr:uid="{00000000-0004-0000-0000-0000F9000000}"/>
    <hyperlink ref="E261" location="A125228914A" display="A125228914A" xr:uid="{00000000-0004-0000-0000-0000FA000000}"/>
    <hyperlink ref="E262" location="A125252674A" display="A125252674A" xr:uid="{00000000-0004-0000-0000-0000FB000000}"/>
    <hyperlink ref="E263" location="A125240794W" display="A125240794W" xr:uid="{00000000-0004-0000-0000-0000FC000000}"/>
    <hyperlink ref="E264" location="A125238418A" display="A125238418A" xr:uid="{00000000-0004-0000-0000-0000FD000000}"/>
    <hyperlink ref="E265" location="A125262178A" display="A125262178A" xr:uid="{00000000-0004-0000-0000-0000FE000000}"/>
    <hyperlink ref="E266" location="A125250298W" display="A125250298W" xr:uid="{00000000-0004-0000-0000-0000FF000000}"/>
    <hyperlink ref="E267" location="A125231294J" display="A125231294J" xr:uid="{00000000-0004-0000-0000-000000010000}"/>
    <hyperlink ref="E268" location="A125255054T" display="A125255054T" xr:uid="{00000000-0004-0000-0000-000001010000}"/>
    <hyperlink ref="E269" location="A125243174L" display="A125243174L" xr:uid="{00000000-0004-0000-0000-000002010000}"/>
    <hyperlink ref="E270" location="A125236046L" display="A125236046L" xr:uid="{00000000-0004-0000-0000-000003010000}"/>
    <hyperlink ref="E271" location="A125259806V" display="A125259806V" xr:uid="{00000000-0004-0000-0000-000004010000}"/>
    <hyperlink ref="E272" location="A125247926R" display="A125247926R" xr:uid="{00000000-0004-0000-0000-000005010000}"/>
    <hyperlink ref="E273" location="A125233670L" display="A125233670L" xr:uid="{00000000-0004-0000-0000-000006010000}"/>
    <hyperlink ref="E274" location="A125257430W" display="A125257430W" xr:uid="{00000000-0004-0000-0000-000007010000}"/>
    <hyperlink ref="E275" location="A125245550T" display="A125245550T" xr:uid="{00000000-0004-0000-0000-000008010000}"/>
    <hyperlink ref="E276" location="A125228918K" display="A125228918K" xr:uid="{00000000-0004-0000-0000-000009010000}"/>
    <hyperlink ref="E277" location="A125252678K" display="A125252678K" xr:uid="{00000000-0004-0000-0000-00000A010000}"/>
    <hyperlink ref="E278" location="A125240798F" display="A125240798F" xr:uid="{00000000-0004-0000-0000-00000B010000}"/>
    <hyperlink ref="E279" location="A125238422T" display="A125238422T" xr:uid="{00000000-0004-0000-0000-00000C010000}"/>
    <hyperlink ref="E280" location="A125262182T" display="A125262182T" xr:uid="{00000000-0004-0000-0000-00000D010000}"/>
    <hyperlink ref="E281" location="A125250302A" display="A125250302A" xr:uid="{00000000-0004-0000-0000-00000E010000}"/>
    <hyperlink ref="E282" location="A125231298T" display="A125231298T" xr:uid="{00000000-0004-0000-0000-00000F010000}"/>
    <hyperlink ref="E283" location="A125255058A" display="A125255058A" xr:uid="{00000000-0004-0000-0000-000010010000}"/>
    <hyperlink ref="E284" location="A125243178W" display="A125243178W" xr:uid="{00000000-0004-0000-0000-000011010000}"/>
    <hyperlink ref="E285" location="A125236050C" display="A125236050C" xr:uid="{00000000-0004-0000-0000-000012010000}"/>
    <hyperlink ref="E286" location="A125259810K" display="A125259810K" xr:uid="{00000000-0004-0000-0000-000013010000}"/>
    <hyperlink ref="E287" location="A125247930F" display="A125247930F" xr:uid="{00000000-0004-0000-0000-000014010000}"/>
    <hyperlink ref="E288" location="A125233674W" display="A125233674W" xr:uid="{00000000-0004-0000-0000-000015010000}"/>
    <hyperlink ref="E289" location="A125257434F" display="A125257434F" xr:uid="{00000000-0004-0000-0000-000016010000}"/>
    <hyperlink ref="E290" location="A125245554A" display="A125245554A" xr:uid="{00000000-0004-0000-0000-000017010000}"/>
    <hyperlink ref="E291" location="A125228922A" display="A125228922A" xr:uid="{00000000-0004-0000-0000-000018010000}"/>
    <hyperlink ref="E292" location="A125252682A" display="A125252682A" xr:uid="{00000000-0004-0000-0000-000019010000}"/>
    <hyperlink ref="E293" location="A125240802K" display="A125240802K" xr:uid="{00000000-0004-0000-0000-00001A010000}"/>
    <hyperlink ref="E294" location="A125238426A" display="A125238426A" xr:uid="{00000000-0004-0000-0000-00001B010000}"/>
    <hyperlink ref="E295" location="A125262186A" display="A125262186A" xr:uid="{00000000-0004-0000-0000-00001C010000}"/>
    <hyperlink ref="E296" location="A125250306K" display="A125250306K" xr:uid="{00000000-0004-0000-0000-00001D010000}"/>
    <hyperlink ref="E297" location="A125231282X" display="A125231282X" xr:uid="{00000000-0004-0000-0000-00001E010000}"/>
    <hyperlink ref="E298" location="A125255042J" display="A125255042J" xr:uid="{00000000-0004-0000-0000-00001F010000}"/>
    <hyperlink ref="E299" location="A125243162C" display="A125243162C" xr:uid="{00000000-0004-0000-0000-000020010000}"/>
    <hyperlink ref="E300" location="A125236034C" display="A125236034C" xr:uid="{00000000-0004-0000-0000-000021010000}"/>
    <hyperlink ref="E301" location="A125259794W" display="A125259794W" xr:uid="{00000000-0004-0000-0000-000022010000}"/>
    <hyperlink ref="E302" location="A125247914F" display="A125247914F" xr:uid="{00000000-0004-0000-0000-000023010000}"/>
    <hyperlink ref="E303" location="A125233658W" display="A125233658W" xr:uid="{00000000-0004-0000-0000-000024010000}"/>
    <hyperlink ref="E304" location="A125257418F" display="A125257418F" xr:uid="{00000000-0004-0000-0000-000025010000}"/>
    <hyperlink ref="E305" location="A125245538A" display="A125245538A" xr:uid="{00000000-0004-0000-0000-000026010000}"/>
    <hyperlink ref="E306" location="A125228906A" display="A125228906A" xr:uid="{00000000-0004-0000-0000-000027010000}"/>
    <hyperlink ref="E307" location="A125252666A" display="A125252666A" xr:uid="{00000000-0004-0000-0000-000028010000}"/>
    <hyperlink ref="E308" location="A125240786W" display="A125240786W" xr:uid="{00000000-0004-0000-0000-000029010000}"/>
    <hyperlink ref="E309" location="A125238410J" display="A125238410J" xr:uid="{00000000-0004-0000-0000-00002A010000}"/>
    <hyperlink ref="E310" location="A125262170J" display="A125262170J" xr:uid="{00000000-0004-0000-0000-00002B010000}"/>
    <hyperlink ref="E311" location="A125250290C" display="A125250290C" xr:uid="{00000000-0004-0000-0000-00002C010000}"/>
    <hyperlink ref="E312" location="A125231318R" display="A125231318R" xr:uid="{00000000-0004-0000-0000-00002D010000}"/>
    <hyperlink ref="E313" location="A125255078K" display="A125255078K" xr:uid="{00000000-0004-0000-0000-00002E010000}"/>
    <hyperlink ref="E314" location="A125243198F" display="A125243198F" xr:uid="{00000000-0004-0000-0000-00002F010000}"/>
    <hyperlink ref="E315" location="A125236070L" display="A125236070L" xr:uid="{00000000-0004-0000-0000-000030010000}"/>
    <hyperlink ref="E316" location="A125259830V" display="A125259830V" xr:uid="{00000000-0004-0000-0000-000031010000}"/>
    <hyperlink ref="E317" location="A125247950R" display="A125247950R" xr:uid="{00000000-0004-0000-0000-000032010000}"/>
    <hyperlink ref="E318" location="A125233694F" display="A125233694F" xr:uid="{00000000-0004-0000-0000-000033010000}"/>
    <hyperlink ref="E319" location="A125257454R" display="A125257454R" xr:uid="{00000000-0004-0000-0000-000034010000}"/>
    <hyperlink ref="E320" location="A125245574K" display="A125245574K" xr:uid="{00000000-0004-0000-0000-000035010000}"/>
    <hyperlink ref="E321" location="A125228942K" display="A125228942K" xr:uid="{00000000-0004-0000-0000-000036010000}"/>
    <hyperlink ref="E322" location="A125252702X" display="A125252702X" xr:uid="{00000000-0004-0000-0000-000037010000}"/>
    <hyperlink ref="E323" location="A125240822V" display="A125240822V" xr:uid="{00000000-0004-0000-0000-000038010000}"/>
    <hyperlink ref="E324" location="A125238446K" display="A125238446K" xr:uid="{00000000-0004-0000-0000-000039010000}"/>
    <hyperlink ref="E325" location="A125262206X" display="A125262206X" xr:uid="{00000000-0004-0000-0000-00003A010000}"/>
    <hyperlink ref="E326" location="A125250326V" display="A125250326V" xr:uid="{00000000-0004-0000-0000-00003B010000}"/>
    <hyperlink ref="E327" location="A125231302W" display="A125231302W" xr:uid="{00000000-0004-0000-0000-00003C010000}"/>
    <hyperlink ref="E328" location="A125255062T" display="A125255062T" xr:uid="{00000000-0004-0000-0000-00003D010000}"/>
    <hyperlink ref="E329" location="A125243182L" display="A125243182L" xr:uid="{00000000-0004-0000-0000-00003E010000}"/>
    <hyperlink ref="E330" location="A125236054L" display="A125236054L" xr:uid="{00000000-0004-0000-0000-00003F010000}"/>
    <hyperlink ref="E331" location="A125259814V" display="A125259814V" xr:uid="{00000000-0004-0000-0000-000040010000}"/>
    <hyperlink ref="E332" location="A125247934R" display="A125247934R" xr:uid="{00000000-0004-0000-0000-000041010000}"/>
    <hyperlink ref="E333" location="A125233678F" display="A125233678F" xr:uid="{00000000-0004-0000-0000-000042010000}"/>
    <hyperlink ref="E334" location="A125257438R" display="A125257438R" xr:uid="{00000000-0004-0000-0000-000043010000}"/>
    <hyperlink ref="E335" location="A125245558K" display="A125245558K" xr:uid="{00000000-0004-0000-0000-000044010000}"/>
    <hyperlink ref="E336" location="A125228926K" display="A125228926K" xr:uid="{00000000-0004-0000-0000-000045010000}"/>
    <hyperlink ref="E337" location="A125252686K" display="A125252686K" xr:uid="{00000000-0004-0000-0000-000046010000}"/>
    <hyperlink ref="E338" location="A125240806V" display="A125240806V" xr:uid="{00000000-0004-0000-0000-000047010000}"/>
    <hyperlink ref="E339" location="A125238430T" display="A125238430T" xr:uid="{00000000-0004-0000-0000-000048010000}"/>
    <hyperlink ref="E340" location="A125262190T" display="A125262190T" xr:uid="{00000000-0004-0000-0000-000049010000}"/>
    <hyperlink ref="E341" location="A125250310A" display="A125250310A" xr:uid="{00000000-0004-0000-0000-00004A010000}"/>
    <hyperlink ref="E342" location="A125230530F" display="A125230530F" xr:uid="{00000000-0004-0000-0000-00004B010000}"/>
    <hyperlink ref="E343" location="A125254290A" display="A125254290A" xr:uid="{00000000-0004-0000-0000-00004C010000}"/>
    <hyperlink ref="E344" location="A125242410K" display="A125242410K" xr:uid="{00000000-0004-0000-0000-00004D010000}"/>
    <hyperlink ref="E345" location="A125235282W" display="A125235282W" xr:uid="{00000000-0004-0000-0000-00004E010000}"/>
    <hyperlink ref="E346" location="A125259042F" display="A125259042F" xr:uid="{00000000-0004-0000-0000-00004F010000}"/>
    <hyperlink ref="E347" location="A125247162A" display="A125247162A" xr:uid="{00000000-0004-0000-0000-000050010000}"/>
    <hyperlink ref="E348" location="A125232906C" display="A125232906C" xr:uid="{00000000-0004-0000-0000-000051010000}"/>
    <hyperlink ref="E349" location="A125256666X" display="A125256666X" xr:uid="{00000000-0004-0000-0000-000052010000}"/>
    <hyperlink ref="E350" location="A125244786V" display="A125244786V" xr:uid="{00000000-0004-0000-0000-000053010000}"/>
    <hyperlink ref="E351" location="A125228154W" display="A125228154W" xr:uid="{00000000-0004-0000-0000-000054010000}"/>
    <hyperlink ref="E352" location="A125251914J" display="A125251914J" xr:uid="{00000000-0004-0000-0000-000055010000}"/>
    <hyperlink ref="E353" location="A125240034F" display="A125240034F" xr:uid="{00000000-0004-0000-0000-000056010000}"/>
    <hyperlink ref="E354" location="A125237658V" display="A125237658V" xr:uid="{00000000-0004-0000-0000-000057010000}"/>
    <hyperlink ref="E355" location="A125261418J" display="A125261418J" xr:uid="{00000000-0004-0000-0000-000058010000}"/>
    <hyperlink ref="E356" location="A125249538X" display="A125249538X" xr:uid="{00000000-0004-0000-0000-000059010000}"/>
    <hyperlink ref="E357" location="A125230514F" display="A125230514F" xr:uid="{00000000-0004-0000-0000-00005A010000}"/>
    <hyperlink ref="E358" location="A125254274A" display="A125254274A" xr:uid="{00000000-0004-0000-0000-00005B010000}"/>
    <hyperlink ref="E359" location="A125242394W" display="A125242394W" xr:uid="{00000000-0004-0000-0000-00005C010000}"/>
    <hyperlink ref="E360" location="A125235266W" display="A125235266W" xr:uid="{00000000-0004-0000-0000-00005D010000}"/>
    <hyperlink ref="E361" location="A125259026F" display="A125259026F" xr:uid="{00000000-0004-0000-0000-00005E010000}"/>
    <hyperlink ref="E362" location="A125247146A" display="A125247146A" xr:uid="{00000000-0004-0000-0000-00005F010000}"/>
    <hyperlink ref="E363" location="A125232890W" display="A125232890W" xr:uid="{00000000-0004-0000-0000-000060010000}"/>
    <hyperlink ref="E364" location="A125256650F" display="A125256650F" xr:uid="{00000000-0004-0000-0000-000061010000}"/>
    <hyperlink ref="E365" location="A125244770A" display="A125244770A" xr:uid="{00000000-0004-0000-0000-000062010000}"/>
    <hyperlink ref="E366" location="A125228138W" display="A125228138W" xr:uid="{00000000-0004-0000-0000-000063010000}"/>
    <hyperlink ref="E367" location="A125251898V" display="A125251898V" xr:uid="{00000000-0004-0000-0000-000064010000}"/>
    <hyperlink ref="E368" location="A125240018F" display="A125240018F" xr:uid="{00000000-0004-0000-0000-000065010000}"/>
    <hyperlink ref="E369" location="A125237642A" display="A125237642A" xr:uid="{00000000-0004-0000-0000-000066010000}"/>
    <hyperlink ref="E370" location="A125261402R" display="A125261402R" xr:uid="{00000000-0004-0000-0000-000067010000}"/>
    <hyperlink ref="E371" location="A125249522F" display="A125249522F" xr:uid="{00000000-0004-0000-0000-000068010000}"/>
    <hyperlink ref="E372" location="A125230494J" display="A125230494J" xr:uid="{00000000-0004-0000-0000-000069010000}"/>
    <hyperlink ref="E373" location="A125254254T" display="A125254254T" xr:uid="{00000000-0004-0000-0000-00006A010000}"/>
    <hyperlink ref="E374" location="A125242374L" display="A125242374L" xr:uid="{00000000-0004-0000-0000-00006B010000}"/>
    <hyperlink ref="E375" location="A125235246L" display="A125235246L" xr:uid="{00000000-0004-0000-0000-00006C010000}"/>
    <hyperlink ref="E376" location="A125259006W" display="A125259006W" xr:uid="{00000000-0004-0000-0000-00006D010000}"/>
    <hyperlink ref="E377" location="A125247126T" display="A125247126T" xr:uid="{00000000-0004-0000-0000-00006E010000}"/>
    <hyperlink ref="E378" location="A125232870L" display="A125232870L" xr:uid="{00000000-0004-0000-0000-00006F010000}"/>
    <hyperlink ref="E379" location="A125256630W" display="A125256630W" xr:uid="{00000000-0004-0000-0000-000070010000}"/>
    <hyperlink ref="E380" location="A125244750T" display="A125244750T" xr:uid="{00000000-0004-0000-0000-000071010000}"/>
    <hyperlink ref="E381" location="A125228118L" display="A125228118L" xr:uid="{00000000-0004-0000-0000-000072010000}"/>
    <hyperlink ref="E382" location="A125251878K" display="A125251878K" xr:uid="{00000000-0004-0000-0000-000073010000}"/>
    <hyperlink ref="E383" location="A125239998A" display="A125239998A" xr:uid="{00000000-0004-0000-0000-000074010000}"/>
    <hyperlink ref="E384" location="A125237622T" display="A125237622T" xr:uid="{00000000-0004-0000-0000-000075010000}"/>
    <hyperlink ref="E385" location="A125261382T" display="A125261382T" xr:uid="{00000000-0004-0000-0000-000076010000}"/>
    <hyperlink ref="E386" location="A125249502W" display="A125249502W" xr:uid="{00000000-0004-0000-0000-000077010000}"/>
    <hyperlink ref="E387" location="A125230518R" display="A125230518R" xr:uid="{00000000-0004-0000-0000-000078010000}"/>
    <hyperlink ref="E388" location="A125254278K" display="A125254278K" xr:uid="{00000000-0004-0000-0000-000079010000}"/>
    <hyperlink ref="E389" location="A125242398F" display="A125242398F" xr:uid="{00000000-0004-0000-0000-00007A010000}"/>
    <hyperlink ref="E390" location="A125235270L" display="A125235270L" xr:uid="{00000000-0004-0000-0000-00007B010000}"/>
    <hyperlink ref="E391" location="A125259030W" display="A125259030W" xr:uid="{00000000-0004-0000-0000-00007C010000}"/>
    <hyperlink ref="E392" location="A125247150T" display="A125247150T" xr:uid="{00000000-0004-0000-0000-00007D010000}"/>
    <hyperlink ref="E393" location="A125232894F" display="A125232894F" xr:uid="{00000000-0004-0000-0000-00007E010000}"/>
    <hyperlink ref="E394" location="A125256654R" display="A125256654R" xr:uid="{00000000-0004-0000-0000-00007F010000}"/>
    <hyperlink ref="E395" location="A125244774K" display="A125244774K" xr:uid="{00000000-0004-0000-0000-000080010000}"/>
    <hyperlink ref="E396" location="A125228142L" display="A125228142L" xr:uid="{00000000-0004-0000-0000-000081010000}"/>
    <hyperlink ref="E397" location="A125251902X" display="A125251902X" xr:uid="{00000000-0004-0000-0000-000082010000}"/>
    <hyperlink ref="E398" location="A125240022W" display="A125240022W" xr:uid="{00000000-0004-0000-0000-000083010000}"/>
    <hyperlink ref="E399" location="A125237646K" display="A125237646K" xr:uid="{00000000-0004-0000-0000-000084010000}"/>
    <hyperlink ref="E400" location="A125261406X" display="A125261406X" xr:uid="{00000000-0004-0000-0000-000085010000}"/>
    <hyperlink ref="E401" location="A125249526R" display="A125249526R" xr:uid="{00000000-0004-0000-0000-000086010000}"/>
    <hyperlink ref="E402" location="A125230522F" display="A125230522F" xr:uid="{00000000-0004-0000-0000-000087010000}"/>
    <hyperlink ref="E403" location="A125254282A" display="A125254282A" xr:uid="{00000000-0004-0000-0000-000088010000}"/>
    <hyperlink ref="E404" location="A125242402K" display="A125242402K" xr:uid="{00000000-0004-0000-0000-000089010000}"/>
    <hyperlink ref="E405" location="A125235274W" display="A125235274W" xr:uid="{00000000-0004-0000-0000-00008A010000}"/>
    <hyperlink ref="E406" location="A125259034F" display="A125259034F" xr:uid="{00000000-0004-0000-0000-00008B010000}"/>
    <hyperlink ref="E407" location="A125247154A" display="A125247154A" xr:uid="{00000000-0004-0000-0000-00008C010000}"/>
    <hyperlink ref="E408" location="A125232898R" display="A125232898R" xr:uid="{00000000-0004-0000-0000-00008D010000}"/>
    <hyperlink ref="E409" location="A125256658X" display="A125256658X" xr:uid="{00000000-0004-0000-0000-00008E010000}"/>
    <hyperlink ref="E410" location="A125244778V" display="A125244778V" xr:uid="{00000000-0004-0000-0000-00008F010000}"/>
    <hyperlink ref="E411" location="A125228146W" display="A125228146W" xr:uid="{00000000-0004-0000-0000-000090010000}"/>
    <hyperlink ref="E412" location="A125251906J" display="A125251906J" xr:uid="{00000000-0004-0000-0000-000091010000}"/>
    <hyperlink ref="E413" location="A125240026F" display="A125240026F" xr:uid="{00000000-0004-0000-0000-000092010000}"/>
    <hyperlink ref="E414" location="A125237650A" display="A125237650A" xr:uid="{00000000-0004-0000-0000-000093010000}"/>
    <hyperlink ref="E415" location="A125261410R" display="A125261410R" xr:uid="{00000000-0004-0000-0000-000094010000}"/>
    <hyperlink ref="E416" location="A125249530F" display="A125249530F" xr:uid="{00000000-0004-0000-0000-000095010000}"/>
    <hyperlink ref="E417" location="A125230498T" display="A125230498T" xr:uid="{00000000-0004-0000-0000-000096010000}"/>
    <hyperlink ref="E418" location="A125254258A" display="A125254258A" xr:uid="{00000000-0004-0000-0000-000097010000}"/>
    <hyperlink ref="E419" location="A125242378W" display="A125242378W" xr:uid="{00000000-0004-0000-0000-000098010000}"/>
    <hyperlink ref="E420" location="A125235250C" display="A125235250C" xr:uid="{00000000-0004-0000-0000-000099010000}"/>
    <hyperlink ref="E421" location="A125259010L" display="A125259010L" xr:uid="{00000000-0004-0000-0000-00009A010000}"/>
    <hyperlink ref="E422" location="A125247130J" display="A125247130J" xr:uid="{00000000-0004-0000-0000-00009B010000}"/>
    <hyperlink ref="E423" location="A125232874W" display="A125232874W" xr:uid="{00000000-0004-0000-0000-00009C010000}"/>
    <hyperlink ref="E424" location="A125256634F" display="A125256634F" xr:uid="{00000000-0004-0000-0000-00009D010000}"/>
    <hyperlink ref="E425" location="A125244754A" display="A125244754A" xr:uid="{00000000-0004-0000-0000-00009E010000}"/>
    <hyperlink ref="E426" location="A125228122C" display="A125228122C" xr:uid="{00000000-0004-0000-0000-00009F010000}"/>
    <hyperlink ref="E427" location="A125251882A" display="A125251882A" xr:uid="{00000000-0004-0000-0000-0000A0010000}"/>
    <hyperlink ref="E428" location="A125240002L" display="A125240002L" xr:uid="{00000000-0004-0000-0000-0000A1010000}"/>
    <hyperlink ref="E429" location="A125237626A" display="A125237626A" xr:uid="{00000000-0004-0000-0000-0000A2010000}"/>
    <hyperlink ref="E430" location="A125261386A" display="A125261386A" xr:uid="{00000000-0004-0000-0000-0000A3010000}"/>
    <hyperlink ref="E431" location="A125249506F" display="A125249506F" xr:uid="{00000000-0004-0000-0000-0000A4010000}"/>
    <hyperlink ref="E432" location="A125230502W" display="A125230502W" xr:uid="{00000000-0004-0000-0000-0000A5010000}"/>
    <hyperlink ref="E433" location="A125254262T" display="A125254262T" xr:uid="{00000000-0004-0000-0000-0000A6010000}"/>
    <hyperlink ref="E434" location="A125242382L" display="A125242382L" xr:uid="{00000000-0004-0000-0000-0000A7010000}"/>
    <hyperlink ref="E435" location="A125235254L" display="A125235254L" xr:uid="{00000000-0004-0000-0000-0000A8010000}"/>
    <hyperlink ref="E436" location="A125259014W" display="A125259014W" xr:uid="{00000000-0004-0000-0000-0000A9010000}"/>
    <hyperlink ref="E437" location="A125247134T" display="A125247134T" xr:uid="{00000000-0004-0000-0000-0000AA010000}"/>
    <hyperlink ref="E438" location="A125232878F" display="A125232878F" xr:uid="{00000000-0004-0000-0000-0000AB010000}"/>
    <hyperlink ref="E439" location="A125256638R" display="A125256638R" xr:uid="{00000000-0004-0000-0000-0000AC010000}"/>
    <hyperlink ref="E440" location="A125244758K" display="A125244758K" xr:uid="{00000000-0004-0000-0000-0000AD010000}"/>
    <hyperlink ref="E441" location="A125228126L" display="A125228126L" xr:uid="{00000000-0004-0000-0000-0000AE010000}"/>
    <hyperlink ref="E442" location="A125251886K" display="A125251886K" xr:uid="{00000000-0004-0000-0000-0000AF010000}"/>
    <hyperlink ref="E443" location="A125240006W" display="A125240006W" xr:uid="{00000000-0004-0000-0000-0000B0010000}"/>
    <hyperlink ref="E444" location="A125237630T" display="A125237630T" xr:uid="{00000000-0004-0000-0000-0000B1010000}"/>
    <hyperlink ref="E445" location="A125261390T" display="A125261390T" xr:uid="{00000000-0004-0000-0000-0000B2010000}"/>
    <hyperlink ref="E446" location="A125249510W" display="A125249510W" xr:uid="{00000000-0004-0000-0000-0000B3010000}"/>
    <hyperlink ref="E447" location="A125230506F" display="A125230506F" xr:uid="{00000000-0004-0000-0000-0000B4010000}"/>
    <hyperlink ref="E448" location="A125254266A" display="A125254266A" xr:uid="{00000000-0004-0000-0000-0000B5010000}"/>
    <hyperlink ref="E449" location="A125242386W" display="A125242386W" xr:uid="{00000000-0004-0000-0000-0000B6010000}"/>
    <hyperlink ref="E450" location="A125235258W" display="A125235258W" xr:uid="{00000000-0004-0000-0000-0000B7010000}"/>
    <hyperlink ref="E451" location="A125259018F" display="A125259018F" xr:uid="{00000000-0004-0000-0000-0000B8010000}"/>
    <hyperlink ref="E452" location="A125247138A" display="A125247138A" xr:uid="{00000000-0004-0000-0000-0000B9010000}"/>
    <hyperlink ref="E453" location="A125232882W" display="A125232882W" xr:uid="{00000000-0004-0000-0000-0000BA010000}"/>
    <hyperlink ref="E454" location="A125256642F" display="A125256642F" xr:uid="{00000000-0004-0000-0000-0000BB010000}"/>
    <hyperlink ref="E455" location="A125244762A" display="A125244762A" xr:uid="{00000000-0004-0000-0000-0000BC010000}"/>
    <hyperlink ref="E456" location="A125228130C" display="A125228130C" xr:uid="{00000000-0004-0000-0000-0000BD010000}"/>
    <hyperlink ref="E457" location="A125251890A" display="A125251890A" xr:uid="{00000000-0004-0000-0000-0000BE010000}"/>
    <hyperlink ref="E458" location="A125240010L" display="A125240010L" xr:uid="{00000000-0004-0000-0000-0000BF010000}"/>
    <hyperlink ref="E459" location="A125237634A" display="A125237634A" xr:uid="{00000000-0004-0000-0000-0000C0010000}"/>
    <hyperlink ref="E460" location="A125261394A" display="A125261394A" xr:uid="{00000000-0004-0000-0000-0000C1010000}"/>
    <hyperlink ref="E461" location="A125249514F" display="A125249514F" xr:uid="{00000000-0004-0000-0000-0000C2010000}"/>
    <hyperlink ref="E462" location="A125230490X" display="A125230490X" xr:uid="{00000000-0004-0000-0000-0000C3010000}"/>
    <hyperlink ref="E463" location="A125254250J" display="A125254250J" xr:uid="{00000000-0004-0000-0000-0000C4010000}"/>
    <hyperlink ref="E464" location="A125242370C" display="A125242370C" xr:uid="{00000000-0004-0000-0000-0000C5010000}"/>
    <hyperlink ref="E465" location="A125235242C" display="A125235242C" xr:uid="{00000000-0004-0000-0000-0000C6010000}"/>
    <hyperlink ref="E466" location="A125259002L" display="A125259002L" xr:uid="{00000000-0004-0000-0000-0000C7010000}"/>
    <hyperlink ref="E467" location="A125247122J" display="A125247122J" xr:uid="{00000000-0004-0000-0000-0000C8010000}"/>
    <hyperlink ref="E468" location="A125232866W" display="A125232866W" xr:uid="{00000000-0004-0000-0000-0000C9010000}"/>
    <hyperlink ref="E469" location="A125256626F" display="A125256626F" xr:uid="{00000000-0004-0000-0000-0000CA010000}"/>
    <hyperlink ref="E470" location="A125244746A" display="A125244746A" xr:uid="{00000000-0004-0000-0000-0000CB010000}"/>
    <hyperlink ref="E471" location="A125228114C" display="A125228114C" xr:uid="{00000000-0004-0000-0000-0000CC010000}"/>
    <hyperlink ref="E472" location="A125251874A" display="A125251874A" xr:uid="{00000000-0004-0000-0000-0000CD010000}"/>
    <hyperlink ref="E473" location="A125239994T" display="A125239994T" xr:uid="{00000000-0004-0000-0000-0000CE010000}"/>
    <hyperlink ref="E474" location="A125237618A" display="A125237618A" xr:uid="{00000000-0004-0000-0000-0000CF010000}"/>
    <hyperlink ref="E475" location="A125261378A" display="A125261378A" xr:uid="{00000000-0004-0000-0000-0000D0010000}"/>
    <hyperlink ref="E476" location="A125249498T" display="A125249498T" xr:uid="{00000000-0004-0000-0000-0000D1010000}"/>
    <hyperlink ref="E477" location="A125230526R" display="A125230526R" xr:uid="{00000000-0004-0000-0000-0000D2010000}"/>
    <hyperlink ref="E478" location="A125254286K" display="A125254286K" xr:uid="{00000000-0004-0000-0000-0000D3010000}"/>
    <hyperlink ref="E479" location="A125242406V" display="A125242406V" xr:uid="{00000000-0004-0000-0000-0000D4010000}"/>
    <hyperlink ref="E480" location="A125235278F" display="A125235278F" xr:uid="{00000000-0004-0000-0000-0000D5010000}"/>
    <hyperlink ref="E481" location="A125259038R" display="A125259038R" xr:uid="{00000000-0004-0000-0000-0000D6010000}"/>
    <hyperlink ref="E482" location="A125247158K" display="A125247158K" xr:uid="{00000000-0004-0000-0000-0000D7010000}"/>
    <hyperlink ref="E483" location="A125232902V" display="A125232902V" xr:uid="{00000000-0004-0000-0000-0000D8010000}"/>
    <hyperlink ref="E484" location="A125256662R" display="A125256662R" xr:uid="{00000000-0004-0000-0000-0000D9010000}"/>
    <hyperlink ref="E485" location="A125244782K" display="A125244782K" xr:uid="{00000000-0004-0000-0000-0000DA010000}"/>
    <hyperlink ref="E486" location="A125228150L" display="A125228150L" xr:uid="{00000000-0004-0000-0000-0000DB010000}"/>
    <hyperlink ref="E487" location="A125251910X" display="A125251910X" xr:uid="{00000000-0004-0000-0000-0000DC010000}"/>
    <hyperlink ref="E488" location="A125240030W" display="A125240030W" xr:uid="{00000000-0004-0000-0000-0000DD010000}"/>
    <hyperlink ref="E489" location="A125237654K" display="A125237654K" xr:uid="{00000000-0004-0000-0000-0000DE010000}"/>
    <hyperlink ref="E490" location="A125261414X" display="A125261414X" xr:uid="{00000000-0004-0000-0000-0000DF010000}"/>
    <hyperlink ref="E491" location="A125249534R" display="A125249534R" xr:uid="{00000000-0004-0000-0000-0000E0010000}"/>
    <hyperlink ref="E492" location="A125230510W" display="A125230510W" xr:uid="{00000000-0004-0000-0000-0000E1010000}"/>
    <hyperlink ref="E493" location="A125254270T" display="A125254270T" xr:uid="{00000000-0004-0000-0000-0000E2010000}"/>
    <hyperlink ref="E494" location="A125242390L" display="A125242390L" xr:uid="{00000000-0004-0000-0000-0000E3010000}"/>
    <hyperlink ref="E495" location="A125235262L" display="A125235262L" xr:uid="{00000000-0004-0000-0000-0000E4010000}"/>
    <hyperlink ref="E496" location="A125259022W" display="A125259022W" xr:uid="{00000000-0004-0000-0000-0000E5010000}"/>
    <hyperlink ref="E497" location="A125247142T" display="A125247142T" xr:uid="{00000000-0004-0000-0000-0000E6010000}"/>
    <hyperlink ref="E498" location="A125232886F" display="A125232886F" xr:uid="{00000000-0004-0000-0000-0000E7010000}"/>
    <hyperlink ref="E499" location="A125256646R" display="A125256646R" xr:uid="{00000000-0004-0000-0000-0000E8010000}"/>
    <hyperlink ref="E500" location="A125244766K" display="A125244766K" xr:uid="{00000000-0004-0000-0000-0000E9010000}"/>
    <hyperlink ref="E501" location="A125228134L" display="A125228134L" xr:uid="{00000000-0004-0000-0000-0000EA010000}"/>
    <hyperlink ref="E502" location="A125251894K" display="A125251894K" xr:uid="{00000000-0004-0000-0000-0000EB010000}"/>
    <hyperlink ref="E503" location="A125240014W" display="A125240014W" xr:uid="{00000000-0004-0000-0000-0000EC010000}"/>
    <hyperlink ref="E504" location="A125237638K" display="A125237638K" xr:uid="{00000000-0004-0000-0000-0000ED010000}"/>
    <hyperlink ref="E505" location="A125261398K" display="A125261398K" xr:uid="{00000000-0004-0000-0000-0000EE010000}"/>
    <hyperlink ref="E506" location="A125249518R" display="A125249518R" xr:uid="{00000000-0004-0000-0000-0000EF010000}"/>
    <hyperlink ref="E507" location="A125231718A" display="A125231718A" xr:uid="{00000000-0004-0000-0000-0000F0010000}"/>
    <hyperlink ref="E508" location="A125255478W" display="A125255478W" xr:uid="{00000000-0004-0000-0000-0000F1010000}"/>
    <hyperlink ref="E509" location="A125243598T" display="A125243598T" xr:uid="{00000000-0004-0000-0000-0000F2010000}"/>
    <hyperlink ref="E510" location="A125236470X" display="A125236470X" xr:uid="{00000000-0004-0000-0000-0000F3010000}"/>
    <hyperlink ref="E511" location="A125260230L" display="A125260230L" xr:uid="{00000000-0004-0000-0000-0000F4010000}"/>
    <hyperlink ref="E512" location="A125248350C" display="A125248350C" xr:uid="{00000000-0004-0000-0000-0000F5010000}"/>
    <hyperlink ref="E513" location="A125234094V" display="A125234094V" xr:uid="{00000000-0004-0000-0000-0000F6010000}"/>
    <hyperlink ref="E514" location="A125257854A" display="A125257854A" xr:uid="{00000000-0004-0000-0000-0000F7010000}"/>
    <hyperlink ref="E515" location="A125245974W" display="A125245974W" xr:uid="{00000000-0004-0000-0000-0000F8010000}"/>
    <hyperlink ref="E516" location="A125229342X" display="A125229342X" xr:uid="{00000000-0004-0000-0000-0000F9010000}"/>
    <hyperlink ref="E517" location="A125253102L" display="A125253102L" xr:uid="{00000000-0004-0000-0000-0000FA010000}"/>
    <hyperlink ref="E518" location="A125241222J" display="A125241222J" xr:uid="{00000000-0004-0000-0000-0000FB010000}"/>
    <hyperlink ref="E519" location="A125238846W" display="A125238846W" xr:uid="{00000000-0004-0000-0000-0000FC010000}"/>
    <hyperlink ref="E520" location="A125262606K" display="A125262606K" xr:uid="{00000000-0004-0000-0000-0000FD010000}"/>
    <hyperlink ref="E521" location="A125250726F" display="A125250726F" xr:uid="{00000000-0004-0000-0000-0000FE010000}"/>
    <hyperlink ref="E522" location="A125231702J" display="A125231702J" xr:uid="{00000000-0004-0000-0000-0000FF010000}"/>
    <hyperlink ref="E523" location="A125255462C" display="A125255462C" xr:uid="{00000000-0004-0000-0000-000000020000}"/>
    <hyperlink ref="E524" location="A125243582X" display="A125243582X" xr:uid="{00000000-0004-0000-0000-000001020000}"/>
    <hyperlink ref="E525" location="A125236454X" display="A125236454X" xr:uid="{00000000-0004-0000-0000-000002020000}"/>
    <hyperlink ref="E526" location="A125260214L" display="A125260214L" xr:uid="{00000000-0004-0000-0000-000003020000}"/>
    <hyperlink ref="E527" location="A125248334C" display="A125248334C" xr:uid="{00000000-0004-0000-0000-000004020000}"/>
    <hyperlink ref="E528" location="A125234078V" display="A125234078V" xr:uid="{00000000-0004-0000-0000-000005020000}"/>
    <hyperlink ref="E529" location="A125257838A" display="A125257838A" xr:uid="{00000000-0004-0000-0000-000006020000}"/>
    <hyperlink ref="E530" location="A125245958W" display="A125245958W" xr:uid="{00000000-0004-0000-0000-000007020000}"/>
    <hyperlink ref="E531" location="A125229326X" display="A125229326X" xr:uid="{00000000-0004-0000-0000-000008020000}"/>
    <hyperlink ref="E532" location="A125253086X" display="A125253086X" xr:uid="{00000000-0004-0000-0000-000009020000}"/>
    <hyperlink ref="E533" location="A125241206J" display="A125241206J" xr:uid="{00000000-0004-0000-0000-00000A020000}"/>
    <hyperlink ref="E534" location="A125238830C" display="A125238830C" xr:uid="{00000000-0004-0000-0000-00000B020000}"/>
    <hyperlink ref="E535" location="A125262590C" display="A125262590C" xr:uid="{00000000-0004-0000-0000-00000C020000}"/>
    <hyperlink ref="E536" location="A125250710L" display="A125250710L" xr:uid="{00000000-0004-0000-0000-00000D020000}"/>
    <hyperlink ref="E537" location="A125231682K" display="A125231682K" xr:uid="{00000000-0004-0000-0000-00000E020000}"/>
    <hyperlink ref="E538" location="A125255442V" display="A125255442V" xr:uid="{00000000-0004-0000-0000-00000F020000}"/>
    <hyperlink ref="E539" location="A125243562R" display="A125243562R" xr:uid="{00000000-0004-0000-0000-000010020000}"/>
    <hyperlink ref="E540" location="A125236434R" display="A125236434R" xr:uid="{00000000-0004-0000-0000-000011020000}"/>
    <hyperlink ref="E541" location="A125260194R" display="A125260194R" xr:uid="{00000000-0004-0000-0000-000012020000}"/>
    <hyperlink ref="E542" location="A125248314V" display="A125248314V" xr:uid="{00000000-0004-0000-0000-000013020000}"/>
    <hyperlink ref="E543" location="A125234058K" display="A125234058K" xr:uid="{00000000-0004-0000-0000-000014020000}"/>
    <hyperlink ref="E544" location="A125257818T" display="A125257818T" xr:uid="{00000000-0004-0000-0000-000015020000}"/>
    <hyperlink ref="E545" location="A125245938L" display="A125245938L" xr:uid="{00000000-0004-0000-0000-000016020000}"/>
    <hyperlink ref="E546" location="A125229306R" display="A125229306R" xr:uid="{00000000-0004-0000-0000-000017020000}"/>
    <hyperlink ref="E547" location="A125253066R" display="A125253066R" xr:uid="{00000000-0004-0000-0000-000018020000}"/>
    <hyperlink ref="E548" location="A125241186K" display="A125241186K" xr:uid="{00000000-0004-0000-0000-000019020000}"/>
    <hyperlink ref="E549" location="A125238810V" display="A125238810V" xr:uid="{00000000-0004-0000-0000-00001A020000}"/>
    <hyperlink ref="E550" location="A125262570V" display="A125262570V" xr:uid="{00000000-0004-0000-0000-00001B020000}"/>
    <hyperlink ref="E551" location="A125250690R" display="A125250690R" xr:uid="{00000000-0004-0000-0000-00001C020000}"/>
    <hyperlink ref="E552" location="A125231706T" display="A125231706T" xr:uid="{00000000-0004-0000-0000-00001D020000}"/>
    <hyperlink ref="E553" location="A125255466L" display="A125255466L" xr:uid="{00000000-0004-0000-0000-00001E020000}"/>
    <hyperlink ref="E554" location="A125243586J" display="A125243586J" xr:uid="{00000000-0004-0000-0000-00001F020000}"/>
    <hyperlink ref="E555" location="A125236458J" display="A125236458J" xr:uid="{00000000-0004-0000-0000-000020020000}"/>
    <hyperlink ref="E556" location="A125260218W" display="A125260218W" xr:uid="{00000000-0004-0000-0000-000021020000}"/>
    <hyperlink ref="E557" location="A125248338L" display="A125248338L" xr:uid="{00000000-0004-0000-0000-000022020000}"/>
    <hyperlink ref="E558" location="A125234082K" display="A125234082K" xr:uid="{00000000-0004-0000-0000-000023020000}"/>
    <hyperlink ref="E559" location="A125257842T" display="A125257842T" xr:uid="{00000000-0004-0000-0000-000024020000}"/>
    <hyperlink ref="E560" location="A125245962L" display="A125245962L" xr:uid="{00000000-0004-0000-0000-000025020000}"/>
    <hyperlink ref="E561" location="A125229330R" display="A125229330R" xr:uid="{00000000-0004-0000-0000-000026020000}"/>
    <hyperlink ref="E562" location="A125253090R" display="A125253090R" xr:uid="{00000000-0004-0000-0000-000027020000}"/>
    <hyperlink ref="E563" location="A125241210X" display="A125241210X" xr:uid="{00000000-0004-0000-0000-000028020000}"/>
    <hyperlink ref="E564" location="A125238834L" display="A125238834L" xr:uid="{00000000-0004-0000-0000-000029020000}"/>
    <hyperlink ref="E565" location="A125262594L" display="A125262594L" xr:uid="{00000000-0004-0000-0000-00002A020000}"/>
    <hyperlink ref="E566" location="A125250714W" display="A125250714W" xr:uid="{00000000-0004-0000-0000-00002B020000}"/>
    <hyperlink ref="E567" location="A125231710J" display="A125231710J" xr:uid="{00000000-0004-0000-0000-00002C020000}"/>
    <hyperlink ref="E568" location="A125255470C" display="A125255470C" xr:uid="{00000000-0004-0000-0000-00002D020000}"/>
    <hyperlink ref="E569" location="A125243590X" display="A125243590X" xr:uid="{00000000-0004-0000-0000-00002E020000}"/>
    <hyperlink ref="E570" location="A125236462X" display="A125236462X" xr:uid="{00000000-0004-0000-0000-00002F020000}"/>
    <hyperlink ref="E571" location="A125260222L" display="A125260222L" xr:uid="{00000000-0004-0000-0000-000030020000}"/>
    <hyperlink ref="E572" location="A125248342C" display="A125248342C" xr:uid="{00000000-0004-0000-0000-000031020000}"/>
    <hyperlink ref="E573" location="A125234086V" display="A125234086V" xr:uid="{00000000-0004-0000-0000-000032020000}"/>
    <hyperlink ref="E574" location="A125257846A" display="A125257846A" xr:uid="{00000000-0004-0000-0000-000033020000}"/>
    <hyperlink ref="E575" location="A125245966W" display="A125245966W" xr:uid="{00000000-0004-0000-0000-000034020000}"/>
    <hyperlink ref="E576" location="A125229334X" display="A125229334X" xr:uid="{00000000-0004-0000-0000-000035020000}"/>
    <hyperlink ref="E577" location="A125253094X" display="A125253094X" xr:uid="{00000000-0004-0000-0000-000036020000}"/>
    <hyperlink ref="E578" location="A125241214J" display="A125241214J" xr:uid="{00000000-0004-0000-0000-000037020000}"/>
    <hyperlink ref="E579" location="A125238838W" display="A125238838W" xr:uid="{00000000-0004-0000-0000-000038020000}"/>
    <hyperlink ref="E580" location="A125262598W" display="A125262598W" xr:uid="{00000000-0004-0000-0000-000039020000}"/>
    <hyperlink ref="E581" location="A125250718F" display="A125250718F" xr:uid="{00000000-0004-0000-0000-00003A020000}"/>
    <hyperlink ref="E582" location="A125231686V" display="A125231686V" xr:uid="{00000000-0004-0000-0000-00003B020000}"/>
    <hyperlink ref="E583" location="A125255446C" display="A125255446C" xr:uid="{00000000-0004-0000-0000-00003C020000}"/>
    <hyperlink ref="E584" location="A125243566X" display="A125243566X" xr:uid="{00000000-0004-0000-0000-00003D020000}"/>
    <hyperlink ref="E585" location="A125236438X" display="A125236438X" xr:uid="{00000000-0004-0000-0000-00003E020000}"/>
    <hyperlink ref="E586" location="A125260198X" display="A125260198X" xr:uid="{00000000-0004-0000-0000-00003F020000}"/>
    <hyperlink ref="E587" location="A125248318C" display="A125248318C" xr:uid="{00000000-0004-0000-0000-000040020000}"/>
    <hyperlink ref="E588" location="A125234062A" display="A125234062A" xr:uid="{00000000-0004-0000-0000-000041020000}"/>
    <hyperlink ref="E589" location="A125257822J" display="A125257822J" xr:uid="{00000000-0004-0000-0000-000042020000}"/>
    <hyperlink ref="E590" location="A125245942C" display="A125245942C" xr:uid="{00000000-0004-0000-0000-000043020000}"/>
    <hyperlink ref="E591" location="A125229310F" display="A125229310F" xr:uid="{00000000-0004-0000-0000-000044020000}"/>
    <hyperlink ref="E592" location="A125253070F" display="A125253070F" xr:uid="{00000000-0004-0000-0000-000045020000}"/>
    <hyperlink ref="E593" location="A125241190A" display="A125241190A" xr:uid="{00000000-0004-0000-0000-000046020000}"/>
    <hyperlink ref="E594" location="A125238814C" display="A125238814C" xr:uid="{00000000-0004-0000-0000-000047020000}"/>
    <hyperlink ref="E595" location="A125262574C" display="A125262574C" xr:uid="{00000000-0004-0000-0000-000048020000}"/>
    <hyperlink ref="E596" location="A125250694X" display="A125250694X" xr:uid="{00000000-0004-0000-0000-000049020000}"/>
    <hyperlink ref="E597" location="A125231690K" display="A125231690K" xr:uid="{00000000-0004-0000-0000-00004A020000}"/>
    <hyperlink ref="E598" location="A125255450V" display="A125255450V" xr:uid="{00000000-0004-0000-0000-00004B020000}"/>
    <hyperlink ref="E599" location="A125243570R" display="A125243570R" xr:uid="{00000000-0004-0000-0000-00004C020000}"/>
    <hyperlink ref="E600" location="A125236442R" display="A125236442R" xr:uid="{00000000-0004-0000-0000-00004D020000}"/>
    <hyperlink ref="E601" location="A125260202C" display="A125260202C" xr:uid="{00000000-0004-0000-0000-00004E020000}"/>
    <hyperlink ref="E602" location="A125248322V" display="A125248322V" xr:uid="{00000000-0004-0000-0000-00004F020000}"/>
    <hyperlink ref="E603" location="A125234066K" display="A125234066K" xr:uid="{00000000-0004-0000-0000-000050020000}"/>
    <hyperlink ref="E604" location="A125257826T" display="A125257826T" xr:uid="{00000000-0004-0000-0000-000051020000}"/>
    <hyperlink ref="E605" location="A125245946L" display="A125245946L" xr:uid="{00000000-0004-0000-0000-000052020000}"/>
    <hyperlink ref="E606" location="A125229314R" display="A125229314R" xr:uid="{00000000-0004-0000-0000-000053020000}"/>
    <hyperlink ref="E607" location="A125253074R" display="A125253074R" xr:uid="{00000000-0004-0000-0000-000054020000}"/>
    <hyperlink ref="E608" location="A125241194K" display="A125241194K" xr:uid="{00000000-0004-0000-0000-000055020000}"/>
    <hyperlink ref="E609" location="A125238818L" display="A125238818L" xr:uid="{00000000-0004-0000-0000-000056020000}"/>
    <hyperlink ref="E610" location="A125262578L" display="A125262578L" xr:uid="{00000000-0004-0000-0000-000057020000}"/>
    <hyperlink ref="E611" location="A125250698J" display="A125250698J" xr:uid="{00000000-0004-0000-0000-000058020000}"/>
    <hyperlink ref="E612" location="A125231694V" display="A125231694V" xr:uid="{00000000-0004-0000-0000-000059020000}"/>
    <hyperlink ref="E613" location="A125255454C" display="A125255454C" xr:uid="{00000000-0004-0000-0000-00005A020000}"/>
    <hyperlink ref="E614" location="A125243574X" display="A125243574X" xr:uid="{00000000-0004-0000-0000-00005B020000}"/>
    <hyperlink ref="E615" location="A125236446X" display="A125236446X" xr:uid="{00000000-0004-0000-0000-00005C020000}"/>
    <hyperlink ref="E616" location="A125260206L" display="A125260206L" xr:uid="{00000000-0004-0000-0000-00005D020000}"/>
    <hyperlink ref="E617" location="A125248326C" display="A125248326C" xr:uid="{00000000-0004-0000-0000-00005E020000}"/>
    <hyperlink ref="E618" location="A125234070A" display="A125234070A" xr:uid="{00000000-0004-0000-0000-00005F020000}"/>
    <hyperlink ref="E619" location="A125257830J" display="A125257830J" xr:uid="{00000000-0004-0000-0000-000060020000}"/>
    <hyperlink ref="E620" location="A125245950C" display="A125245950C" xr:uid="{00000000-0004-0000-0000-000061020000}"/>
    <hyperlink ref="E621" location="A125229318X" display="A125229318X" xr:uid="{00000000-0004-0000-0000-000062020000}"/>
    <hyperlink ref="E622" location="A125253078X" display="A125253078X" xr:uid="{00000000-0004-0000-0000-000063020000}"/>
    <hyperlink ref="E623" location="A125241198V" display="A125241198V" xr:uid="{00000000-0004-0000-0000-000064020000}"/>
    <hyperlink ref="E624" location="A125238822C" display="A125238822C" xr:uid="{00000000-0004-0000-0000-000065020000}"/>
    <hyperlink ref="E625" location="A125262582C" display="A125262582C" xr:uid="{00000000-0004-0000-0000-000066020000}"/>
    <hyperlink ref="E626" location="A125250702L" display="A125250702L" xr:uid="{00000000-0004-0000-0000-000067020000}"/>
    <hyperlink ref="E627" location="A125231678V" display="A125231678V" xr:uid="{00000000-0004-0000-0000-000068020000}"/>
    <hyperlink ref="E628" location="A125255438C" display="A125255438C" xr:uid="{00000000-0004-0000-0000-000069020000}"/>
    <hyperlink ref="E629" location="A125243558X" display="A125243558X" xr:uid="{00000000-0004-0000-0000-00006A020000}"/>
    <hyperlink ref="E630" location="A125236430F" display="A125236430F" xr:uid="{00000000-0004-0000-0000-00006B020000}"/>
    <hyperlink ref="E631" location="A125260190F" display="A125260190F" xr:uid="{00000000-0004-0000-0000-00006C020000}"/>
    <hyperlink ref="E632" location="A125248310K" display="A125248310K" xr:uid="{00000000-0004-0000-0000-00006D020000}"/>
    <hyperlink ref="E633" location="A125234054A" display="A125234054A" xr:uid="{00000000-0004-0000-0000-00006E020000}"/>
    <hyperlink ref="E634" location="A125257814J" display="A125257814J" xr:uid="{00000000-0004-0000-0000-00006F020000}"/>
    <hyperlink ref="E635" location="A125245934C" display="A125245934C" xr:uid="{00000000-0004-0000-0000-000070020000}"/>
    <hyperlink ref="E636" location="A125229302F" display="A125229302F" xr:uid="{00000000-0004-0000-0000-000071020000}"/>
    <hyperlink ref="E637" location="A125253062F" display="A125253062F" xr:uid="{00000000-0004-0000-0000-000072020000}"/>
    <hyperlink ref="E638" location="A125241182A" display="A125241182A" xr:uid="{00000000-0004-0000-0000-000073020000}"/>
    <hyperlink ref="E639" location="A125238806C" display="A125238806C" xr:uid="{00000000-0004-0000-0000-000074020000}"/>
    <hyperlink ref="E640" location="A125262566C" display="A125262566C" xr:uid="{00000000-0004-0000-0000-000075020000}"/>
    <hyperlink ref="E641" location="A125250686X" display="A125250686X" xr:uid="{00000000-0004-0000-0000-000076020000}"/>
    <hyperlink ref="E642" location="A125231714T" display="A125231714T" xr:uid="{00000000-0004-0000-0000-000077020000}"/>
    <hyperlink ref="E643" location="A125255474L" display="A125255474L" xr:uid="{00000000-0004-0000-0000-000078020000}"/>
    <hyperlink ref="E644" location="A125243594J" display="A125243594J" xr:uid="{00000000-0004-0000-0000-000079020000}"/>
    <hyperlink ref="E645" location="A125236466J" display="A125236466J" xr:uid="{00000000-0004-0000-0000-00007A020000}"/>
    <hyperlink ref="E646" location="A125260226W" display="A125260226W" xr:uid="{00000000-0004-0000-0000-00007B020000}"/>
    <hyperlink ref="E647" location="A125248346L" display="A125248346L" xr:uid="{00000000-0004-0000-0000-00007C020000}"/>
    <hyperlink ref="E648" location="A125234090K" display="A125234090K" xr:uid="{00000000-0004-0000-0000-00007D020000}"/>
    <hyperlink ref="E649" location="A125257850T" display="A125257850T" xr:uid="{00000000-0004-0000-0000-00007E020000}"/>
    <hyperlink ref="E650" location="A125245970L" display="A125245970L" xr:uid="{00000000-0004-0000-0000-00007F020000}"/>
    <hyperlink ref="E651" location="A125229338J" display="A125229338J" xr:uid="{00000000-0004-0000-0000-000080020000}"/>
    <hyperlink ref="E652" location="A125253098J" display="A125253098J" xr:uid="{00000000-0004-0000-0000-000081020000}"/>
    <hyperlink ref="E653" location="A125241218T" display="A125241218T" xr:uid="{00000000-0004-0000-0000-000082020000}"/>
    <hyperlink ref="E654" location="A125238842L" display="A125238842L" xr:uid="{00000000-0004-0000-0000-000083020000}"/>
    <hyperlink ref="E655" location="A125262602A" display="A125262602A" xr:uid="{00000000-0004-0000-0000-000084020000}"/>
    <hyperlink ref="E656" location="A125250722W" display="A125250722W" xr:uid="{00000000-0004-0000-0000-000085020000}"/>
    <hyperlink ref="E657" location="A125231698C" display="A125231698C" xr:uid="{00000000-0004-0000-0000-000086020000}"/>
    <hyperlink ref="E658" location="A125255458L" display="A125255458L" xr:uid="{00000000-0004-0000-0000-000087020000}"/>
    <hyperlink ref="E659" location="A125243578J" display="A125243578J" xr:uid="{00000000-0004-0000-0000-000088020000}"/>
    <hyperlink ref="E660" location="A125236450R" display="A125236450R" xr:uid="{00000000-0004-0000-0000-000089020000}"/>
    <hyperlink ref="E661" location="A125260210C" display="A125260210C" xr:uid="{00000000-0004-0000-0000-00008A020000}"/>
    <hyperlink ref="E662" location="A125248330V" display="A125248330V" xr:uid="{00000000-0004-0000-0000-00008B020000}"/>
    <hyperlink ref="E663" location="A125234074K" display="A125234074K" xr:uid="{00000000-0004-0000-0000-00008C020000}"/>
    <hyperlink ref="E664" location="A125257834T" display="A125257834T" xr:uid="{00000000-0004-0000-0000-00008D020000}"/>
    <hyperlink ref="E665" location="A125245954L" display="A125245954L" xr:uid="{00000000-0004-0000-0000-00008E020000}"/>
    <hyperlink ref="E666" location="A125229322R" display="A125229322R" xr:uid="{00000000-0004-0000-0000-00008F020000}"/>
    <hyperlink ref="E667" location="A125253082R" display="A125253082R" xr:uid="{00000000-0004-0000-0000-000090020000}"/>
    <hyperlink ref="E668" location="A125241202X" display="A125241202X" xr:uid="{00000000-0004-0000-0000-000091020000}"/>
    <hyperlink ref="E669" location="A125238826L" display="A125238826L" xr:uid="{00000000-0004-0000-0000-000092020000}"/>
    <hyperlink ref="E670" location="A125262586L" display="A125262586L" xr:uid="{00000000-0004-0000-0000-000093020000}"/>
    <hyperlink ref="E671" location="A125250706W" display="A125250706W" xr:uid="{00000000-0004-0000-0000-000094020000}"/>
    <hyperlink ref="E672" location="A125232114F" display="A125232114F" xr:uid="{00000000-0004-0000-0000-000095020000}"/>
    <hyperlink ref="E673" location="A125255874X" display="A125255874X" xr:uid="{00000000-0004-0000-0000-000096020000}"/>
    <hyperlink ref="E674" location="A125243994V" display="A125243994V" xr:uid="{00000000-0004-0000-0000-000097020000}"/>
    <hyperlink ref="E675" location="A125236866V" display="A125236866V" xr:uid="{00000000-0004-0000-0000-000098020000}"/>
    <hyperlink ref="E676" location="A125260626J" display="A125260626J" xr:uid="{00000000-0004-0000-0000-000099020000}"/>
    <hyperlink ref="E677" location="A125248746X" display="A125248746X" xr:uid="{00000000-0004-0000-0000-00009A020000}"/>
    <hyperlink ref="E678" location="A125234490W" display="A125234490W" xr:uid="{00000000-0004-0000-0000-00009B020000}"/>
    <hyperlink ref="E679" location="A125258250F" display="A125258250F" xr:uid="{00000000-0004-0000-0000-00009C020000}"/>
    <hyperlink ref="E680" location="A125246370A" display="A125246370A" xr:uid="{00000000-0004-0000-0000-00009D020000}"/>
    <hyperlink ref="E681" location="A125229738V" display="A125229738V" xr:uid="{00000000-0004-0000-0000-00009E020000}"/>
    <hyperlink ref="E682" location="A125253498V" display="A125253498V" xr:uid="{00000000-0004-0000-0000-00009F020000}"/>
    <hyperlink ref="E683" location="A125241618C" display="A125241618C" xr:uid="{00000000-0004-0000-0000-0000A0020000}"/>
    <hyperlink ref="E684" location="A125239242A" display="A125239242A" xr:uid="{00000000-0004-0000-0000-0000A1020000}"/>
    <hyperlink ref="E685" location="A125263002R" display="A125263002R" xr:uid="{00000000-0004-0000-0000-0000A2020000}"/>
    <hyperlink ref="E686" location="A125251122K" display="A125251122K" xr:uid="{00000000-0004-0000-0000-0000A3020000}"/>
    <hyperlink ref="E687" location="A125232098T" display="A125232098T" xr:uid="{00000000-0004-0000-0000-0000A4020000}"/>
    <hyperlink ref="E688" location="A125255858X" display="A125255858X" xr:uid="{00000000-0004-0000-0000-0000A5020000}"/>
    <hyperlink ref="E689" location="A125243978V" display="A125243978V" xr:uid="{00000000-0004-0000-0000-0000A6020000}"/>
    <hyperlink ref="E690" location="A125236850A" display="A125236850A" xr:uid="{00000000-0004-0000-0000-0000A7020000}"/>
    <hyperlink ref="E691" location="A125260610R" display="A125260610R" xr:uid="{00000000-0004-0000-0000-0000A8020000}"/>
    <hyperlink ref="E692" location="A125248730F" display="A125248730F" xr:uid="{00000000-0004-0000-0000-0000A9020000}"/>
    <hyperlink ref="E693" location="A125234474W" display="A125234474W" xr:uid="{00000000-0004-0000-0000-0000AA020000}"/>
    <hyperlink ref="E694" location="A125258234F" display="A125258234F" xr:uid="{00000000-0004-0000-0000-0000AB020000}"/>
    <hyperlink ref="E695" location="A125246354A" display="A125246354A" xr:uid="{00000000-0004-0000-0000-0000AC020000}"/>
    <hyperlink ref="E696" location="A125229722A" display="A125229722A" xr:uid="{00000000-0004-0000-0000-0000AD020000}"/>
    <hyperlink ref="E697" location="A125253482A" display="A125253482A" xr:uid="{00000000-0004-0000-0000-0000AE020000}"/>
    <hyperlink ref="E698" location="A125241602K" display="A125241602K" xr:uid="{00000000-0004-0000-0000-0000AF020000}"/>
    <hyperlink ref="E699" location="A125239226A" display="A125239226A" xr:uid="{00000000-0004-0000-0000-0000B0020000}"/>
    <hyperlink ref="E700" location="A125262986X" display="A125262986X" xr:uid="{00000000-0004-0000-0000-0000B1020000}"/>
    <hyperlink ref="E701" location="A125251106K" display="A125251106K" xr:uid="{00000000-0004-0000-0000-0000B2020000}"/>
    <hyperlink ref="E702" location="A125232078J" display="A125232078J" xr:uid="{00000000-0004-0000-0000-0000B3020000}"/>
    <hyperlink ref="E703" location="A125255838R" display="A125255838R" xr:uid="{00000000-0004-0000-0000-0000B4020000}"/>
    <hyperlink ref="E704" location="A125243958K" display="A125243958K" xr:uid="{00000000-0004-0000-0000-0000B5020000}"/>
    <hyperlink ref="E705" location="A125236830T" display="A125236830T" xr:uid="{00000000-0004-0000-0000-0000B6020000}"/>
    <hyperlink ref="E706" location="A125260590T" display="A125260590T" xr:uid="{00000000-0004-0000-0000-0000B7020000}"/>
    <hyperlink ref="E707" location="A125248710W" display="A125248710W" xr:uid="{00000000-0004-0000-0000-0000B8020000}"/>
    <hyperlink ref="E708" location="A125234454L" display="A125234454L" xr:uid="{00000000-0004-0000-0000-0000B9020000}"/>
    <hyperlink ref="E709" location="A125258214W" display="A125258214W" xr:uid="{00000000-0004-0000-0000-0000BA020000}"/>
    <hyperlink ref="E710" location="A125246334T" display="A125246334T" xr:uid="{00000000-0004-0000-0000-0000BB020000}"/>
    <hyperlink ref="E711" location="A125229702T" display="A125229702T" xr:uid="{00000000-0004-0000-0000-0000BC020000}"/>
    <hyperlink ref="E712" location="A125253462T" display="A125253462T" xr:uid="{00000000-0004-0000-0000-0000BD020000}"/>
    <hyperlink ref="E713" location="A125241582L" display="A125241582L" xr:uid="{00000000-0004-0000-0000-0000BE020000}"/>
    <hyperlink ref="E714" location="A125239206T" display="A125239206T" xr:uid="{00000000-0004-0000-0000-0000BF020000}"/>
    <hyperlink ref="E715" location="A125262966R" display="A125262966R" xr:uid="{00000000-0004-0000-0000-0000C0020000}"/>
    <hyperlink ref="E716" location="A125251086L" display="A125251086L" xr:uid="{00000000-0004-0000-0000-0000C1020000}"/>
    <hyperlink ref="E717" location="A125232102W" display="A125232102W" xr:uid="{00000000-0004-0000-0000-0000C2020000}"/>
    <hyperlink ref="E718" location="A125255862R" display="A125255862R" xr:uid="{00000000-0004-0000-0000-0000C3020000}"/>
    <hyperlink ref="E719" location="A125243982K" display="A125243982K" xr:uid="{00000000-0004-0000-0000-0000C4020000}"/>
    <hyperlink ref="E720" location="A125236854K" display="A125236854K" xr:uid="{00000000-0004-0000-0000-0000C5020000}"/>
    <hyperlink ref="E721" location="A125260614X" display="A125260614X" xr:uid="{00000000-0004-0000-0000-0000C6020000}"/>
    <hyperlink ref="E722" location="A125248734R" display="A125248734R" xr:uid="{00000000-0004-0000-0000-0000C7020000}"/>
    <hyperlink ref="E723" location="A125234478F" display="A125234478F" xr:uid="{00000000-0004-0000-0000-0000C8020000}"/>
    <hyperlink ref="E724" location="A125258238R" display="A125258238R" xr:uid="{00000000-0004-0000-0000-0000C9020000}"/>
    <hyperlink ref="E725" location="A125246358K" display="A125246358K" xr:uid="{00000000-0004-0000-0000-0000CA020000}"/>
    <hyperlink ref="E726" location="A125229726K" display="A125229726K" xr:uid="{00000000-0004-0000-0000-0000CB020000}"/>
    <hyperlink ref="E727" location="A125253486K" display="A125253486K" xr:uid="{00000000-0004-0000-0000-0000CC020000}"/>
    <hyperlink ref="E728" location="A125241606V" display="A125241606V" xr:uid="{00000000-0004-0000-0000-0000CD020000}"/>
    <hyperlink ref="E729" location="A125239230T" display="A125239230T" xr:uid="{00000000-0004-0000-0000-0000CE020000}"/>
    <hyperlink ref="E730" location="A125262990R" display="A125262990R" xr:uid="{00000000-0004-0000-0000-0000CF020000}"/>
    <hyperlink ref="E731" location="A125251110A" display="A125251110A" xr:uid="{00000000-0004-0000-0000-0000D0020000}"/>
    <hyperlink ref="E732" location="A125232106F" display="A125232106F" xr:uid="{00000000-0004-0000-0000-0000D1020000}"/>
    <hyperlink ref="E733" location="A125255866X" display="A125255866X" xr:uid="{00000000-0004-0000-0000-0000D2020000}"/>
    <hyperlink ref="E734" location="A125243986V" display="A125243986V" xr:uid="{00000000-0004-0000-0000-0000D3020000}"/>
    <hyperlink ref="E735" location="A125236858V" display="A125236858V" xr:uid="{00000000-0004-0000-0000-0000D4020000}"/>
    <hyperlink ref="E736" location="A125260618J" display="A125260618J" xr:uid="{00000000-0004-0000-0000-0000D5020000}"/>
    <hyperlink ref="E737" location="A125248738X" display="A125248738X" xr:uid="{00000000-0004-0000-0000-0000D6020000}"/>
    <hyperlink ref="E738" location="A125234482W" display="A125234482W" xr:uid="{00000000-0004-0000-0000-0000D7020000}"/>
    <hyperlink ref="E739" location="A125258242F" display="A125258242F" xr:uid="{00000000-0004-0000-0000-0000D8020000}"/>
    <hyperlink ref="E740" location="A125246362A" display="A125246362A" xr:uid="{00000000-0004-0000-0000-0000D9020000}"/>
    <hyperlink ref="E741" location="A125229730A" display="A125229730A" xr:uid="{00000000-0004-0000-0000-0000DA020000}"/>
    <hyperlink ref="E742" location="A125253490A" display="A125253490A" xr:uid="{00000000-0004-0000-0000-0000DB020000}"/>
    <hyperlink ref="E743" location="A125241610K" display="A125241610K" xr:uid="{00000000-0004-0000-0000-0000DC020000}"/>
    <hyperlink ref="E744" location="A125239234A" display="A125239234A" xr:uid="{00000000-0004-0000-0000-0000DD020000}"/>
    <hyperlink ref="E745" location="A125262994X" display="A125262994X" xr:uid="{00000000-0004-0000-0000-0000DE020000}"/>
    <hyperlink ref="E746" location="A125251114K" display="A125251114K" xr:uid="{00000000-0004-0000-0000-0000DF020000}"/>
    <hyperlink ref="E747" location="A125232082X" display="A125232082X" xr:uid="{00000000-0004-0000-0000-0000E0020000}"/>
    <hyperlink ref="E748" location="A125255842F" display="A125255842F" xr:uid="{00000000-0004-0000-0000-0000E1020000}"/>
    <hyperlink ref="E749" location="A125243962A" display="A125243962A" xr:uid="{00000000-0004-0000-0000-0000E2020000}"/>
    <hyperlink ref="E750" location="A125236834A" display="A125236834A" xr:uid="{00000000-0004-0000-0000-0000E3020000}"/>
    <hyperlink ref="E751" location="A125260594A" display="A125260594A" xr:uid="{00000000-0004-0000-0000-0000E4020000}"/>
    <hyperlink ref="E752" location="A125248714F" display="A125248714F" xr:uid="{00000000-0004-0000-0000-0000E5020000}"/>
    <hyperlink ref="E753" location="A125234458W" display="A125234458W" xr:uid="{00000000-0004-0000-0000-0000E6020000}"/>
    <hyperlink ref="E754" location="A125258218F" display="A125258218F" xr:uid="{00000000-0004-0000-0000-0000E7020000}"/>
    <hyperlink ref="E755" location="A125246338A" display="A125246338A" xr:uid="{00000000-0004-0000-0000-0000E8020000}"/>
    <hyperlink ref="E756" location="A125229706A" display="A125229706A" xr:uid="{00000000-0004-0000-0000-0000E9020000}"/>
    <hyperlink ref="E757" location="A125253466A" display="A125253466A" xr:uid="{00000000-0004-0000-0000-0000EA020000}"/>
    <hyperlink ref="E758" location="A125241586W" display="A125241586W" xr:uid="{00000000-0004-0000-0000-0000EB020000}"/>
    <hyperlink ref="E759" location="A125239210J" display="A125239210J" xr:uid="{00000000-0004-0000-0000-0000EC020000}"/>
    <hyperlink ref="E760" location="A125262970F" display="A125262970F" xr:uid="{00000000-0004-0000-0000-0000ED020000}"/>
    <hyperlink ref="E761" location="A125251090C" display="A125251090C" xr:uid="{00000000-0004-0000-0000-0000EE020000}"/>
    <hyperlink ref="E762" location="A125232086J" display="A125232086J" xr:uid="{00000000-0004-0000-0000-0000EF020000}"/>
    <hyperlink ref="E763" location="A125255846R" display="A125255846R" xr:uid="{00000000-0004-0000-0000-0000F0020000}"/>
    <hyperlink ref="E764" location="A125243966K" display="A125243966K" xr:uid="{00000000-0004-0000-0000-0000F1020000}"/>
    <hyperlink ref="E765" location="A125236838K" display="A125236838K" xr:uid="{00000000-0004-0000-0000-0000F2020000}"/>
    <hyperlink ref="E766" location="A125260598K" display="A125260598K" xr:uid="{00000000-0004-0000-0000-0000F3020000}"/>
    <hyperlink ref="E767" location="A125248718R" display="A125248718R" xr:uid="{00000000-0004-0000-0000-0000F4020000}"/>
    <hyperlink ref="E768" location="A125234462L" display="A125234462L" xr:uid="{00000000-0004-0000-0000-0000F5020000}"/>
    <hyperlink ref="E769" location="A125258222W" display="A125258222W" xr:uid="{00000000-0004-0000-0000-0000F6020000}"/>
    <hyperlink ref="E770" location="A125246342T" display="A125246342T" xr:uid="{00000000-0004-0000-0000-0000F7020000}"/>
    <hyperlink ref="E771" location="A125229710T" display="A125229710T" xr:uid="{00000000-0004-0000-0000-0000F8020000}"/>
    <hyperlink ref="E772" location="A125253470T" display="A125253470T" xr:uid="{00000000-0004-0000-0000-0000F9020000}"/>
    <hyperlink ref="E773" location="A125241590L" display="A125241590L" xr:uid="{00000000-0004-0000-0000-0000FA020000}"/>
    <hyperlink ref="E774" location="A125239214T" display="A125239214T" xr:uid="{00000000-0004-0000-0000-0000FB020000}"/>
    <hyperlink ref="E775" location="A125262974R" display="A125262974R" xr:uid="{00000000-0004-0000-0000-0000FC020000}"/>
    <hyperlink ref="E776" location="A125251094L" display="A125251094L" xr:uid="{00000000-0004-0000-0000-0000FD020000}"/>
    <hyperlink ref="E777" location="A125232090X" display="A125232090X" xr:uid="{00000000-0004-0000-0000-0000FE020000}"/>
    <hyperlink ref="E778" location="A125255850F" display="A125255850F" xr:uid="{00000000-0004-0000-0000-0000FF020000}"/>
    <hyperlink ref="E779" location="A125243970A" display="A125243970A" xr:uid="{00000000-0004-0000-0000-000000030000}"/>
    <hyperlink ref="E780" location="A125236842A" display="A125236842A" xr:uid="{00000000-0004-0000-0000-000001030000}"/>
    <hyperlink ref="E781" location="A125260602R" display="A125260602R" xr:uid="{00000000-0004-0000-0000-000002030000}"/>
    <hyperlink ref="E782" location="A125248722F" display="A125248722F" xr:uid="{00000000-0004-0000-0000-000003030000}"/>
    <hyperlink ref="E783" location="A125234466W" display="A125234466W" xr:uid="{00000000-0004-0000-0000-000004030000}"/>
    <hyperlink ref="E784" location="A125258226F" display="A125258226F" xr:uid="{00000000-0004-0000-0000-000005030000}"/>
    <hyperlink ref="E785" location="A125246346A" display="A125246346A" xr:uid="{00000000-0004-0000-0000-000006030000}"/>
    <hyperlink ref="E786" location="A125229714A" display="A125229714A" xr:uid="{00000000-0004-0000-0000-000007030000}"/>
    <hyperlink ref="E787" location="A125253474A" display="A125253474A" xr:uid="{00000000-0004-0000-0000-000008030000}"/>
    <hyperlink ref="E788" location="A125241594W" display="A125241594W" xr:uid="{00000000-0004-0000-0000-000009030000}"/>
    <hyperlink ref="E789" location="A125239218A" display="A125239218A" xr:uid="{00000000-0004-0000-0000-00000A030000}"/>
    <hyperlink ref="E790" location="A125262978X" display="A125262978X" xr:uid="{00000000-0004-0000-0000-00000B030000}"/>
    <hyperlink ref="E791" location="A125251098W" display="A125251098W" xr:uid="{00000000-0004-0000-0000-00000C030000}"/>
    <hyperlink ref="E792" location="A125232074X" display="A125232074X" xr:uid="{00000000-0004-0000-0000-00000D030000}"/>
    <hyperlink ref="E793" location="A125255834F" display="A125255834F" xr:uid="{00000000-0004-0000-0000-00000E030000}"/>
    <hyperlink ref="E794" location="A125243954A" display="A125243954A" xr:uid="{00000000-0004-0000-0000-00000F030000}"/>
    <hyperlink ref="E795" location="A125236826A" display="A125236826A" xr:uid="{00000000-0004-0000-0000-000010030000}"/>
    <hyperlink ref="E796" location="A125260586A" display="A125260586A" xr:uid="{00000000-0004-0000-0000-000011030000}"/>
    <hyperlink ref="E797" location="A125248706F" display="A125248706F" xr:uid="{00000000-0004-0000-0000-000012030000}"/>
    <hyperlink ref="E798" location="A125234450C" display="A125234450C" xr:uid="{00000000-0004-0000-0000-000013030000}"/>
    <hyperlink ref="E799" location="A125258210L" display="A125258210L" xr:uid="{00000000-0004-0000-0000-000014030000}"/>
    <hyperlink ref="E800" location="A125246330J" display="A125246330J" xr:uid="{00000000-0004-0000-0000-000015030000}"/>
    <hyperlink ref="E801" location="A125229698L" display="A125229698L" xr:uid="{00000000-0004-0000-0000-000016030000}"/>
    <hyperlink ref="E802" location="A125253458A" display="A125253458A" xr:uid="{00000000-0004-0000-0000-000017030000}"/>
    <hyperlink ref="E803" location="A125241578W" display="A125241578W" xr:uid="{00000000-0004-0000-0000-000018030000}"/>
    <hyperlink ref="E804" location="A125239202J" display="A125239202J" xr:uid="{00000000-0004-0000-0000-000019030000}"/>
    <hyperlink ref="E805" location="A125262962F" display="A125262962F" xr:uid="{00000000-0004-0000-0000-00001A030000}"/>
    <hyperlink ref="E806" location="A125251082C" display="A125251082C" xr:uid="{00000000-0004-0000-0000-00001B030000}"/>
    <hyperlink ref="E807" location="A125232110W" display="A125232110W" xr:uid="{00000000-0004-0000-0000-00001C030000}"/>
    <hyperlink ref="E808" location="A125255870R" display="A125255870R" xr:uid="{00000000-0004-0000-0000-00001D030000}"/>
    <hyperlink ref="E809" location="A125243990K" display="A125243990K" xr:uid="{00000000-0004-0000-0000-00001E030000}"/>
    <hyperlink ref="E810" location="A125236862K" display="A125236862K" xr:uid="{00000000-0004-0000-0000-00001F030000}"/>
    <hyperlink ref="E811" location="A125260622X" display="A125260622X" xr:uid="{00000000-0004-0000-0000-000020030000}"/>
    <hyperlink ref="E812" location="A125248742R" display="A125248742R" xr:uid="{00000000-0004-0000-0000-000021030000}"/>
    <hyperlink ref="E813" location="A125234486F" display="A125234486F" xr:uid="{00000000-0004-0000-0000-000022030000}"/>
    <hyperlink ref="E814" location="A125258246R" display="A125258246R" xr:uid="{00000000-0004-0000-0000-000023030000}"/>
    <hyperlink ref="E815" location="A125246366K" display="A125246366K" xr:uid="{00000000-0004-0000-0000-000024030000}"/>
    <hyperlink ref="E816" location="A125229734K" display="A125229734K" xr:uid="{00000000-0004-0000-0000-000025030000}"/>
    <hyperlink ref="E817" location="A125253494K" display="A125253494K" xr:uid="{00000000-0004-0000-0000-000026030000}"/>
    <hyperlink ref="E818" location="A125241614V" display="A125241614V" xr:uid="{00000000-0004-0000-0000-000027030000}"/>
    <hyperlink ref="E819" location="A125239238K" display="A125239238K" xr:uid="{00000000-0004-0000-0000-000028030000}"/>
    <hyperlink ref="E820" location="A125262998J" display="A125262998J" xr:uid="{00000000-0004-0000-0000-000029030000}"/>
    <hyperlink ref="E821" location="A125251118V" display="A125251118V" xr:uid="{00000000-0004-0000-0000-00002A030000}"/>
    <hyperlink ref="E822" location="A125232094J" display="A125232094J" xr:uid="{00000000-0004-0000-0000-00002B030000}"/>
    <hyperlink ref="E823" location="A125255854R" display="A125255854R" xr:uid="{00000000-0004-0000-0000-00002C030000}"/>
    <hyperlink ref="E824" location="A125243974K" display="A125243974K" xr:uid="{00000000-0004-0000-0000-00002D030000}"/>
    <hyperlink ref="E825" location="A125236846K" display="A125236846K" xr:uid="{00000000-0004-0000-0000-00002E030000}"/>
    <hyperlink ref="E826" location="A125260606X" display="A125260606X" xr:uid="{00000000-0004-0000-0000-00002F030000}"/>
    <hyperlink ref="E827" location="A125248726R" display="A125248726R" xr:uid="{00000000-0004-0000-0000-000030030000}"/>
    <hyperlink ref="E828" location="A125234470L" display="A125234470L" xr:uid="{00000000-0004-0000-0000-000031030000}"/>
    <hyperlink ref="E829" location="A125258230W" display="A125258230W" xr:uid="{00000000-0004-0000-0000-000032030000}"/>
    <hyperlink ref="E830" location="A125246350T" display="A125246350T" xr:uid="{00000000-0004-0000-0000-000033030000}"/>
    <hyperlink ref="E831" location="A125229718K" display="A125229718K" xr:uid="{00000000-0004-0000-0000-000034030000}"/>
    <hyperlink ref="E832" location="A125253478K" display="A125253478K" xr:uid="{00000000-0004-0000-0000-000035030000}"/>
    <hyperlink ref="E833" location="A125241598F" display="A125241598F" xr:uid="{00000000-0004-0000-0000-000036030000}"/>
    <hyperlink ref="E834" location="A125239222T" display="A125239222T" xr:uid="{00000000-0004-0000-0000-000037030000}"/>
    <hyperlink ref="E835" location="A125262982R" display="A125262982R" xr:uid="{00000000-0004-0000-0000-000038030000}"/>
    <hyperlink ref="E836" location="A125251102A" display="A125251102A" xr:uid="{00000000-0004-0000-0000-000039030000}"/>
    <hyperlink ref="E837" location="A125230926A" display="A125230926A" xr:uid="{00000000-0004-0000-0000-00003A030000}"/>
    <hyperlink ref="E838" location="A125254686W" display="A125254686W" xr:uid="{00000000-0004-0000-0000-00003B030000}"/>
    <hyperlink ref="E839" location="A125242806F" display="A125242806F" xr:uid="{00000000-0004-0000-0000-00003C030000}"/>
    <hyperlink ref="E840" location="A125235678T" display="A125235678T" xr:uid="{00000000-0004-0000-0000-00003D030000}"/>
    <hyperlink ref="E841" location="A125259438A" display="A125259438A" xr:uid="{00000000-0004-0000-0000-00003E030000}"/>
    <hyperlink ref="E842" location="A125247558W" display="A125247558W" xr:uid="{00000000-0004-0000-0000-00003F030000}"/>
    <hyperlink ref="E843" location="A125233302J" display="A125233302J" xr:uid="{00000000-0004-0000-0000-000040030000}"/>
    <hyperlink ref="E844" location="A125257062C" display="A125257062C" xr:uid="{00000000-0004-0000-0000-000041030000}"/>
    <hyperlink ref="E845" location="A125245182X" display="A125245182X" xr:uid="{00000000-0004-0000-0000-000042030000}"/>
    <hyperlink ref="E846" location="A125228550X" display="A125228550X" xr:uid="{00000000-0004-0000-0000-000043030000}"/>
    <hyperlink ref="E847" location="A125252310L" display="A125252310L" xr:uid="{00000000-0004-0000-0000-000044030000}"/>
    <hyperlink ref="E848" location="A125240430J" display="A125240430J" xr:uid="{00000000-0004-0000-0000-000045030000}"/>
    <hyperlink ref="E849" location="A125238054X" display="A125238054X" xr:uid="{00000000-0004-0000-0000-000046030000}"/>
    <hyperlink ref="E850" location="A125261814K" display="A125261814K" xr:uid="{00000000-0004-0000-0000-000047030000}"/>
    <hyperlink ref="E851" location="A125249934A" display="A125249934A" xr:uid="{00000000-0004-0000-0000-000048030000}"/>
    <hyperlink ref="E852" location="A125230910J" display="A125230910J" xr:uid="{00000000-0004-0000-0000-000049030000}"/>
    <hyperlink ref="E853" location="A125254670C" display="A125254670C" xr:uid="{00000000-0004-0000-0000-00004A030000}"/>
    <hyperlink ref="E854" location="A125242790X" display="A125242790X" xr:uid="{00000000-0004-0000-0000-00004B030000}"/>
    <hyperlink ref="E855" location="A125235662X" display="A125235662X" xr:uid="{00000000-0004-0000-0000-00004C030000}"/>
    <hyperlink ref="E856" location="A125259422J" display="A125259422J" xr:uid="{00000000-0004-0000-0000-00004D030000}"/>
    <hyperlink ref="E857" location="A125247542C" display="A125247542C" xr:uid="{00000000-0004-0000-0000-00004E030000}"/>
    <hyperlink ref="E858" location="A125233286V" display="A125233286V" xr:uid="{00000000-0004-0000-0000-00004F030000}"/>
    <hyperlink ref="E859" location="A125257046C" display="A125257046C" xr:uid="{00000000-0004-0000-0000-000050030000}"/>
    <hyperlink ref="E860" location="A125245166X" display="A125245166X" xr:uid="{00000000-0004-0000-0000-000051030000}"/>
    <hyperlink ref="E861" location="A125228534X" display="A125228534X" xr:uid="{00000000-0004-0000-0000-000052030000}"/>
    <hyperlink ref="E862" location="A125252294X" display="A125252294X" xr:uid="{00000000-0004-0000-0000-000053030000}"/>
    <hyperlink ref="E863" location="A125240414J" display="A125240414J" xr:uid="{00000000-0004-0000-0000-000054030000}"/>
    <hyperlink ref="E864" location="A125238038X" display="A125238038X" xr:uid="{00000000-0004-0000-0000-000055030000}"/>
    <hyperlink ref="E865" location="A125261798W" display="A125261798W" xr:uid="{00000000-0004-0000-0000-000056030000}"/>
    <hyperlink ref="E866" location="A125249918A" display="A125249918A" xr:uid="{00000000-0004-0000-0000-000057030000}"/>
    <hyperlink ref="E867" location="A125230890K" display="A125230890K" xr:uid="{00000000-0004-0000-0000-000058030000}"/>
    <hyperlink ref="E868" location="A125254650V" display="A125254650V" xr:uid="{00000000-0004-0000-0000-000059030000}"/>
    <hyperlink ref="E869" location="A125242770R" display="A125242770R" xr:uid="{00000000-0004-0000-0000-00005A030000}"/>
    <hyperlink ref="E870" location="A125235642R" display="A125235642R" xr:uid="{00000000-0004-0000-0000-00005B030000}"/>
    <hyperlink ref="E871" location="A125259402X" display="A125259402X" xr:uid="{00000000-0004-0000-0000-00005C030000}"/>
    <hyperlink ref="E872" location="A125247522V" display="A125247522V" xr:uid="{00000000-0004-0000-0000-00005D030000}"/>
    <hyperlink ref="E873" location="A125233266K" display="A125233266K" xr:uid="{00000000-0004-0000-0000-00005E030000}"/>
    <hyperlink ref="E874" location="A125257026V" display="A125257026V" xr:uid="{00000000-0004-0000-0000-00005F030000}"/>
    <hyperlink ref="E875" location="A125245146R" display="A125245146R" xr:uid="{00000000-0004-0000-0000-000060030000}"/>
    <hyperlink ref="E876" location="A125228514R" display="A125228514R" xr:uid="{00000000-0004-0000-0000-000061030000}"/>
    <hyperlink ref="E877" location="A125252274R" display="A125252274R" xr:uid="{00000000-0004-0000-0000-000062030000}"/>
    <hyperlink ref="E878" location="A125240394K" display="A125240394K" xr:uid="{00000000-0004-0000-0000-000063030000}"/>
    <hyperlink ref="E879" location="A125238018R" display="A125238018R" xr:uid="{00000000-0004-0000-0000-000064030000}"/>
    <hyperlink ref="E880" location="A125261778L" display="A125261778L" xr:uid="{00000000-0004-0000-0000-000065030000}"/>
    <hyperlink ref="E881" location="A125249898C" display="A125249898C" xr:uid="{00000000-0004-0000-0000-000066030000}"/>
    <hyperlink ref="E882" location="A125230914T" display="A125230914T" xr:uid="{00000000-0004-0000-0000-000067030000}"/>
    <hyperlink ref="E883" location="A125254674L" display="A125254674L" xr:uid="{00000000-0004-0000-0000-000068030000}"/>
    <hyperlink ref="E884" location="A125242794J" display="A125242794J" xr:uid="{00000000-0004-0000-0000-000069030000}"/>
    <hyperlink ref="E885" location="A125235666J" display="A125235666J" xr:uid="{00000000-0004-0000-0000-00006A030000}"/>
    <hyperlink ref="E886" location="A125259426T" display="A125259426T" xr:uid="{00000000-0004-0000-0000-00006B030000}"/>
    <hyperlink ref="E887" location="A125247546L" display="A125247546L" xr:uid="{00000000-0004-0000-0000-00006C030000}"/>
    <hyperlink ref="E888" location="A125233290K" display="A125233290K" xr:uid="{00000000-0004-0000-0000-00006D030000}"/>
    <hyperlink ref="E889" location="A125257050V" display="A125257050V" xr:uid="{00000000-0004-0000-0000-00006E030000}"/>
    <hyperlink ref="E890" location="A125245170R" display="A125245170R" xr:uid="{00000000-0004-0000-0000-00006F030000}"/>
    <hyperlink ref="E891" location="A125228538J" display="A125228538J" xr:uid="{00000000-0004-0000-0000-000070030000}"/>
    <hyperlink ref="E892" location="A125252298J" display="A125252298J" xr:uid="{00000000-0004-0000-0000-000071030000}"/>
    <hyperlink ref="E893" location="A125240418T" display="A125240418T" xr:uid="{00000000-0004-0000-0000-000072030000}"/>
    <hyperlink ref="E894" location="A125238042R" display="A125238042R" xr:uid="{00000000-0004-0000-0000-000073030000}"/>
    <hyperlink ref="E895" location="A125261802A" display="A125261802A" xr:uid="{00000000-0004-0000-0000-000074030000}"/>
    <hyperlink ref="E896" location="A125249922T" display="A125249922T" xr:uid="{00000000-0004-0000-0000-000075030000}"/>
    <hyperlink ref="E897" location="A125230918A" display="A125230918A" xr:uid="{00000000-0004-0000-0000-000076030000}"/>
    <hyperlink ref="E898" location="A125254678W" display="A125254678W" xr:uid="{00000000-0004-0000-0000-000077030000}"/>
    <hyperlink ref="E899" location="A125242798T" display="A125242798T" xr:uid="{00000000-0004-0000-0000-000078030000}"/>
    <hyperlink ref="E900" location="A125235670X" display="A125235670X" xr:uid="{00000000-0004-0000-0000-000079030000}"/>
    <hyperlink ref="E901" location="A125259430J" display="A125259430J" xr:uid="{00000000-0004-0000-0000-00007A030000}"/>
    <hyperlink ref="E902" location="A125247550C" display="A125247550C" xr:uid="{00000000-0004-0000-0000-00007B030000}"/>
    <hyperlink ref="E903" location="A125233294V" display="A125233294V" xr:uid="{00000000-0004-0000-0000-00007C030000}"/>
    <hyperlink ref="E904" location="A125257054C" display="A125257054C" xr:uid="{00000000-0004-0000-0000-00007D030000}"/>
    <hyperlink ref="E905" location="A125245174X" display="A125245174X" xr:uid="{00000000-0004-0000-0000-00007E030000}"/>
    <hyperlink ref="E906" location="A125228542X" display="A125228542X" xr:uid="{00000000-0004-0000-0000-00007F030000}"/>
    <hyperlink ref="E907" location="A125252302L" display="A125252302L" xr:uid="{00000000-0004-0000-0000-000080030000}"/>
    <hyperlink ref="E908" location="A125240422J" display="A125240422J" xr:uid="{00000000-0004-0000-0000-000081030000}"/>
    <hyperlink ref="E909" location="A125238046X" display="A125238046X" xr:uid="{00000000-0004-0000-0000-000082030000}"/>
    <hyperlink ref="E910" location="A125261806K" display="A125261806K" xr:uid="{00000000-0004-0000-0000-000083030000}"/>
    <hyperlink ref="E911" location="A125249926A" display="A125249926A" xr:uid="{00000000-0004-0000-0000-000084030000}"/>
    <hyperlink ref="E912" location="A125230894V" display="A125230894V" xr:uid="{00000000-0004-0000-0000-000085030000}"/>
    <hyperlink ref="E913" location="A125254654C" display="A125254654C" xr:uid="{00000000-0004-0000-0000-000086030000}"/>
    <hyperlink ref="E914" location="A125242774X" display="A125242774X" xr:uid="{00000000-0004-0000-0000-000087030000}"/>
    <hyperlink ref="E915" location="A125235646X" display="A125235646X" xr:uid="{00000000-0004-0000-0000-000088030000}"/>
    <hyperlink ref="E916" location="A125259406J" display="A125259406J" xr:uid="{00000000-0004-0000-0000-000089030000}"/>
    <hyperlink ref="E917" location="A125247526C" display="A125247526C" xr:uid="{00000000-0004-0000-0000-00008A030000}"/>
    <hyperlink ref="E918" location="A125233270A" display="A125233270A" xr:uid="{00000000-0004-0000-0000-00008B030000}"/>
    <hyperlink ref="E919" location="A125257030K" display="A125257030K" xr:uid="{00000000-0004-0000-0000-00008C030000}"/>
    <hyperlink ref="E920" location="A125245150F" display="A125245150F" xr:uid="{00000000-0004-0000-0000-00008D030000}"/>
    <hyperlink ref="E921" location="A125228518X" display="A125228518X" xr:uid="{00000000-0004-0000-0000-00008E030000}"/>
    <hyperlink ref="E922" location="A125252278X" display="A125252278X" xr:uid="{00000000-0004-0000-0000-00008F030000}"/>
    <hyperlink ref="E923" location="A125240398V" display="A125240398V" xr:uid="{00000000-0004-0000-0000-000090030000}"/>
    <hyperlink ref="E924" location="A125238022F" display="A125238022F" xr:uid="{00000000-0004-0000-0000-000091030000}"/>
    <hyperlink ref="E925" location="A125261782C" display="A125261782C" xr:uid="{00000000-0004-0000-0000-000092030000}"/>
    <hyperlink ref="E926" location="A125249902J" display="A125249902J" xr:uid="{00000000-0004-0000-0000-000093030000}"/>
    <hyperlink ref="E927" location="A125230898C" display="A125230898C" xr:uid="{00000000-0004-0000-0000-000094030000}"/>
    <hyperlink ref="E928" location="A125254658L" display="A125254658L" xr:uid="{00000000-0004-0000-0000-000095030000}"/>
    <hyperlink ref="E929" location="A125242778J" display="A125242778J" xr:uid="{00000000-0004-0000-0000-000096030000}"/>
    <hyperlink ref="E930" location="A125235650R" display="A125235650R" xr:uid="{00000000-0004-0000-0000-000097030000}"/>
    <hyperlink ref="E931" location="A125259410X" display="A125259410X" xr:uid="{00000000-0004-0000-0000-000098030000}"/>
    <hyperlink ref="E932" location="A125247530V" display="A125247530V" xr:uid="{00000000-0004-0000-0000-000099030000}"/>
    <hyperlink ref="E933" location="A125233274K" display="A125233274K" xr:uid="{00000000-0004-0000-0000-00009A030000}"/>
    <hyperlink ref="E934" location="A125257034V" display="A125257034V" xr:uid="{00000000-0004-0000-0000-00009B030000}"/>
    <hyperlink ref="E935" location="A125245154R" display="A125245154R" xr:uid="{00000000-0004-0000-0000-00009C030000}"/>
    <hyperlink ref="E936" location="A125228522R" display="A125228522R" xr:uid="{00000000-0004-0000-0000-00009D030000}"/>
    <hyperlink ref="E937" location="A125252282R" display="A125252282R" xr:uid="{00000000-0004-0000-0000-00009E030000}"/>
    <hyperlink ref="E938" location="A125240402X" display="A125240402X" xr:uid="{00000000-0004-0000-0000-00009F030000}"/>
    <hyperlink ref="E939" location="A125238026R" display="A125238026R" xr:uid="{00000000-0004-0000-0000-0000A0030000}"/>
    <hyperlink ref="E940" location="A125261786L" display="A125261786L" xr:uid="{00000000-0004-0000-0000-0000A1030000}"/>
    <hyperlink ref="E941" location="A125249906T" display="A125249906T" xr:uid="{00000000-0004-0000-0000-0000A2030000}"/>
    <hyperlink ref="E942" location="A125230902J" display="A125230902J" xr:uid="{00000000-0004-0000-0000-0000A3030000}"/>
    <hyperlink ref="E943" location="A125254662C" display="A125254662C" xr:uid="{00000000-0004-0000-0000-0000A4030000}"/>
    <hyperlink ref="E944" location="A125242782X" display="A125242782X" xr:uid="{00000000-0004-0000-0000-0000A5030000}"/>
    <hyperlink ref="E945" location="A125235654X" display="A125235654X" xr:uid="{00000000-0004-0000-0000-0000A6030000}"/>
    <hyperlink ref="E946" location="A125259414J" display="A125259414J" xr:uid="{00000000-0004-0000-0000-0000A7030000}"/>
    <hyperlink ref="E947" location="A125247534C" display="A125247534C" xr:uid="{00000000-0004-0000-0000-0000A8030000}"/>
    <hyperlink ref="E948" location="A125233278V" display="A125233278V" xr:uid="{00000000-0004-0000-0000-0000A9030000}"/>
    <hyperlink ref="E949" location="A125257038C" display="A125257038C" xr:uid="{00000000-0004-0000-0000-0000AA030000}"/>
    <hyperlink ref="E950" location="A125245158X" display="A125245158X" xr:uid="{00000000-0004-0000-0000-0000AB030000}"/>
    <hyperlink ref="E951" location="A125228526X" display="A125228526X" xr:uid="{00000000-0004-0000-0000-0000AC030000}"/>
    <hyperlink ref="E952" location="A125252286X" display="A125252286X" xr:uid="{00000000-0004-0000-0000-0000AD030000}"/>
    <hyperlink ref="E953" location="A125240406J" display="A125240406J" xr:uid="{00000000-0004-0000-0000-0000AE030000}"/>
    <hyperlink ref="E954" location="A125238030F" display="A125238030F" xr:uid="{00000000-0004-0000-0000-0000AF030000}"/>
    <hyperlink ref="E955" location="A125261790C" display="A125261790C" xr:uid="{00000000-0004-0000-0000-0000B0030000}"/>
    <hyperlink ref="E956" location="A125249910J" display="A125249910J" xr:uid="{00000000-0004-0000-0000-0000B1030000}"/>
    <hyperlink ref="E957" location="A125230886V" display="A125230886V" xr:uid="{00000000-0004-0000-0000-0000B2030000}"/>
    <hyperlink ref="E958" location="A125254646C" display="A125254646C" xr:uid="{00000000-0004-0000-0000-0000B3030000}"/>
    <hyperlink ref="E959" location="A125242766X" display="A125242766X" xr:uid="{00000000-0004-0000-0000-0000B4030000}"/>
    <hyperlink ref="E960" location="A125235638X" display="A125235638X" xr:uid="{00000000-0004-0000-0000-0000B5030000}"/>
    <hyperlink ref="E961" location="A125259398V" display="A125259398V" xr:uid="{00000000-0004-0000-0000-0000B6030000}"/>
    <hyperlink ref="E962" location="A125247518C" display="A125247518C" xr:uid="{00000000-0004-0000-0000-0000B7030000}"/>
    <hyperlink ref="E963" location="A125233262A" display="A125233262A" xr:uid="{00000000-0004-0000-0000-0000B8030000}"/>
    <hyperlink ref="E964" location="A125257022K" display="A125257022K" xr:uid="{00000000-0004-0000-0000-0000B9030000}"/>
    <hyperlink ref="E965" location="A125245142F" display="A125245142F" xr:uid="{00000000-0004-0000-0000-0000BA030000}"/>
    <hyperlink ref="E966" location="A125228510F" display="A125228510F" xr:uid="{00000000-0004-0000-0000-0000BB030000}"/>
    <hyperlink ref="E967" location="A125252270F" display="A125252270F" xr:uid="{00000000-0004-0000-0000-0000BC030000}"/>
    <hyperlink ref="E968" location="A125240390A" display="A125240390A" xr:uid="{00000000-0004-0000-0000-0000BD030000}"/>
    <hyperlink ref="E969" location="A125238014F" display="A125238014F" xr:uid="{00000000-0004-0000-0000-0000BE030000}"/>
    <hyperlink ref="E970" location="A125261774C" display="A125261774C" xr:uid="{00000000-0004-0000-0000-0000BF030000}"/>
    <hyperlink ref="E971" location="A125249894V" display="A125249894V" xr:uid="{00000000-0004-0000-0000-0000C0030000}"/>
    <hyperlink ref="E972" location="A125230922T" display="A125230922T" xr:uid="{00000000-0004-0000-0000-0000C1030000}"/>
    <hyperlink ref="E973" location="A125254682L" display="A125254682L" xr:uid="{00000000-0004-0000-0000-0000C2030000}"/>
    <hyperlink ref="E974" location="A125242802W" display="A125242802W" xr:uid="{00000000-0004-0000-0000-0000C3030000}"/>
    <hyperlink ref="E975" location="A125235674J" display="A125235674J" xr:uid="{00000000-0004-0000-0000-0000C4030000}"/>
    <hyperlink ref="E976" location="A125259434T" display="A125259434T" xr:uid="{00000000-0004-0000-0000-0000C5030000}"/>
    <hyperlink ref="E977" location="A125247554L" display="A125247554L" xr:uid="{00000000-0004-0000-0000-0000C6030000}"/>
    <hyperlink ref="E978" location="A125233298C" display="A125233298C" xr:uid="{00000000-0004-0000-0000-0000C7030000}"/>
    <hyperlink ref="E979" location="A125257058L" display="A125257058L" xr:uid="{00000000-0004-0000-0000-0000C8030000}"/>
    <hyperlink ref="E980" location="A125245178J" display="A125245178J" xr:uid="{00000000-0004-0000-0000-0000C9030000}"/>
    <hyperlink ref="E981" location="A125228546J" display="A125228546J" xr:uid="{00000000-0004-0000-0000-0000CA030000}"/>
    <hyperlink ref="E982" location="A125252306W" display="A125252306W" xr:uid="{00000000-0004-0000-0000-0000CB030000}"/>
    <hyperlink ref="E983" location="A125240426T" display="A125240426T" xr:uid="{00000000-0004-0000-0000-0000CC030000}"/>
    <hyperlink ref="E984" location="A125238050R" display="A125238050R" xr:uid="{00000000-0004-0000-0000-0000CD030000}"/>
    <hyperlink ref="E985" location="A125261810A" display="A125261810A" xr:uid="{00000000-0004-0000-0000-0000CE030000}"/>
    <hyperlink ref="E986" location="A125249930T" display="A125249930T" xr:uid="{00000000-0004-0000-0000-0000CF030000}"/>
    <hyperlink ref="E987" location="A125230906T" display="A125230906T" xr:uid="{00000000-0004-0000-0000-0000D0030000}"/>
    <hyperlink ref="E988" location="A125254666L" display="A125254666L" xr:uid="{00000000-0004-0000-0000-0000D1030000}"/>
    <hyperlink ref="E989" location="A125242786J" display="A125242786J" xr:uid="{00000000-0004-0000-0000-0000D2030000}"/>
    <hyperlink ref="E990" location="A125235658J" display="A125235658J" xr:uid="{00000000-0004-0000-0000-0000D3030000}"/>
    <hyperlink ref="E991" location="A125259418T" display="A125259418T" xr:uid="{00000000-0004-0000-0000-0000D4030000}"/>
    <hyperlink ref="E992" location="A125247538L" display="A125247538L" xr:uid="{00000000-0004-0000-0000-0000D5030000}"/>
    <hyperlink ref="E993" location="A125233282K" display="A125233282K" xr:uid="{00000000-0004-0000-0000-0000D6030000}"/>
    <hyperlink ref="E994" location="A125257042V" display="A125257042V" xr:uid="{00000000-0004-0000-0000-0000D7030000}"/>
    <hyperlink ref="E995" location="A125245162R" display="A125245162R" xr:uid="{00000000-0004-0000-0000-0000D8030000}"/>
    <hyperlink ref="E996" location="A125228530R" display="A125228530R" xr:uid="{00000000-0004-0000-0000-0000D9030000}"/>
    <hyperlink ref="E997" location="A125252290R" display="A125252290R" xr:uid="{00000000-0004-0000-0000-0000DA030000}"/>
    <hyperlink ref="E998" location="A125240410X" display="A125240410X" xr:uid="{00000000-0004-0000-0000-0000DB030000}"/>
    <hyperlink ref="E999" location="A125238034R" display="A125238034R" xr:uid="{00000000-0004-0000-0000-0000DC030000}"/>
    <hyperlink ref="E1000" location="A125261794L" display="A125261794L" xr:uid="{00000000-0004-0000-0000-0000DD030000}"/>
    <hyperlink ref="E1001" location="A125249914T" display="A125249914T" xr:uid="{00000000-0004-0000-0000-0000DE030000}"/>
    <hyperlink ref="E1002" location="A125230398J" display="A125230398J" xr:uid="{00000000-0004-0000-0000-0000DF030000}"/>
    <hyperlink ref="E1003" location="A125254158T" display="A125254158T" xr:uid="{00000000-0004-0000-0000-0000E0030000}"/>
    <hyperlink ref="E1004" location="A125242278L" display="A125242278L" xr:uid="{00000000-0004-0000-0000-0000E1030000}"/>
    <hyperlink ref="E1005" location="A125235150V" display="A125235150V" xr:uid="{00000000-0004-0000-0000-0000E2030000}"/>
    <hyperlink ref="E1006" location="A125258910A" display="A125258910A" xr:uid="{00000000-0004-0000-0000-0000E3030000}"/>
    <hyperlink ref="E1007" location="A125247030X" display="A125247030X" xr:uid="{00000000-0004-0000-0000-0000E4030000}"/>
    <hyperlink ref="E1008" location="A125232774L" display="A125232774L" xr:uid="{00000000-0004-0000-0000-0000E5030000}"/>
    <hyperlink ref="E1009" location="A125256534W" display="A125256534W" xr:uid="{00000000-0004-0000-0000-0000E6030000}"/>
    <hyperlink ref="E1010" location="A125244654T" display="A125244654T" xr:uid="{00000000-0004-0000-0000-0000E7030000}"/>
    <hyperlink ref="E1011" location="A125228022V" display="A125228022V" xr:uid="{00000000-0004-0000-0000-0000E8030000}"/>
    <hyperlink ref="E1012" location="A125251782T" display="A125251782T" xr:uid="{00000000-0004-0000-0000-0000E9030000}"/>
    <hyperlink ref="E1013" location="A125239902W" display="A125239902W" xr:uid="{00000000-0004-0000-0000-0000EA030000}"/>
    <hyperlink ref="E1014" location="A125237526T" display="A125237526T" xr:uid="{00000000-0004-0000-0000-0000EB030000}"/>
    <hyperlink ref="E1015" location="A125261286T" display="A125261286T" xr:uid="{00000000-0004-0000-0000-0000EC030000}"/>
    <hyperlink ref="E1016" location="A125249406W" display="A125249406W" xr:uid="{00000000-0004-0000-0000-0000ED030000}"/>
    <hyperlink ref="E1017" location="A125230382R" display="A125230382R" xr:uid="{00000000-0004-0000-0000-0000EE030000}"/>
    <hyperlink ref="E1018" location="A125254142X" display="A125254142X" xr:uid="{00000000-0004-0000-0000-0000EF030000}"/>
    <hyperlink ref="E1019" location="A125242262V" display="A125242262V" xr:uid="{00000000-0004-0000-0000-0000F0030000}"/>
    <hyperlink ref="E1020" location="A125235134V" display="A125235134V" xr:uid="{00000000-0004-0000-0000-0000F1030000}"/>
    <hyperlink ref="E1021" location="A125258894L" display="A125258894L" xr:uid="{00000000-0004-0000-0000-0000F2030000}"/>
    <hyperlink ref="E1022" location="A125247014X" display="A125247014X" xr:uid="{00000000-0004-0000-0000-0000F3030000}"/>
    <hyperlink ref="E1023" location="A125232758L" display="A125232758L" xr:uid="{00000000-0004-0000-0000-0000F4030000}"/>
    <hyperlink ref="E1024" location="A125256518W" display="A125256518W" xr:uid="{00000000-0004-0000-0000-0000F5030000}"/>
    <hyperlink ref="E1025" location="A125244638T" display="A125244638T" xr:uid="{00000000-0004-0000-0000-0000F6030000}"/>
    <hyperlink ref="E1026" location="A125228006V" display="A125228006V" xr:uid="{00000000-0004-0000-0000-0000F7030000}"/>
    <hyperlink ref="E1027" location="A125251766T" display="A125251766T" xr:uid="{00000000-0004-0000-0000-0000F8030000}"/>
    <hyperlink ref="E1028" location="A125239886J" display="A125239886J" xr:uid="{00000000-0004-0000-0000-0000F9030000}"/>
    <hyperlink ref="E1029" location="A125237510X" display="A125237510X" xr:uid="{00000000-0004-0000-0000-0000FA030000}"/>
    <hyperlink ref="E1030" location="A125261270X" display="A125261270X" xr:uid="{00000000-0004-0000-0000-0000FB030000}"/>
    <hyperlink ref="E1031" location="A125249390R" display="A125249390R" xr:uid="{00000000-0004-0000-0000-0000FC030000}"/>
    <hyperlink ref="E1032" location="A125230362F" display="A125230362F" xr:uid="{00000000-0004-0000-0000-0000FD030000}"/>
    <hyperlink ref="E1033" location="A125254122R" display="A125254122R" xr:uid="{00000000-0004-0000-0000-0000FE030000}"/>
    <hyperlink ref="E1034" location="A125242242K" display="A125242242K" xr:uid="{00000000-0004-0000-0000-0000FF030000}"/>
    <hyperlink ref="E1035" location="A125235114K" display="A125235114K" xr:uid="{00000000-0004-0000-0000-000000040000}"/>
    <hyperlink ref="E1036" location="A125258874C" display="A125258874C" xr:uid="{00000000-0004-0000-0000-000001040000}"/>
    <hyperlink ref="E1037" location="A125246994X" display="A125246994X" xr:uid="{00000000-0004-0000-0000-000002040000}"/>
    <hyperlink ref="E1038" location="A125232738C" display="A125232738C" xr:uid="{00000000-0004-0000-0000-000003040000}"/>
    <hyperlink ref="E1039" location="A125256498X" display="A125256498X" xr:uid="{00000000-0004-0000-0000-000004040000}"/>
    <hyperlink ref="E1040" location="A125244618J" display="A125244618J" xr:uid="{00000000-0004-0000-0000-000005040000}"/>
    <hyperlink ref="E1041" location="A125227986V" display="A125227986V" xr:uid="{00000000-0004-0000-0000-000006040000}"/>
    <hyperlink ref="E1042" location="A125251746J" display="A125251746J" xr:uid="{00000000-0004-0000-0000-000007040000}"/>
    <hyperlink ref="E1043" location="A125239866X" display="A125239866X" xr:uid="{00000000-0004-0000-0000-000008040000}"/>
    <hyperlink ref="E1044" location="A125237490A" display="A125237490A" xr:uid="{00000000-0004-0000-0000-000009040000}"/>
    <hyperlink ref="E1045" location="A125261250R" display="A125261250R" xr:uid="{00000000-0004-0000-0000-00000A040000}"/>
    <hyperlink ref="E1046" location="A125249370F" display="A125249370F" xr:uid="{00000000-0004-0000-0000-00000B040000}"/>
    <hyperlink ref="E1047" location="A125230386X" display="A125230386X" xr:uid="{00000000-0004-0000-0000-00000C040000}"/>
    <hyperlink ref="E1048" location="A125254146J" display="A125254146J" xr:uid="{00000000-0004-0000-0000-00000D040000}"/>
    <hyperlink ref="E1049" location="A125242266C" display="A125242266C" xr:uid="{00000000-0004-0000-0000-00000E040000}"/>
    <hyperlink ref="E1050" location="A125235138C" display="A125235138C" xr:uid="{00000000-0004-0000-0000-00000F040000}"/>
    <hyperlink ref="E1051" location="A125258898W" display="A125258898W" xr:uid="{00000000-0004-0000-0000-000010040000}"/>
    <hyperlink ref="E1052" location="A125247018J" display="A125247018J" xr:uid="{00000000-0004-0000-0000-000011040000}"/>
    <hyperlink ref="E1053" location="A125232762C" display="A125232762C" xr:uid="{00000000-0004-0000-0000-000012040000}"/>
    <hyperlink ref="E1054" location="A125256522L" display="A125256522L" xr:uid="{00000000-0004-0000-0000-000013040000}"/>
    <hyperlink ref="E1055" location="A125244642J" display="A125244642J" xr:uid="{00000000-0004-0000-0000-000014040000}"/>
    <hyperlink ref="E1056" location="A125228010K" display="A125228010K" xr:uid="{00000000-0004-0000-0000-000015040000}"/>
    <hyperlink ref="E1057" location="A125251770J" display="A125251770J" xr:uid="{00000000-0004-0000-0000-000016040000}"/>
    <hyperlink ref="E1058" location="A125239890X" display="A125239890X" xr:uid="{00000000-0004-0000-0000-000017040000}"/>
    <hyperlink ref="E1059" location="A125237514J" display="A125237514J" xr:uid="{00000000-0004-0000-0000-000018040000}"/>
    <hyperlink ref="E1060" location="A125261274J" display="A125261274J" xr:uid="{00000000-0004-0000-0000-000019040000}"/>
    <hyperlink ref="E1061" location="A125249394X" display="A125249394X" xr:uid="{00000000-0004-0000-0000-00001A040000}"/>
    <hyperlink ref="E1062" location="A125230390R" display="A125230390R" xr:uid="{00000000-0004-0000-0000-00001B040000}"/>
    <hyperlink ref="E1063" location="A125254150X" display="A125254150X" xr:uid="{00000000-0004-0000-0000-00001C040000}"/>
    <hyperlink ref="E1064" location="A125242270V" display="A125242270V" xr:uid="{00000000-0004-0000-0000-00001D040000}"/>
    <hyperlink ref="E1065" location="A125235142V" display="A125235142V" xr:uid="{00000000-0004-0000-0000-00001E040000}"/>
    <hyperlink ref="E1066" location="A125258902A" display="A125258902A" xr:uid="{00000000-0004-0000-0000-00001F040000}"/>
    <hyperlink ref="E1067" location="A125247022X" display="A125247022X" xr:uid="{00000000-0004-0000-0000-000020040000}"/>
    <hyperlink ref="E1068" location="A125232766L" display="A125232766L" xr:uid="{00000000-0004-0000-0000-000021040000}"/>
    <hyperlink ref="E1069" location="A125256526W" display="A125256526W" xr:uid="{00000000-0004-0000-0000-000022040000}"/>
    <hyperlink ref="E1070" location="A125244646T" display="A125244646T" xr:uid="{00000000-0004-0000-0000-000023040000}"/>
    <hyperlink ref="E1071" location="A125228014V" display="A125228014V" xr:uid="{00000000-0004-0000-0000-000024040000}"/>
    <hyperlink ref="E1072" location="A125251774T" display="A125251774T" xr:uid="{00000000-0004-0000-0000-000025040000}"/>
    <hyperlink ref="E1073" location="A125239894J" display="A125239894J" xr:uid="{00000000-0004-0000-0000-000026040000}"/>
    <hyperlink ref="E1074" location="A125237518T" display="A125237518T" xr:uid="{00000000-0004-0000-0000-000027040000}"/>
    <hyperlink ref="E1075" location="A125261278T" display="A125261278T" xr:uid="{00000000-0004-0000-0000-000028040000}"/>
    <hyperlink ref="E1076" location="A125249398J" display="A125249398J" xr:uid="{00000000-0004-0000-0000-000029040000}"/>
    <hyperlink ref="E1077" location="A125230366R" display="A125230366R" xr:uid="{00000000-0004-0000-0000-00002A040000}"/>
    <hyperlink ref="E1078" location="A125254126X" display="A125254126X" xr:uid="{00000000-0004-0000-0000-00002B040000}"/>
    <hyperlink ref="E1079" location="A125242246V" display="A125242246V" xr:uid="{00000000-0004-0000-0000-00002C040000}"/>
    <hyperlink ref="E1080" location="A125235118V" display="A125235118V" xr:uid="{00000000-0004-0000-0000-00002D040000}"/>
    <hyperlink ref="E1081" location="A125258878L" display="A125258878L" xr:uid="{00000000-0004-0000-0000-00002E040000}"/>
    <hyperlink ref="E1082" location="A125246998J" display="A125246998J" xr:uid="{00000000-0004-0000-0000-00002F040000}"/>
    <hyperlink ref="E1083" location="A125232742V" display="A125232742V" xr:uid="{00000000-0004-0000-0000-000030040000}"/>
    <hyperlink ref="E1084" location="A125256502C" display="A125256502C" xr:uid="{00000000-0004-0000-0000-000031040000}"/>
    <hyperlink ref="E1085" location="A125244622X" display="A125244622X" xr:uid="{00000000-0004-0000-0000-000032040000}"/>
    <hyperlink ref="E1086" location="A125227990K" display="A125227990K" xr:uid="{00000000-0004-0000-0000-000033040000}"/>
    <hyperlink ref="E1087" location="A125251750X" display="A125251750X" xr:uid="{00000000-0004-0000-0000-000034040000}"/>
    <hyperlink ref="E1088" location="A125239870R" display="A125239870R" xr:uid="{00000000-0004-0000-0000-000035040000}"/>
    <hyperlink ref="E1089" location="A125237494K" display="A125237494K" xr:uid="{00000000-0004-0000-0000-000036040000}"/>
    <hyperlink ref="E1090" location="A125261254X" display="A125261254X" xr:uid="{00000000-0004-0000-0000-000037040000}"/>
    <hyperlink ref="E1091" location="A125249374R" display="A125249374R" xr:uid="{00000000-0004-0000-0000-000038040000}"/>
    <hyperlink ref="E1092" location="A125230370F" display="A125230370F" xr:uid="{00000000-0004-0000-0000-000039040000}"/>
    <hyperlink ref="E1093" location="A125254130R" display="A125254130R" xr:uid="{00000000-0004-0000-0000-00003A040000}"/>
    <hyperlink ref="E1094" location="A125242250K" display="A125242250K" xr:uid="{00000000-0004-0000-0000-00003B040000}"/>
    <hyperlink ref="E1095" location="A125235122K" display="A125235122K" xr:uid="{00000000-0004-0000-0000-00003C040000}"/>
    <hyperlink ref="E1096" location="A125258882C" display="A125258882C" xr:uid="{00000000-0004-0000-0000-00003D040000}"/>
    <hyperlink ref="E1097" location="A125247002R" display="A125247002R" xr:uid="{00000000-0004-0000-0000-00003E040000}"/>
    <hyperlink ref="E1098" location="A125232746C" display="A125232746C" xr:uid="{00000000-0004-0000-0000-00003F040000}"/>
    <hyperlink ref="E1099" location="A125256506L" display="A125256506L" xr:uid="{00000000-0004-0000-0000-000040040000}"/>
    <hyperlink ref="E1100" location="A125244626J" display="A125244626J" xr:uid="{00000000-0004-0000-0000-000041040000}"/>
    <hyperlink ref="E1101" location="A125227994V" display="A125227994V" xr:uid="{00000000-0004-0000-0000-000042040000}"/>
    <hyperlink ref="E1102" location="A125251754J" display="A125251754J" xr:uid="{00000000-0004-0000-0000-000043040000}"/>
    <hyperlink ref="E1103" location="A125239874X" display="A125239874X" xr:uid="{00000000-0004-0000-0000-000044040000}"/>
    <hyperlink ref="E1104" location="A125237498V" display="A125237498V" xr:uid="{00000000-0004-0000-0000-000045040000}"/>
    <hyperlink ref="E1105" location="A125261258J" display="A125261258J" xr:uid="{00000000-0004-0000-0000-000046040000}"/>
    <hyperlink ref="E1106" location="A125249378X" display="A125249378X" xr:uid="{00000000-0004-0000-0000-000047040000}"/>
    <hyperlink ref="E1107" location="A125230374R" display="A125230374R" xr:uid="{00000000-0004-0000-0000-000048040000}"/>
    <hyperlink ref="E1108" location="A125254134X" display="A125254134X" xr:uid="{00000000-0004-0000-0000-000049040000}"/>
    <hyperlink ref="E1109" location="A125242254V" display="A125242254V" xr:uid="{00000000-0004-0000-0000-00004A040000}"/>
    <hyperlink ref="E1110" location="A125235126V" display="A125235126V" xr:uid="{00000000-0004-0000-0000-00004B040000}"/>
    <hyperlink ref="E1111" location="A125258886L" display="A125258886L" xr:uid="{00000000-0004-0000-0000-00004C040000}"/>
    <hyperlink ref="E1112" location="A125247006X" display="A125247006X" xr:uid="{00000000-0004-0000-0000-00004D040000}"/>
    <hyperlink ref="E1113" location="A125232750V" display="A125232750V" xr:uid="{00000000-0004-0000-0000-00004E040000}"/>
    <hyperlink ref="E1114" location="A125256510C" display="A125256510C" xr:uid="{00000000-0004-0000-0000-00004F040000}"/>
    <hyperlink ref="E1115" location="A125244630X" display="A125244630X" xr:uid="{00000000-0004-0000-0000-000050040000}"/>
    <hyperlink ref="E1116" location="A125227998C" display="A125227998C" xr:uid="{00000000-0004-0000-0000-000051040000}"/>
    <hyperlink ref="E1117" location="A125251758T" display="A125251758T" xr:uid="{00000000-0004-0000-0000-000052040000}"/>
    <hyperlink ref="E1118" location="A125239878J" display="A125239878J" xr:uid="{00000000-0004-0000-0000-000053040000}"/>
    <hyperlink ref="E1119" location="A125237502X" display="A125237502X" xr:uid="{00000000-0004-0000-0000-000054040000}"/>
    <hyperlink ref="E1120" location="A125261262X" display="A125261262X" xr:uid="{00000000-0004-0000-0000-000055040000}"/>
    <hyperlink ref="E1121" location="A125249382R" display="A125249382R" xr:uid="{00000000-0004-0000-0000-000056040000}"/>
    <hyperlink ref="E1122" location="A125230358R" display="A125230358R" xr:uid="{00000000-0004-0000-0000-000057040000}"/>
    <hyperlink ref="E1123" location="A125254118X" display="A125254118X" xr:uid="{00000000-0004-0000-0000-000058040000}"/>
    <hyperlink ref="E1124" location="A125242238V" display="A125242238V" xr:uid="{00000000-0004-0000-0000-000059040000}"/>
    <hyperlink ref="E1125" location="A125235110A" display="A125235110A" xr:uid="{00000000-0004-0000-0000-00005A040000}"/>
    <hyperlink ref="E1126" location="A125258870V" display="A125258870V" xr:uid="{00000000-0004-0000-0000-00005B040000}"/>
    <hyperlink ref="E1127" location="A125246990R" display="A125246990R" xr:uid="{00000000-0004-0000-0000-00005C040000}"/>
    <hyperlink ref="E1128" location="A125232734V" display="A125232734V" xr:uid="{00000000-0004-0000-0000-00005D040000}"/>
    <hyperlink ref="E1129" location="A125256494R" display="A125256494R" xr:uid="{00000000-0004-0000-0000-00005E040000}"/>
    <hyperlink ref="E1130" location="A125244614X" display="A125244614X" xr:uid="{00000000-0004-0000-0000-00005F040000}"/>
    <hyperlink ref="E1131" location="A125227982K" display="A125227982K" xr:uid="{00000000-0004-0000-0000-000060040000}"/>
    <hyperlink ref="E1132" location="A125251742X" display="A125251742X" xr:uid="{00000000-0004-0000-0000-000061040000}"/>
    <hyperlink ref="E1133" location="A125239862R" display="A125239862R" xr:uid="{00000000-0004-0000-0000-000062040000}"/>
    <hyperlink ref="E1134" location="A125237486K" display="A125237486K" xr:uid="{00000000-0004-0000-0000-000063040000}"/>
    <hyperlink ref="E1135" location="A125261246X" display="A125261246X" xr:uid="{00000000-0004-0000-0000-000064040000}"/>
    <hyperlink ref="E1136" location="A125249366R" display="A125249366R" xr:uid="{00000000-0004-0000-0000-000065040000}"/>
    <hyperlink ref="E1137" location="A125230394X" display="A125230394X" xr:uid="{00000000-0004-0000-0000-000066040000}"/>
    <hyperlink ref="E1138" location="A125254154J" display="A125254154J" xr:uid="{00000000-0004-0000-0000-000067040000}"/>
    <hyperlink ref="E1139" location="A125242274C" display="A125242274C" xr:uid="{00000000-0004-0000-0000-000068040000}"/>
    <hyperlink ref="E1140" location="A125235146C" display="A125235146C" xr:uid="{00000000-0004-0000-0000-000069040000}"/>
    <hyperlink ref="E1141" location="A125258906K" display="A125258906K" xr:uid="{00000000-0004-0000-0000-00006A040000}"/>
    <hyperlink ref="E1142" location="A125247026J" display="A125247026J" xr:uid="{00000000-0004-0000-0000-00006B040000}"/>
    <hyperlink ref="E1143" location="A125232770C" display="A125232770C" xr:uid="{00000000-0004-0000-0000-00006C040000}"/>
    <hyperlink ref="E1144" location="A125256530L" display="A125256530L" xr:uid="{00000000-0004-0000-0000-00006D040000}"/>
    <hyperlink ref="E1145" location="A125244650J" display="A125244650J" xr:uid="{00000000-0004-0000-0000-00006E040000}"/>
    <hyperlink ref="E1146" location="A125228018C" display="A125228018C" xr:uid="{00000000-0004-0000-0000-00006F040000}"/>
    <hyperlink ref="E1147" location="A125251778A" display="A125251778A" xr:uid="{00000000-0004-0000-0000-000070040000}"/>
    <hyperlink ref="E1148" location="A125239898T" display="A125239898T" xr:uid="{00000000-0004-0000-0000-000071040000}"/>
    <hyperlink ref="E1149" location="A125237522J" display="A125237522J" xr:uid="{00000000-0004-0000-0000-000072040000}"/>
    <hyperlink ref="E1150" location="A125261282J" display="A125261282J" xr:uid="{00000000-0004-0000-0000-000073040000}"/>
    <hyperlink ref="E1151" location="A125249402L" display="A125249402L" xr:uid="{00000000-0004-0000-0000-000074040000}"/>
    <hyperlink ref="E1152" location="A125230378X" display="A125230378X" xr:uid="{00000000-0004-0000-0000-000075040000}"/>
    <hyperlink ref="E1153" location="A125254138J" display="A125254138J" xr:uid="{00000000-0004-0000-0000-000076040000}"/>
    <hyperlink ref="E1154" location="A125242258C" display="A125242258C" xr:uid="{00000000-0004-0000-0000-000077040000}"/>
    <hyperlink ref="E1155" location="A125235130K" display="A125235130K" xr:uid="{00000000-0004-0000-0000-000078040000}"/>
    <hyperlink ref="E1156" location="A125258890C" display="A125258890C" xr:uid="{00000000-0004-0000-0000-000079040000}"/>
    <hyperlink ref="E1157" location="A125247010R" display="A125247010R" xr:uid="{00000000-0004-0000-0000-00007A040000}"/>
    <hyperlink ref="E1158" location="A125232754C" display="A125232754C" xr:uid="{00000000-0004-0000-0000-00007B040000}"/>
    <hyperlink ref="E1159" location="A125256514L" display="A125256514L" xr:uid="{00000000-0004-0000-0000-00007C040000}"/>
    <hyperlink ref="E1160" location="A125244634J" display="A125244634J" xr:uid="{00000000-0004-0000-0000-00007D040000}"/>
    <hyperlink ref="E1161" location="A125228002K" display="A125228002K" xr:uid="{00000000-0004-0000-0000-00007E040000}"/>
    <hyperlink ref="E1162" location="A125251762J" display="A125251762J" xr:uid="{00000000-0004-0000-0000-00007F040000}"/>
    <hyperlink ref="E1163" location="A125239882X" display="A125239882X" xr:uid="{00000000-0004-0000-0000-000080040000}"/>
    <hyperlink ref="E1164" location="A125237506J" display="A125237506J" xr:uid="{00000000-0004-0000-0000-000081040000}"/>
    <hyperlink ref="E1165" location="A125261266J" display="A125261266J" xr:uid="{00000000-0004-0000-0000-000082040000}"/>
    <hyperlink ref="E1166" location="A125249386X" display="A125249386X" xr:uid="{00000000-0004-0000-0000-000083040000}"/>
    <hyperlink ref="E1167" location="A125230222C" display="A125230222C" xr:uid="{00000000-0004-0000-0000-000084040000}"/>
    <hyperlink ref="E1168" location="A125253982W" display="A125253982W" xr:uid="{00000000-0004-0000-0000-000085040000}"/>
    <hyperlink ref="E1169" location="A125242102J" display="A125242102J" xr:uid="{00000000-0004-0000-0000-000086040000}"/>
    <hyperlink ref="E1170" location="A125234974T" display="A125234974T" xr:uid="{00000000-0004-0000-0000-000087040000}"/>
    <hyperlink ref="E1171" location="A125258734A" display="A125258734A" xr:uid="{00000000-0004-0000-0000-000088040000}"/>
    <hyperlink ref="E1172" location="A125246854W" display="A125246854W" xr:uid="{00000000-0004-0000-0000-000089040000}"/>
    <hyperlink ref="E1173" location="A125232598L" display="A125232598L" xr:uid="{00000000-0004-0000-0000-00008A040000}"/>
    <hyperlink ref="E1174" location="A125256358W" display="A125256358W" xr:uid="{00000000-0004-0000-0000-00008B040000}"/>
    <hyperlink ref="E1175" location="A125244478T" display="A125244478T" xr:uid="{00000000-0004-0000-0000-00008C040000}"/>
    <hyperlink ref="E1176" location="A125227846T" display="A125227846T" xr:uid="{00000000-0004-0000-0000-00008D040000}"/>
    <hyperlink ref="E1177" location="A125251606F" display="A125251606F" xr:uid="{00000000-0004-0000-0000-00008E040000}"/>
    <hyperlink ref="E1178" location="A125239726W" display="A125239726W" xr:uid="{00000000-0004-0000-0000-00008F040000}"/>
    <hyperlink ref="E1179" location="A125237350X" display="A125237350X" xr:uid="{00000000-0004-0000-0000-000090040000}"/>
    <hyperlink ref="E1180" location="A125261110L" display="A125261110L" xr:uid="{00000000-0004-0000-0000-000091040000}"/>
    <hyperlink ref="E1181" location="A125249230C" display="A125249230C" xr:uid="{00000000-0004-0000-0000-000092040000}"/>
    <hyperlink ref="E1182" location="A125230206C" display="A125230206C" xr:uid="{00000000-0004-0000-0000-000093040000}"/>
    <hyperlink ref="E1183" location="A125253966W" display="A125253966W" xr:uid="{00000000-0004-0000-0000-000094040000}"/>
    <hyperlink ref="E1184" location="A125242086V" display="A125242086V" xr:uid="{00000000-0004-0000-0000-000095040000}"/>
    <hyperlink ref="E1185" location="A125234958T" display="A125234958T" xr:uid="{00000000-0004-0000-0000-000096040000}"/>
    <hyperlink ref="E1186" location="A125258718A" display="A125258718A" xr:uid="{00000000-0004-0000-0000-000097040000}"/>
    <hyperlink ref="E1187" location="A125246838W" display="A125246838W" xr:uid="{00000000-0004-0000-0000-000098040000}"/>
    <hyperlink ref="E1188" location="A125232582V" display="A125232582V" xr:uid="{00000000-0004-0000-0000-000099040000}"/>
    <hyperlink ref="E1189" location="A125256342C" display="A125256342C" xr:uid="{00000000-0004-0000-0000-00009A040000}"/>
    <hyperlink ref="E1190" location="A125244462X" display="A125244462X" xr:uid="{00000000-0004-0000-0000-00009B040000}"/>
    <hyperlink ref="E1191" location="A125227830X" display="A125227830X" xr:uid="{00000000-0004-0000-0000-00009C040000}"/>
    <hyperlink ref="E1192" location="A125251590X" display="A125251590X" xr:uid="{00000000-0004-0000-0000-00009D040000}"/>
    <hyperlink ref="E1193" location="A125239710C" display="A125239710C" xr:uid="{00000000-0004-0000-0000-00009E040000}"/>
    <hyperlink ref="E1194" location="A125237334X" display="A125237334X" xr:uid="{00000000-0004-0000-0000-00009F040000}"/>
    <hyperlink ref="E1195" location="A125261094X" display="A125261094X" xr:uid="{00000000-0004-0000-0000-0000A0040000}"/>
    <hyperlink ref="E1196" location="A125249214C" display="A125249214C" xr:uid="{00000000-0004-0000-0000-0000A1040000}"/>
    <hyperlink ref="E1197" location="A125230186F" display="A125230186F" xr:uid="{00000000-0004-0000-0000-0000A2040000}"/>
    <hyperlink ref="E1198" location="A125253946L" display="A125253946L" xr:uid="{00000000-0004-0000-0000-0000A3040000}"/>
    <hyperlink ref="E1199" location="A125242066K" display="A125242066K" xr:uid="{00000000-0004-0000-0000-0000A4040000}"/>
    <hyperlink ref="E1200" location="A125234938J" display="A125234938J" xr:uid="{00000000-0004-0000-0000-0000A5040000}"/>
    <hyperlink ref="E1201" location="A125258698C" display="A125258698C" xr:uid="{00000000-0004-0000-0000-0000A6040000}"/>
    <hyperlink ref="E1202" location="A125246818L" display="A125246818L" xr:uid="{00000000-0004-0000-0000-0000A7040000}"/>
    <hyperlink ref="E1203" location="A125232562K" display="A125232562K" xr:uid="{00000000-0004-0000-0000-0000A8040000}"/>
    <hyperlink ref="E1204" location="A125256322V" display="A125256322V" xr:uid="{00000000-0004-0000-0000-0000A9040000}"/>
    <hyperlink ref="E1205" location="A125244442R" display="A125244442R" xr:uid="{00000000-0004-0000-0000-0000AA040000}"/>
    <hyperlink ref="E1206" location="A125227810R" display="A125227810R" xr:uid="{00000000-0004-0000-0000-0000AB040000}"/>
    <hyperlink ref="E1207" location="A125251570R" display="A125251570R" xr:uid="{00000000-0004-0000-0000-0000AC040000}"/>
    <hyperlink ref="E1208" location="A125239690F" display="A125239690F" xr:uid="{00000000-0004-0000-0000-0000AD040000}"/>
    <hyperlink ref="E1209" location="A125237314R" display="A125237314R" xr:uid="{00000000-0004-0000-0000-0000AE040000}"/>
    <hyperlink ref="E1210" location="A125261074R" display="A125261074R" xr:uid="{00000000-0004-0000-0000-0000AF040000}"/>
    <hyperlink ref="E1211" location="A125249194F" display="A125249194F" xr:uid="{00000000-0004-0000-0000-0000B0040000}"/>
    <hyperlink ref="E1212" location="A125230210V" display="A125230210V" xr:uid="{00000000-0004-0000-0000-0000B1040000}"/>
    <hyperlink ref="E1213" location="A125253970L" display="A125253970L" xr:uid="{00000000-0004-0000-0000-0000B2040000}"/>
    <hyperlink ref="E1214" location="A125242090K" display="A125242090K" xr:uid="{00000000-0004-0000-0000-0000B3040000}"/>
    <hyperlink ref="E1215" location="A125234962J" display="A125234962J" xr:uid="{00000000-0004-0000-0000-0000B4040000}"/>
    <hyperlink ref="E1216" location="A125258722T" display="A125258722T" xr:uid="{00000000-0004-0000-0000-0000B5040000}"/>
    <hyperlink ref="E1217" location="A125246842L" display="A125246842L" xr:uid="{00000000-0004-0000-0000-0000B6040000}"/>
    <hyperlink ref="E1218" location="A125232586C" display="A125232586C" xr:uid="{00000000-0004-0000-0000-0000B7040000}"/>
    <hyperlink ref="E1219" location="A125256346L" display="A125256346L" xr:uid="{00000000-0004-0000-0000-0000B8040000}"/>
    <hyperlink ref="E1220" location="A125244466J" display="A125244466J" xr:uid="{00000000-0004-0000-0000-0000B9040000}"/>
    <hyperlink ref="E1221" location="A125227834J" display="A125227834J" xr:uid="{00000000-0004-0000-0000-0000BA040000}"/>
    <hyperlink ref="E1222" location="A125251594J" display="A125251594J" xr:uid="{00000000-0004-0000-0000-0000BB040000}"/>
    <hyperlink ref="E1223" location="A125239714L" display="A125239714L" xr:uid="{00000000-0004-0000-0000-0000BC040000}"/>
    <hyperlink ref="E1224" location="A125237338J" display="A125237338J" xr:uid="{00000000-0004-0000-0000-0000BD040000}"/>
    <hyperlink ref="E1225" location="A125261098J" display="A125261098J" xr:uid="{00000000-0004-0000-0000-0000BE040000}"/>
    <hyperlink ref="E1226" location="A125249218L" display="A125249218L" xr:uid="{00000000-0004-0000-0000-0000BF040000}"/>
    <hyperlink ref="E1227" location="A125230214C" display="A125230214C" xr:uid="{00000000-0004-0000-0000-0000C0040000}"/>
    <hyperlink ref="E1228" location="A125253974W" display="A125253974W" xr:uid="{00000000-0004-0000-0000-0000C1040000}"/>
    <hyperlink ref="E1229" location="A125242094V" display="A125242094V" xr:uid="{00000000-0004-0000-0000-0000C2040000}"/>
    <hyperlink ref="E1230" location="A125234966T" display="A125234966T" xr:uid="{00000000-0004-0000-0000-0000C3040000}"/>
    <hyperlink ref="E1231" location="A125258726A" display="A125258726A" xr:uid="{00000000-0004-0000-0000-0000C4040000}"/>
    <hyperlink ref="E1232" location="A125246846W" display="A125246846W" xr:uid="{00000000-0004-0000-0000-0000C5040000}"/>
    <hyperlink ref="E1233" location="A125232590V" display="A125232590V" xr:uid="{00000000-0004-0000-0000-0000C6040000}"/>
    <hyperlink ref="E1234" location="A125256350C" display="A125256350C" xr:uid="{00000000-0004-0000-0000-0000C7040000}"/>
    <hyperlink ref="E1235" location="A125244470X" display="A125244470X" xr:uid="{00000000-0004-0000-0000-0000C8040000}"/>
    <hyperlink ref="E1236" location="A125227838T" display="A125227838T" xr:uid="{00000000-0004-0000-0000-0000C9040000}"/>
    <hyperlink ref="E1237" location="A125251598T" display="A125251598T" xr:uid="{00000000-0004-0000-0000-0000CA040000}"/>
    <hyperlink ref="E1238" location="A125239718W" display="A125239718W" xr:uid="{00000000-0004-0000-0000-0000CB040000}"/>
    <hyperlink ref="E1239" location="A125237342X" display="A125237342X" xr:uid="{00000000-0004-0000-0000-0000CC040000}"/>
    <hyperlink ref="E1240" location="A125261102L" display="A125261102L" xr:uid="{00000000-0004-0000-0000-0000CD040000}"/>
    <hyperlink ref="E1241" location="A125249222C" display="A125249222C" xr:uid="{00000000-0004-0000-0000-0000CE040000}"/>
    <hyperlink ref="E1242" location="A125230190W" display="A125230190W" xr:uid="{00000000-0004-0000-0000-0000CF040000}"/>
    <hyperlink ref="E1243" location="A125253950C" display="A125253950C" xr:uid="{00000000-0004-0000-0000-0000D0040000}"/>
    <hyperlink ref="E1244" location="A125242070A" display="A125242070A" xr:uid="{00000000-0004-0000-0000-0000D1040000}"/>
    <hyperlink ref="E1245" location="A125234942X" display="A125234942X" xr:uid="{00000000-0004-0000-0000-0000D2040000}"/>
    <hyperlink ref="E1246" location="A125258702J" display="A125258702J" xr:uid="{00000000-0004-0000-0000-0000D3040000}"/>
    <hyperlink ref="E1247" location="A125246822C" display="A125246822C" xr:uid="{00000000-0004-0000-0000-0000D4040000}"/>
    <hyperlink ref="E1248" location="A125232566V" display="A125232566V" xr:uid="{00000000-0004-0000-0000-0000D5040000}"/>
    <hyperlink ref="E1249" location="A125256326C" display="A125256326C" xr:uid="{00000000-0004-0000-0000-0000D6040000}"/>
    <hyperlink ref="E1250" location="A125244446X" display="A125244446X" xr:uid="{00000000-0004-0000-0000-0000D7040000}"/>
    <hyperlink ref="E1251" location="A125227814X" display="A125227814X" xr:uid="{00000000-0004-0000-0000-0000D8040000}"/>
    <hyperlink ref="E1252" location="A125251574X" display="A125251574X" xr:uid="{00000000-0004-0000-0000-0000D9040000}"/>
    <hyperlink ref="E1253" location="A125239694R" display="A125239694R" xr:uid="{00000000-0004-0000-0000-0000DA040000}"/>
    <hyperlink ref="E1254" location="A125237318X" display="A125237318X" xr:uid="{00000000-0004-0000-0000-0000DB040000}"/>
    <hyperlink ref="E1255" location="A125261078X" display="A125261078X" xr:uid="{00000000-0004-0000-0000-0000DC040000}"/>
    <hyperlink ref="E1256" location="A125249198R" display="A125249198R" xr:uid="{00000000-0004-0000-0000-0000DD040000}"/>
    <hyperlink ref="E1257" location="A125230194F" display="A125230194F" xr:uid="{00000000-0004-0000-0000-0000DE040000}"/>
    <hyperlink ref="E1258" location="A125253954L" display="A125253954L" xr:uid="{00000000-0004-0000-0000-0000DF040000}"/>
    <hyperlink ref="E1259" location="A125242074K" display="A125242074K" xr:uid="{00000000-0004-0000-0000-0000E0040000}"/>
    <hyperlink ref="E1260" location="A125234946J" display="A125234946J" xr:uid="{00000000-0004-0000-0000-0000E1040000}"/>
    <hyperlink ref="E1261" location="A125258706T" display="A125258706T" xr:uid="{00000000-0004-0000-0000-0000E2040000}"/>
    <hyperlink ref="E1262" location="A125246826L" display="A125246826L" xr:uid="{00000000-0004-0000-0000-0000E3040000}"/>
    <hyperlink ref="E1263" location="A125232570K" display="A125232570K" xr:uid="{00000000-0004-0000-0000-0000E4040000}"/>
    <hyperlink ref="E1264" location="A125256330V" display="A125256330V" xr:uid="{00000000-0004-0000-0000-0000E5040000}"/>
    <hyperlink ref="E1265" location="A125244450R" display="A125244450R" xr:uid="{00000000-0004-0000-0000-0000E6040000}"/>
    <hyperlink ref="E1266" location="A125227818J" display="A125227818J" xr:uid="{00000000-0004-0000-0000-0000E7040000}"/>
    <hyperlink ref="E1267" location="A125251578J" display="A125251578J" xr:uid="{00000000-0004-0000-0000-0000E8040000}"/>
    <hyperlink ref="E1268" location="A125239698X" display="A125239698X" xr:uid="{00000000-0004-0000-0000-0000E9040000}"/>
    <hyperlink ref="E1269" location="A125237322R" display="A125237322R" xr:uid="{00000000-0004-0000-0000-0000EA040000}"/>
    <hyperlink ref="E1270" location="A125261082R" display="A125261082R" xr:uid="{00000000-0004-0000-0000-0000EB040000}"/>
    <hyperlink ref="E1271" location="A125249202V" display="A125249202V" xr:uid="{00000000-0004-0000-0000-0000EC040000}"/>
    <hyperlink ref="E1272" location="A125230198R" display="A125230198R" xr:uid="{00000000-0004-0000-0000-0000ED040000}"/>
    <hyperlink ref="E1273" location="A125253958W" display="A125253958W" xr:uid="{00000000-0004-0000-0000-0000EE040000}"/>
    <hyperlink ref="E1274" location="A125242078V" display="A125242078V" xr:uid="{00000000-0004-0000-0000-0000EF040000}"/>
    <hyperlink ref="E1275" location="A125234950X" display="A125234950X" xr:uid="{00000000-0004-0000-0000-0000F0040000}"/>
    <hyperlink ref="E1276" location="A125258710J" display="A125258710J" xr:uid="{00000000-0004-0000-0000-0000F1040000}"/>
    <hyperlink ref="E1277" location="A125246830C" display="A125246830C" xr:uid="{00000000-0004-0000-0000-0000F2040000}"/>
    <hyperlink ref="E1278" location="A125232574V" display="A125232574V" xr:uid="{00000000-0004-0000-0000-0000F3040000}"/>
    <hyperlink ref="E1279" location="A125256334C" display="A125256334C" xr:uid="{00000000-0004-0000-0000-0000F4040000}"/>
    <hyperlink ref="E1280" location="A125244454X" display="A125244454X" xr:uid="{00000000-0004-0000-0000-0000F5040000}"/>
    <hyperlink ref="E1281" location="A125227822X" display="A125227822X" xr:uid="{00000000-0004-0000-0000-0000F6040000}"/>
    <hyperlink ref="E1282" location="A125251582X" display="A125251582X" xr:uid="{00000000-0004-0000-0000-0000F7040000}"/>
    <hyperlink ref="E1283" location="A125239702C" display="A125239702C" xr:uid="{00000000-0004-0000-0000-0000F8040000}"/>
    <hyperlink ref="E1284" location="A125237326X" display="A125237326X" xr:uid="{00000000-0004-0000-0000-0000F9040000}"/>
    <hyperlink ref="E1285" location="A125261086X" display="A125261086X" xr:uid="{00000000-0004-0000-0000-0000FA040000}"/>
    <hyperlink ref="E1286" location="A125249206C" display="A125249206C" xr:uid="{00000000-0004-0000-0000-0000FB040000}"/>
    <hyperlink ref="E1287" location="A125230182W" display="A125230182W" xr:uid="{00000000-0004-0000-0000-0000FC040000}"/>
    <hyperlink ref="E1288" location="A125253942C" display="A125253942C" xr:uid="{00000000-0004-0000-0000-0000FD040000}"/>
    <hyperlink ref="E1289" location="A125242062A" display="A125242062A" xr:uid="{00000000-0004-0000-0000-0000FE040000}"/>
    <hyperlink ref="E1290" location="A125234934X" display="A125234934X" xr:uid="{00000000-0004-0000-0000-0000FF040000}"/>
    <hyperlink ref="E1291" location="A125258694V" display="A125258694V" xr:uid="{00000000-0004-0000-0000-000000050000}"/>
    <hyperlink ref="E1292" location="A125246814C" display="A125246814C" xr:uid="{00000000-0004-0000-0000-000001050000}"/>
    <hyperlink ref="E1293" location="A125232558V" display="A125232558V" xr:uid="{00000000-0004-0000-0000-000002050000}"/>
    <hyperlink ref="E1294" location="A125256318C" display="A125256318C" xr:uid="{00000000-0004-0000-0000-000003050000}"/>
    <hyperlink ref="E1295" location="A125244438X" display="A125244438X" xr:uid="{00000000-0004-0000-0000-000004050000}"/>
    <hyperlink ref="E1296" location="A125227806X" display="A125227806X" xr:uid="{00000000-0004-0000-0000-000005050000}"/>
    <hyperlink ref="E1297" location="A125251566X" display="A125251566X" xr:uid="{00000000-0004-0000-0000-000006050000}"/>
    <hyperlink ref="E1298" location="A125239686R" display="A125239686R" xr:uid="{00000000-0004-0000-0000-000007050000}"/>
    <hyperlink ref="E1299" location="A125237310F" display="A125237310F" xr:uid="{00000000-0004-0000-0000-000008050000}"/>
    <hyperlink ref="E1300" location="A125261070F" display="A125261070F" xr:uid="{00000000-0004-0000-0000-000009050000}"/>
    <hyperlink ref="E1301" location="A125249190W" display="A125249190W" xr:uid="{00000000-0004-0000-0000-00000A050000}"/>
    <hyperlink ref="E1302" location="A125230218L" display="A125230218L" xr:uid="{00000000-0004-0000-0000-00000B050000}"/>
    <hyperlink ref="E1303" location="A125253978F" display="A125253978F" xr:uid="{00000000-0004-0000-0000-00000C050000}"/>
    <hyperlink ref="E1304" location="A125242098C" display="A125242098C" xr:uid="{00000000-0004-0000-0000-00000D050000}"/>
    <hyperlink ref="E1305" location="A125234970J" display="A125234970J" xr:uid="{00000000-0004-0000-0000-00000E050000}"/>
    <hyperlink ref="E1306" location="A125258730T" display="A125258730T" xr:uid="{00000000-0004-0000-0000-00000F050000}"/>
    <hyperlink ref="E1307" location="A125246850L" display="A125246850L" xr:uid="{00000000-0004-0000-0000-000010050000}"/>
    <hyperlink ref="E1308" location="A125232594C" display="A125232594C" xr:uid="{00000000-0004-0000-0000-000011050000}"/>
    <hyperlink ref="E1309" location="A125256354L" display="A125256354L" xr:uid="{00000000-0004-0000-0000-000012050000}"/>
    <hyperlink ref="E1310" location="A125244474J" display="A125244474J" xr:uid="{00000000-0004-0000-0000-000013050000}"/>
    <hyperlink ref="E1311" location="A125227842J" display="A125227842J" xr:uid="{00000000-0004-0000-0000-000014050000}"/>
    <hyperlink ref="E1312" location="A125251602W" display="A125251602W" xr:uid="{00000000-0004-0000-0000-000015050000}"/>
    <hyperlink ref="E1313" location="A125239722L" display="A125239722L" xr:uid="{00000000-0004-0000-0000-000016050000}"/>
    <hyperlink ref="E1314" location="A125237346J" display="A125237346J" xr:uid="{00000000-0004-0000-0000-000017050000}"/>
    <hyperlink ref="E1315" location="A125261106W" display="A125261106W" xr:uid="{00000000-0004-0000-0000-000018050000}"/>
    <hyperlink ref="E1316" location="A125249226L" display="A125249226L" xr:uid="{00000000-0004-0000-0000-000019050000}"/>
    <hyperlink ref="E1317" location="A125230202V" display="A125230202V" xr:uid="{00000000-0004-0000-0000-00001A050000}"/>
    <hyperlink ref="E1318" location="A125253962L" display="A125253962L" xr:uid="{00000000-0004-0000-0000-00001B050000}"/>
    <hyperlink ref="E1319" location="A125242082K" display="A125242082K" xr:uid="{00000000-0004-0000-0000-00001C050000}"/>
    <hyperlink ref="E1320" location="A125234954J" display="A125234954J" xr:uid="{00000000-0004-0000-0000-00001D050000}"/>
    <hyperlink ref="E1321" location="A125258714T" display="A125258714T" xr:uid="{00000000-0004-0000-0000-00001E050000}"/>
    <hyperlink ref="E1322" location="A125246834L" display="A125246834L" xr:uid="{00000000-0004-0000-0000-00001F050000}"/>
    <hyperlink ref="E1323" location="A125232578C" display="A125232578C" xr:uid="{00000000-0004-0000-0000-000020050000}"/>
    <hyperlink ref="E1324" location="A125256338L" display="A125256338L" xr:uid="{00000000-0004-0000-0000-000021050000}"/>
    <hyperlink ref="E1325" location="A125244458J" display="A125244458J" xr:uid="{00000000-0004-0000-0000-000022050000}"/>
    <hyperlink ref="E1326" location="A125227826J" display="A125227826J" xr:uid="{00000000-0004-0000-0000-000023050000}"/>
    <hyperlink ref="E1327" location="A125251586J" display="A125251586J" xr:uid="{00000000-0004-0000-0000-000024050000}"/>
    <hyperlink ref="E1328" location="A125239706L" display="A125239706L" xr:uid="{00000000-0004-0000-0000-000025050000}"/>
    <hyperlink ref="E1329" location="A125237330R" display="A125237330R" xr:uid="{00000000-0004-0000-0000-000026050000}"/>
    <hyperlink ref="E1330" location="A125261090R" display="A125261090R" xr:uid="{00000000-0004-0000-0000-000027050000}"/>
    <hyperlink ref="E1331" location="A125249210V" display="A125249210V" xr:uid="{00000000-0004-0000-0000-000028050000}"/>
    <hyperlink ref="E1332" location="A125230442F" display="A125230442F" xr:uid="{00000000-0004-0000-0000-000029050000}"/>
    <hyperlink ref="E1333" location="A125254202R" display="A125254202R" xr:uid="{00000000-0004-0000-0000-00002A050000}"/>
    <hyperlink ref="E1334" location="A125242322K" display="A125242322K" xr:uid="{00000000-0004-0000-0000-00002B050000}"/>
    <hyperlink ref="E1335" location="A125235194W" display="A125235194W" xr:uid="{00000000-0004-0000-0000-00002C050000}"/>
    <hyperlink ref="E1336" location="A125258954C" display="A125258954C" xr:uid="{00000000-0004-0000-0000-00002D050000}"/>
    <hyperlink ref="E1337" location="A125247074A" display="A125247074A" xr:uid="{00000000-0004-0000-0000-00002E050000}"/>
    <hyperlink ref="E1338" location="A125232818C" display="A125232818C" xr:uid="{00000000-0004-0000-0000-00002F050000}"/>
    <hyperlink ref="E1339" location="A125256578X" display="A125256578X" xr:uid="{00000000-0004-0000-0000-000030050000}"/>
    <hyperlink ref="E1340" location="A125244698V" display="A125244698V" xr:uid="{00000000-0004-0000-0000-000031050000}"/>
    <hyperlink ref="E1341" location="A125228066W" display="A125228066W" xr:uid="{00000000-0004-0000-0000-000032050000}"/>
    <hyperlink ref="E1342" location="A125251826J" display="A125251826J" xr:uid="{00000000-0004-0000-0000-000033050000}"/>
    <hyperlink ref="E1343" location="A125239946X" display="A125239946X" xr:uid="{00000000-0004-0000-0000-000034050000}"/>
    <hyperlink ref="E1344" location="A125237570A" display="A125237570A" xr:uid="{00000000-0004-0000-0000-000035050000}"/>
    <hyperlink ref="E1345" location="A125261330R" display="A125261330R" xr:uid="{00000000-0004-0000-0000-000036050000}"/>
    <hyperlink ref="E1346" location="A125249450F" display="A125249450F" xr:uid="{00000000-0004-0000-0000-000037050000}"/>
    <hyperlink ref="E1347" location="A125230426F" display="A125230426F" xr:uid="{00000000-0004-0000-0000-000038050000}"/>
    <hyperlink ref="E1348" location="A125254186A" display="A125254186A" xr:uid="{00000000-0004-0000-0000-000039050000}"/>
    <hyperlink ref="E1349" location="A125242306K" display="A125242306K" xr:uid="{00000000-0004-0000-0000-00003A050000}"/>
    <hyperlink ref="E1350" location="A125235178W" display="A125235178W" xr:uid="{00000000-0004-0000-0000-00003B050000}"/>
    <hyperlink ref="E1351" location="A125258938C" display="A125258938C" xr:uid="{00000000-0004-0000-0000-00003C050000}"/>
    <hyperlink ref="E1352" location="A125247058A" display="A125247058A" xr:uid="{00000000-0004-0000-0000-00003D050000}"/>
    <hyperlink ref="E1353" location="A125232802K" display="A125232802K" xr:uid="{00000000-0004-0000-0000-00003E050000}"/>
    <hyperlink ref="E1354" location="A125256562F" display="A125256562F" xr:uid="{00000000-0004-0000-0000-00003F050000}"/>
    <hyperlink ref="E1355" location="A125244682A" display="A125244682A" xr:uid="{00000000-0004-0000-0000-000040050000}"/>
    <hyperlink ref="E1356" location="A125228050C" display="A125228050C" xr:uid="{00000000-0004-0000-0000-000041050000}"/>
    <hyperlink ref="E1357" location="A125251810R" display="A125251810R" xr:uid="{00000000-0004-0000-0000-000042050000}"/>
    <hyperlink ref="E1358" location="A125239930F" display="A125239930F" xr:uid="{00000000-0004-0000-0000-000043050000}"/>
    <hyperlink ref="E1359" location="A125237554A" display="A125237554A" xr:uid="{00000000-0004-0000-0000-000044050000}"/>
    <hyperlink ref="E1360" location="A125261314R" display="A125261314R" xr:uid="{00000000-0004-0000-0000-000045050000}"/>
    <hyperlink ref="E1361" location="A125249434F" display="A125249434F" xr:uid="{00000000-0004-0000-0000-000046050000}"/>
    <hyperlink ref="E1362" location="A125230406W" display="A125230406W" xr:uid="{00000000-0004-0000-0000-000047050000}"/>
    <hyperlink ref="E1363" location="A125254166T" display="A125254166T" xr:uid="{00000000-0004-0000-0000-000048050000}"/>
    <hyperlink ref="E1364" location="A125242286L" display="A125242286L" xr:uid="{00000000-0004-0000-0000-000049050000}"/>
    <hyperlink ref="E1365" location="A125235158L" display="A125235158L" xr:uid="{00000000-0004-0000-0000-00004A050000}"/>
    <hyperlink ref="E1366" location="A125258918V" display="A125258918V" xr:uid="{00000000-0004-0000-0000-00004B050000}"/>
    <hyperlink ref="E1367" location="A125247038T" display="A125247038T" xr:uid="{00000000-0004-0000-0000-00004C050000}"/>
    <hyperlink ref="E1368" location="A125232782L" display="A125232782L" xr:uid="{00000000-0004-0000-0000-00004D050000}"/>
    <hyperlink ref="E1369" location="A125256542W" display="A125256542W" xr:uid="{00000000-0004-0000-0000-00004E050000}"/>
    <hyperlink ref="E1370" location="A125244662T" display="A125244662T" xr:uid="{00000000-0004-0000-0000-00004F050000}"/>
    <hyperlink ref="E1371" location="A125228030V" display="A125228030V" xr:uid="{00000000-0004-0000-0000-000050050000}"/>
    <hyperlink ref="E1372" location="A125251790T" display="A125251790T" xr:uid="{00000000-0004-0000-0000-000051050000}"/>
    <hyperlink ref="E1373" location="A125239910W" display="A125239910W" xr:uid="{00000000-0004-0000-0000-000052050000}"/>
    <hyperlink ref="E1374" location="A125237534T" display="A125237534T" xr:uid="{00000000-0004-0000-0000-000053050000}"/>
    <hyperlink ref="E1375" location="A125261294T" display="A125261294T" xr:uid="{00000000-0004-0000-0000-000054050000}"/>
    <hyperlink ref="E1376" location="A125249414W" display="A125249414W" xr:uid="{00000000-0004-0000-0000-000055050000}"/>
    <hyperlink ref="E1377" location="A125230430W" display="A125230430W" xr:uid="{00000000-0004-0000-0000-000056050000}"/>
    <hyperlink ref="E1378" location="A125254190T" display="A125254190T" xr:uid="{00000000-0004-0000-0000-000057050000}"/>
    <hyperlink ref="E1379" location="A125242310A" display="A125242310A" xr:uid="{00000000-0004-0000-0000-000058050000}"/>
    <hyperlink ref="E1380" location="A125235182L" display="A125235182L" xr:uid="{00000000-0004-0000-0000-000059050000}"/>
    <hyperlink ref="E1381" location="A125258942V" display="A125258942V" xr:uid="{00000000-0004-0000-0000-00005A050000}"/>
    <hyperlink ref="E1382" location="A125247062T" display="A125247062T" xr:uid="{00000000-0004-0000-0000-00005B050000}"/>
    <hyperlink ref="E1383" location="A125232806V" display="A125232806V" xr:uid="{00000000-0004-0000-0000-00005C050000}"/>
    <hyperlink ref="E1384" location="A125256566R" display="A125256566R" xr:uid="{00000000-0004-0000-0000-00005D050000}"/>
    <hyperlink ref="E1385" location="A125244686K" display="A125244686K" xr:uid="{00000000-0004-0000-0000-00005E050000}"/>
    <hyperlink ref="E1386" location="A125228054L" display="A125228054L" xr:uid="{00000000-0004-0000-0000-00005F050000}"/>
    <hyperlink ref="E1387" location="A125251814X" display="A125251814X" xr:uid="{00000000-0004-0000-0000-000060050000}"/>
    <hyperlink ref="E1388" location="A125239934R" display="A125239934R" xr:uid="{00000000-0004-0000-0000-000061050000}"/>
    <hyperlink ref="E1389" location="A125237558K" display="A125237558K" xr:uid="{00000000-0004-0000-0000-000062050000}"/>
    <hyperlink ref="E1390" location="A125261318X" display="A125261318X" xr:uid="{00000000-0004-0000-0000-000063050000}"/>
    <hyperlink ref="E1391" location="A125249438R" display="A125249438R" xr:uid="{00000000-0004-0000-0000-000064050000}"/>
    <hyperlink ref="E1392" location="A125230434F" display="A125230434F" xr:uid="{00000000-0004-0000-0000-000065050000}"/>
    <hyperlink ref="E1393" location="A125254194A" display="A125254194A" xr:uid="{00000000-0004-0000-0000-000066050000}"/>
    <hyperlink ref="E1394" location="A125242314K" display="A125242314K" xr:uid="{00000000-0004-0000-0000-000067050000}"/>
    <hyperlink ref="E1395" location="A125235186W" display="A125235186W" xr:uid="{00000000-0004-0000-0000-000068050000}"/>
    <hyperlink ref="E1396" location="A125258946C" display="A125258946C" xr:uid="{00000000-0004-0000-0000-000069050000}"/>
    <hyperlink ref="E1397" location="A125247066A" display="A125247066A" xr:uid="{00000000-0004-0000-0000-00006A050000}"/>
    <hyperlink ref="E1398" location="A125232810K" display="A125232810K" xr:uid="{00000000-0004-0000-0000-00006B050000}"/>
    <hyperlink ref="E1399" location="A125256570F" display="A125256570F" xr:uid="{00000000-0004-0000-0000-00006C050000}"/>
    <hyperlink ref="E1400" location="A125244690A" display="A125244690A" xr:uid="{00000000-0004-0000-0000-00006D050000}"/>
    <hyperlink ref="E1401" location="A125228058W" display="A125228058W" xr:uid="{00000000-0004-0000-0000-00006E050000}"/>
    <hyperlink ref="E1402" location="A125251818J" display="A125251818J" xr:uid="{00000000-0004-0000-0000-00006F050000}"/>
    <hyperlink ref="E1403" location="A125239938X" display="A125239938X" xr:uid="{00000000-0004-0000-0000-000070050000}"/>
    <hyperlink ref="E1404" location="A125237562A" display="A125237562A" xr:uid="{00000000-0004-0000-0000-000071050000}"/>
    <hyperlink ref="E1405" location="A125261322R" display="A125261322R" xr:uid="{00000000-0004-0000-0000-000072050000}"/>
    <hyperlink ref="E1406" location="A125249442F" display="A125249442F" xr:uid="{00000000-0004-0000-0000-000073050000}"/>
    <hyperlink ref="E1407" location="A125230410L" display="A125230410L" xr:uid="{00000000-0004-0000-0000-000074050000}"/>
    <hyperlink ref="E1408" location="A125254170J" display="A125254170J" xr:uid="{00000000-0004-0000-0000-000075050000}"/>
    <hyperlink ref="E1409" location="A125242290C" display="A125242290C" xr:uid="{00000000-0004-0000-0000-000076050000}"/>
    <hyperlink ref="E1410" location="A125235162C" display="A125235162C" xr:uid="{00000000-0004-0000-0000-000077050000}"/>
    <hyperlink ref="E1411" location="A125258922K" display="A125258922K" xr:uid="{00000000-0004-0000-0000-000078050000}"/>
    <hyperlink ref="E1412" location="A125247042J" display="A125247042J" xr:uid="{00000000-0004-0000-0000-000079050000}"/>
    <hyperlink ref="E1413" location="A125232786W" display="A125232786W" xr:uid="{00000000-0004-0000-0000-00007A050000}"/>
    <hyperlink ref="E1414" location="A125256546F" display="A125256546F" xr:uid="{00000000-0004-0000-0000-00007B050000}"/>
    <hyperlink ref="E1415" location="A125244666A" display="A125244666A" xr:uid="{00000000-0004-0000-0000-00007C050000}"/>
    <hyperlink ref="E1416" location="A125228034C" display="A125228034C" xr:uid="{00000000-0004-0000-0000-00007D050000}"/>
    <hyperlink ref="E1417" location="A125251794A" display="A125251794A" xr:uid="{00000000-0004-0000-0000-00007E050000}"/>
    <hyperlink ref="E1418" location="A125239914F" display="A125239914F" xr:uid="{00000000-0004-0000-0000-00007F050000}"/>
    <hyperlink ref="E1419" location="A125237538A" display="A125237538A" xr:uid="{00000000-0004-0000-0000-000080050000}"/>
    <hyperlink ref="E1420" location="A125261298A" display="A125261298A" xr:uid="{00000000-0004-0000-0000-000081050000}"/>
    <hyperlink ref="E1421" location="A125249418F" display="A125249418F" xr:uid="{00000000-0004-0000-0000-000082050000}"/>
    <hyperlink ref="E1422" location="A125230414W" display="A125230414W" xr:uid="{00000000-0004-0000-0000-000083050000}"/>
    <hyperlink ref="E1423" location="A125254174T" display="A125254174T" xr:uid="{00000000-0004-0000-0000-000084050000}"/>
    <hyperlink ref="E1424" location="A125242294L" display="A125242294L" xr:uid="{00000000-0004-0000-0000-000085050000}"/>
    <hyperlink ref="E1425" location="A125235166L" display="A125235166L" xr:uid="{00000000-0004-0000-0000-000086050000}"/>
    <hyperlink ref="E1426" location="A125258926V" display="A125258926V" xr:uid="{00000000-0004-0000-0000-000087050000}"/>
    <hyperlink ref="E1427" location="A125247046T" display="A125247046T" xr:uid="{00000000-0004-0000-0000-000088050000}"/>
    <hyperlink ref="E1428" location="A125232790L" display="A125232790L" xr:uid="{00000000-0004-0000-0000-000089050000}"/>
    <hyperlink ref="E1429" location="A125256550W" display="A125256550W" xr:uid="{00000000-0004-0000-0000-00008A050000}"/>
    <hyperlink ref="E1430" location="A125244670T" display="A125244670T" xr:uid="{00000000-0004-0000-0000-00008B050000}"/>
    <hyperlink ref="E1431" location="A125228038L" display="A125228038L" xr:uid="{00000000-0004-0000-0000-00008C050000}"/>
    <hyperlink ref="E1432" location="A125251798K" display="A125251798K" xr:uid="{00000000-0004-0000-0000-00008D050000}"/>
    <hyperlink ref="E1433" location="A125239918R" display="A125239918R" xr:uid="{00000000-0004-0000-0000-00008E050000}"/>
    <hyperlink ref="E1434" location="A125237542T" display="A125237542T" xr:uid="{00000000-0004-0000-0000-00008F050000}"/>
    <hyperlink ref="E1435" location="A125261302F" display="A125261302F" xr:uid="{00000000-0004-0000-0000-000090050000}"/>
    <hyperlink ref="E1436" location="A125249422W" display="A125249422W" xr:uid="{00000000-0004-0000-0000-000091050000}"/>
    <hyperlink ref="E1437" location="A125230418F" display="A125230418F" xr:uid="{00000000-0004-0000-0000-000092050000}"/>
    <hyperlink ref="E1438" location="A125254178A" display="A125254178A" xr:uid="{00000000-0004-0000-0000-000093050000}"/>
    <hyperlink ref="E1439" location="A125242298W" display="A125242298W" xr:uid="{00000000-0004-0000-0000-000094050000}"/>
    <hyperlink ref="E1440" location="A125235170C" display="A125235170C" xr:uid="{00000000-0004-0000-0000-000095050000}"/>
    <hyperlink ref="E1441" location="A125258930K" display="A125258930K" xr:uid="{00000000-0004-0000-0000-000096050000}"/>
    <hyperlink ref="E1442" location="A125247050J" display="A125247050J" xr:uid="{00000000-0004-0000-0000-000097050000}"/>
    <hyperlink ref="E1443" location="A125232794W" display="A125232794W" xr:uid="{00000000-0004-0000-0000-000098050000}"/>
    <hyperlink ref="E1444" location="A125256554F" display="A125256554F" xr:uid="{00000000-0004-0000-0000-000099050000}"/>
    <hyperlink ref="E1445" location="A125244674A" display="A125244674A" xr:uid="{00000000-0004-0000-0000-00009A050000}"/>
    <hyperlink ref="E1446" location="A125228042C" display="A125228042C" xr:uid="{00000000-0004-0000-0000-00009B050000}"/>
    <hyperlink ref="E1447" location="A125251802R" display="A125251802R" xr:uid="{00000000-0004-0000-0000-00009C050000}"/>
    <hyperlink ref="E1448" location="A125239922F" display="A125239922F" xr:uid="{00000000-0004-0000-0000-00009D050000}"/>
    <hyperlink ref="E1449" location="A125237546A" display="A125237546A" xr:uid="{00000000-0004-0000-0000-00009E050000}"/>
    <hyperlink ref="E1450" location="A125261306R" display="A125261306R" xr:uid="{00000000-0004-0000-0000-00009F050000}"/>
    <hyperlink ref="E1451" location="A125249426F" display="A125249426F" xr:uid="{00000000-0004-0000-0000-0000A0050000}"/>
    <hyperlink ref="E1452" location="A125230402L" display="A125230402L" xr:uid="{00000000-0004-0000-0000-0000A1050000}"/>
    <hyperlink ref="E1453" location="A125254162J" display="A125254162J" xr:uid="{00000000-0004-0000-0000-0000A2050000}"/>
    <hyperlink ref="E1454" location="A125242282C" display="A125242282C" xr:uid="{00000000-0004-0000-0000-0000A3050000}"/>
    <hyperlink ref="E1455" location="A125235154C" display="A125235154C" xr:uid="{00000000-0004-0000-0000-0000A4050000}"/>
    <hyperlink ref="E1456" location="A125258914K" display="A125258914K" xr:uid="{00000000-0004-0000-0000-0000A5050000}"/>
    <hyperlink ref="E1457" location="A125247034J" display="A125247034J" xr:uid="{00000000-0004-0000-0000-0000A6050000}"/>
    <hyperlink ref="E1458" location="A125232778W" display="A125232778W" xr:uid="{00000000-0004-0000-0000-0000A7050000}"/>
    <hyperlink ref="E1459" location="A125256538F" display="A125256538F" xr:uid="{00000000-0004-0000-0000-0000A8050000}"/>
    <hyperlink ref="E1460" location="A125244658A" display="A125244658A" xr:uid="{00000000-0004-0000-0000-0000A9050000}"/>
    <hyperlink ref="E1461" location="A125228026C" display="A125228026C" xr:uid="{00000000-0004-0000-0000-0000AA050000}"/>
    <hyperlink ref="E1462" location="A125251786A" display="A125251786A" xr:uid="{00000000-0004-0000-0000-0000AB050000}"/>
    <hyperlink ref="E1463" location="A125239906F" display="A125239906F" xr:uid="{00000000-0004-0000-0000-0000AC050000}"/>
    <hyperlink ref="E1464" location="A125237530J" display="A125237530J" xr:uid="{00000000-0004-0000-0000-0000AD050000}"/>
    <hyperlink ref="E1465" location="A125261290J" display="A125261290J" xr:uid="{00000000-0004-0000-0000-0000AE050000}"/>
    <hyperlink ref="E1466" location="A125249410L" display="A125249410L" xr:uid="{00000000-0004-0000-0000-0000AF050000}"/>
    <hyperlink ref="E1467" location="A125230438R" display="A125230438R" xr:uid="{00000000-0004-0000-0000-0000B0050000}"/>
    <hyperlink ref="E1468" location="A125254198K" display="A125254198K" xr:uid="{00000000-0004-0000-0000-0000B1050000}"/>
    <hyperlink ref="E1469" location="A125242318V" display="A125242318V" xr:uid="{00000000-0004-0000-0000-0000B2050000}"/>
    <hyperlink ref="E1470" location="A125235190L" display="A125235190L" xr:uid="{00000000-0004-0000-0000-0000B3050000}"/>
    <hyperlink ref="E1471" location="A125258950V" display="A125258950V" xr:uid="{00000000-0004-0000-0000-0000B4050000}"/>
    <hyperlink ref="E1472" location="A125247070T" display="A125247070T" xr:uid="{00000000-0004-0000-0000-0000B5050000}"/>
    <hyperlink ref="E1473" location="A125232814V" display="A125232814V" xr:uid="{00000000-0004-0000-0000-0000B6050000}"/>
    <hyperlink ref="E1474" location="A125256574R" display="A125256574R" xr:uid="{00000000-0004-0000-0000-0000B7050000}"/>
    <hyperlink ref="E1475" location="A125244694K" display="A125244694K" xr:uid="{00000000-0004-0000-0000-0000B8050000}"/>
    <hyperlink ref="E1476" location="A125228062L" display="A125228062L" xr:uid="{00000000-0004-0000-0000-0000B9050000}"/>
    <hyperlink ref="E1477" location="A125251822X" display="A125251822X" xr:uid="{00000000-0004-0000-0000-0000BA050000}"/>
    <hyperlink ref="E1478" location="A125239942R" display="A125239942R" xr:uid="{00000000-0004-0000-0000-0000BB050000}"/>
    <hyperlink ref="E1479" location="A125237566K" display="A125237566K" xr:uid="{00000000-0004-0000-0000-0000BC050000}"/>
    <hyperlink ref="E1480" location="A125261326X" display="A125261326X" xr:uid="{00000000-0004-0000-0000-0000BD050000}"/>
    <hyperlink ref="E1481" location="A125249446R" display="A125249446R" xr:uid="{00000000-0004-0000-0000-0000BE050000}"/>
    <hyperlink ref="E1482" location="A125230422W" display="A125230422W" xr:uid="{00000000-0004-0000-0000-0000BF050000}"/>
    <hyperlink ref="E1483" location="A125254182T" display="A125254182T" xr:uid="{00000000-0004-0000-0000-0000C0050000}"/>
    <hyperlink ref="E1484" location="A125242302A" display="A125242302A" xr:uid="{00000000-0004-0000-0000-0000C1050000}"/>
    <hyperlink ref="E1485" location="A125235174L" display="A125235174L" xr:uid="{00000000-0004-0000-0000-0000C2050000}"/>
    <hyperlink ref="E1486" location="A125258934V" display="A125258934V" xr:uid="{00000000-0004-0000-0000-0000C3050000}"/>
    <hyperlink ref="E1487" location="A125247054T" display="A125247054T" xr:uid="{00000000-0004-0000-0000-0000C4050000}"/>
    <hyperlink ref="E1488" location="A125232798F" display="A125232798F" xr:uid="{00000000-0004-0000-0000-0000C5050000}"/>
    <hyperlink ref="E1489" location="A125256558R" display="A125256558R" xr:uid="{00000000-0004-0000-0000-0000C6050000}"/>
    <hyperlink ref="E1490" location="A125244678K" display="A125244678K" xr:uid="{00000000-0004-0000-0000-0000C7050000}"/>
    <hyperlink ref="E1491" location="A125228046L" display="A125228046L" xr:uid="{00000000-0004-0000-0000-0000C8050000}"/>
    <hyperlink ref="E1492" location="A125251806X" display="A125251806X" xr:uid="{00000000-0004-0000-0000-0000C9050000}"/>
    <hyperlink ref="E1493" location="A125239926R" display="A125239926R" xr:uid="{00000000-0004-0000-0000-0000CA050000}"/>
    <hyperlink ref="E1494" location="A125237550T" display="A125237550T" xr:uid="{00000000-0004-0000-0000-0000CB050000}"/>
    <hyperlink ref="E1495" location="A125261310F" display="A125261310F" xr:uid="{00000000-0004-0000-0000-0000CC050000}"/>
    <hyperlink ref="E1496" location="A125249430W" display="A125249430W" xr:uid="{00000000-0004-0000-0000-0000CD050000}"/>
    <hyperlink ref="E1497" location="A125230486J" display="A125230486J" xr:uid="{00000000-0004-0000-0000-0000CE050000}"/>
    <hyperlink ref="E1498" location="A125254246T" display="A125254246T" xr:uid="{00000000-0004-0000-0000-0000CF050000}"/>
    <hyperlink ref="E1499" location="A125242366L" display="A125242366L" xr:uid="{00000000-0004-0000-0000-0000D0050000}"/>
    <hyperlink ref="E1500" location="A125235238L" display="A125235238L" xr:uid="{00000000-0004-0000-0000-0000D1050000}"/>
    <hyperlink ref="E1501" location="A125258998F" display="A125258998F" xr:uid="{00000000-0004-0000-0000-0000D2050000}"/>
    <hyperlink ref="E1502" location="A125247118T" display="A125247118T" xr:uid="{00000000-0004-0000-0000-0000D3050000}"/>
    <hyperlink ref="E1503" location="A125232862L" display="A125232862L" xr:uid="{00000000-0004-0000-0000-0000D4050000}"/>
    <hyperlink ref="E1504" location="A125256622W" display="A125256622W" xr:uid="{00000000-0004-0000-0000-0000D5050000}"/>
    <hyperlink ref="E1505" location="A125244742T" display="A125244742T" xr:uid="{00000000-0004-0000-0000-0000D6050000}"/>
    <hyperlink ref="E1506" location="A125228110V" display="A125228110V" xr:uid="{00000000-0004-0000-0000-0000D7050000}"/>
    <hyperlink ref="E1507" location="A125251870T" display="A125251870T" xr:uid="{00000000-0004-0000-0000-0000D8050000}"/>
    <hyperlink ref="E1508" location="A125239990J" display="A125239990J" xr:uid="{00000000-0004-0000-0000-0000D9050000}"/>
    <hyperlink ref="E1509" location="A125237614T" display="A125237614T" xr:uid="{00000000-0004-0000-0000-0000DA050000}"/>
    <hyperlink ref="E1510" location="A125261374T" display="A125261374T" xr:uid="{00000000-0004-0000-0000-0000DB050000}"/>
    <hyperlink ref="E1511" location="A125249494J" display="A125249494J" xr:uid="{00000000-0004-0000-0000-0000DC050000}"/>
    <hyperlink ref="E1512" location="A125230470R" display="A125230470R" xr:uid="{00000000-0004-0000-0000-0000DD050000}"/>
    <hyperlink ref="E1513" location="A125254230X" display="A125254230X" xr:uid="{00000000-0004-0000-0000-0000DE050000}"/>
    <hyperlink ref="E1514" location="A125242350V" display="A125242350V" xr:uid="{00000000-0004-0000-0000-0000DF050000}"/>
    <hyperlink ref="E1515" location="A125235222V" display="A125235222V" xr:uid="{00000000-0004-0000-0000-0000E0050000}"/>
    <hyperlink ref="E1516" location="A125258982L" display="A125258982L" xr:uid="{00000000-0004-0000-0000-0000E1050000}"/>
    <hyperlink ref="E1517" location="A125247102X" display="A125247102X" xr:uid="{00000000-0004-0000-0000-0000E2050000}"/>
    <hyperlink ref="E1518" location="A125232846L" display="A125232846L" xr:uid="{00000000-0004-0000-0000-0000E3050000}"/>
    <hyperlink ref="E1519" location="A125256606W" display="A125256606W" xr:uid="{00000000-0004-0000-0000-0000E4050000}"/>
    <hyperlink ref="E1520" location="A125244726T" display="A125244726T" xr:uid="{00000000-0004-0000-0000-0000E5050000}"/>
    <hyperlink ref="E1521" location="A125228094F" display="A125228094F" xr:uid="{00000000-0004-0000-0000-0000E6050000}"/>
    <hyperlink ref="E1522" location="A125251854T" display="A125251854T" xr:uid="{00000000-0004-0000-0000-0000E7050000}"/>
    <hyperlink ref="E1523" location="A125239974J" display="A125239974J" xr:uid="{00000000-0004-0000-0000-0000E8050000}"/>
    <hyperlink ref="E1524" location="A125237598C" display="A125237598C" xr:uid="{00000000-0004-0000-0000-0000E9050000}"/>
    <hyperlink ref="E1525" location="A125261358T" display="A125261358T" xr:uid="{00000000-0004-0000-0000-0000EA050000}"/>
    <hyperlink ref="E1526" location="A125249478J" display="A125249478J" xr:uid="{00000000-0004-0000-0000-0000EB050000}"/>
    <hyperlink ref="E1527" location="A125230450F" display="A125230450F" xr:uid="{00000000-0004-0000-0000-0000EC050000}"/>
    <hyperlink ref="E1528" location="A125254210R" display="A125254210R" xr:uid="{00000000-0004-0000-0000-0000ED050000}"/>
    <hyperlink ref="E1529" location="A125242330K" display="A125242330K" xr:uid="{00000000-0004-0000-0000-0000EE050000}"/>
    <hyperlink ref="E1530" location="A125235202K" display="A125235202K" xr:uid="{00000000-0004-0000-0000-0000EF050000}"/>
    <hyperlink ref="E1531" location="A125258962C" display="A125258962C" xr:uid="{00000000-0004-0000-0000-0000F0050000}"/>
    <hyperlink ref="E1532" location="A125247082A" display="A125247082A" xr:uid="{00000000-0004-0000-0000-0000F1050000}"/>
    <hyperlink ref="E1533" location="A125232826C" display="A125232826C" xr:uid="{00000000-0004-0000-0000-0000F2050000}"/>
    <hyperlink ref="E1534" location="A125256586X" display="A125256586X" xr:uid="{00000000-0004-0000-0000-0000F3050000}"/>
    <hyperlink ref="E1535" location="A125244706J" display="A125244706J" xr:uid="{00000000-0004-0000-0000-0000F4050000}"/>
    <hyperlink ref="E1536" location="A125228074W" display="A125228074W" xr:uid="{00000000-0004-0000-0000-0000F5050000}"/>
    <hyperlink ref="E1537" location="A125251834J" display="A125251834J" xr:uid="{00000000-0004-0000-0000-0000F6050000}"/>
    <hyperlink ref="E1538" location="A125239954X" display="A125239954X" xr:uid="{00000000-0004-0000-0000-0000F7050000}"/>
    <hyperlink ref="E1539" location="A125237578V" display="A125237578V" xr:uid="{00000000-0004-0000-0000-0000F8050000}"/>
    <hyperlink ref="E1540" location="A125261338J" display="A125261338J" xr:uid="{00000000-0004-0000-0000-0000F9050000}"/>
    <hyperlink ref="E1541" location="A125249458X" display="A125249458X" xr:uid="{00000000-0004-0000-0000-0000FA050000}"/>
    <hyperlink ref="E1542" location="A125230474X" display="A125230474X" xr:uid="{00000000-0004-0000-0000-0000FB050000}"/>
    <hyperlink ref="E1543" location="A125254234J" display="A125254234J" xr:uid="{00000000-0004-0000-0000-0000FC050000}"/>
    <hyperlink ref="E1544" location="A125242354C" display="A125242354C" xr:uid="{00000000-0004-0000-0000-0000FD050000}"/>
    <hyperlink ref="E1545" location="A125235226C" display="A125235226C" xr:uid="{00000000-0004-0000-0000-0000FE050000}"/>
    <hyperlink ref="E1546" location="A125258986W" display="A125258986W" xr:uid="{00000000-0004-0000-0000-0000FF050000}"/>
    <hyperlink ref="E1547" location="A125247106J" display="A125247106J" xr:uid="{00000000-0004-0000-0000-000000060000}"/>
    <hyperlink ref="E1548" location="A125232850C" display="A125232850C" xr:uid="{00000000-0004-0000-0000-000001060000}"/>
    <hyperlink ref="E1549" location="A125256610L" display="A125256610L" xr:uid="{00000000-0004-0000-0000-000002060000}"/>
    <hyperlink ref="E1550" location="A125244730J" display="A125244730J" xr:uid="{00000000-0004-0000-0000-000003060000}"/>
    <hyperlink ref="E1551" location="A125228098R" display="A125228098R" xr:uid="{00000000-0004-0000-0000-000004060000}"/>
    <hyperlink ref="E1552" location="A125251858A" display="A125251858A" xr:uid="{00000000-0004-0000-0000-000005060000}"/>
    <hyperlink ref="E1553" location="A125239978T" display="A125239978T" xr:uid="{00000000-0004-0000-0000-000006060000}"/>
    <hyperlink ref="E1554" location="A125237602J" display="A125237602J" xr:uid="{00000000-0004-0000-0000-000007060000}"/>
    <hyperlink ref="E1555" location="A125261362J" display="A125261362J" xr:uid="{00000000-0004-0000-0000-000008060000}"/>
    <hyperlink ref="E1556" location="A125249482X" display="A125249482X" xr:uid="{00000000-0004-0000-0000-000009060000}"/>
    <hyperlink ref="E1557" location="A125230478J" display="A125230478J" xr:uid="{00000000-0004-0000-0000-00000A060000}"/>
    <hyperlink ref="E1558" location="A125254238T" display="A125254238T" xr:uid="{00000000-0004-0000-0000-00000B060000}"/>
    <hyperlink ref="E1559" location="A125242358L" display="A125242358L" xr:uid="{00000000-0004-0000-0000-00000C060000}"/>
    <hyperlink ref="E1560" location="A125235230V" display="A125235230V" xr:uid="{00000000-0004-0000-0000-00000D060000}"/>
    <hyperlink ref="E1561" location="A125258990L" display="A125258990L" xr:uid="{00000000-0004-0000-0000-00000E060000}"/>
    <hyperlink ref="E1562" location="A125247110X" display="A125247110X" xr:uid="{00000000-0004-0000-0000-00000F060000}"/>
    <hyperlink ref="E1563" location="A125232854L" display="A125232854L" xr:uid="{00000000-0004-0000-0000-000010060000}"/>
    <hyperlink ref="E1564" location="A125256614W" display="A125256614W" xr:uid="{00000000-0004-0000-0000-000011060000}"/>
    <hyperlink ref="E1565" location="A125244734T" display="A125244734T" xr:uid="{00000000-0004-0000-0000-000012060000}"/>
    <hyperlink ref="E1566" location="A125228102V" display="A125228102V" xr:uid="{00000000-0004-0000-0000-000013060000}"/>
    <hyperlink ref="E1567" location="A125251862T" display="A125251862T" xr:uid="{00000000-0004-0000-0000-000014060000}"/>
    <hyperlink ref="E1568" location="A125239982J" display="A125239982J" xr:uid="{00000000-0004-0000-0000-000015060000}"/>
    <hyperlink ref="E1569" location="A125237606T" display="A125237606T" xr:uid="{00000000-0004-0000-0000-000016060000}"/>
    <hyperlink ref="E1570" location="A125261366T" display="A125261366T" xr:uid="{00000000-0004-0000-0000-000017060000}"/>
    <hyperlink ref="E1571" location="A125249486J" display="A125249486J" xr:uid="{00000000-0004-0000-0000-000018060000}"/>
    <hyperlink ref="E1572" location="A125230454R" display="A125230454R" xr:uid="{00000000-0004-0000-0000-000019060000}"/>
    <hyperlink ref="E1573" location="A125254214X" display="A125254214X" xr:uid="{00000000-0004-0000-0000-00001A060000}"/>
    <hyperlink ref="E1574" location="A125242334V" display="A125242334V" xr:uid="{00000000-0004-0000-0000-00001B060000}"/>
    <hyperlink ref="E1575" location="A125235206V" display="A125235206V" xr:uid="{00000000-0004-0000-0000-00001C060000}"/>
    <hyperlink ref="E1576" location="A125258966L" display="A125258966L" xr:uid="{00000000-0004-0000-0000-00001D060000}"/>
    <hyperlink ref="E1577" location="A125247086K" display="A125247086K" xr:uid="{00000000-0004-0000-0000-00001E060000}"/>
    <hyperlink ref="E1578" location="A125232830V" display="A125232830V" xr:uid="{00000000-0004-0000-0000-00001F060000}"/>
    <hyperlink ref="E1579" location="A125256590R" display="A125256590R" xr:uid="{00000000-0004-0000-0000-000020060000}"/>
    <hyperlink ref="E1580" location="A125244710X" display="A125244710X" xr:uid="{00000000-0004-0000-0000-000021060000}"/>
    <hyperlink ref="E1581" location="A125228078F" display="A125228078F" xr:uid="{00000000-0004-0000-0000-000022060000}"/>
    <hyperlink ref="E1582" location="A125251838T" display="A125251838T" xr:uid="{00000000-0004-0000-0000-000023060000}"/>
    <hyperlink ref="E1583" location="A125239958J" display="A125239958J" xr:uid="{00000000-0004-0000-0000-000024060000}"/>
    <hyperlink ref="E1584" location="A125237582K" display="A125237582K" xr:uid="{00000000-0004-0000-0000-000025060000}"/>
    <hyperlink ref="E1585" location="A125261342X" display="A125261342X" xr:uid="{00000000-0004-0000-0000-000026060000}"/>
    <hyperlink ref="E1586" location="A125249462R" display="A125249462R" xr:uid="{00000000-0004-0000-0000-000027060000}"/>
    <hyperlink ref="E1587" location="A125230458X" display="A125230458X" xr:uid="{00000000-0004-0000-0000-000028060000}"/>
    <hyperlink ref="E1588" location="A125254218J" display="A125254218J" xr:uid="{00000000-0004-0000-0000-000029060000}"/>
    <hyperlink ref="E1589" location="A125242338C" display="A125242338C" xr:uid="{00000000-0004-0000-0000-00002A060000}"/>
    <hyperlink ref="E1590" location="A125235210K" display="A125235210K" xr:uid="{00000000-0004-0000-0000-00002B060000}"/>
    <hyperlink ref="E1591" location="A125258970C" display="A125258970C" xr:uid="{00000000-0004-0000-0000-00002C060000}"/>
    <hyperlink ref="E1592" location="A125247090A" display="A125247090A" xr:uid="{00000000-0004-0000-0000-00002D060000}"/>
    <hyperlink ref="E1593" location="A125232834C" display="A125232834C" xr:uid="{00000000-0004-0000-0000-00002E060000}"/>
    <hyperlink ref="E1594" location="A125256594X" display="A125256594X" xr:uid="{00000000-0004-0000-0000-00002F060000}"/>
    <hyperlink ref="E1595" location="A125244714J" display="A125244714J" xr:uid="{00000000-0004-0000-0000-000030060000}"/>
    <hyperlink ref="E1596" location="A125228082W" display="A125228082W" xr:uid="{00000000-0004-0000-0000-000031060000}"/>
    <hyperlink ref="E1597" location="A125251842J" display="A125251842J" xr:uid="{00000000-0004-0000-0000-000032060000}"/>
    <hyperlink ref="E1598" location="A125239962X" display="A125239962X" xr:uid="{00000000-0004-0000-0000-000033060000}"/>
    <hyperlink ref="E1599" location="A125237586V" display="A125237586V" xr:uid="{00000000-0004-0000-0000-000034060000}"/>
    <hyperlink ref="E1600" location="A125261346J" display="A125261346J" xr:uid="{00000000-0004-0000-0000-000035060000}"/>
    <hyperlink ref="E1601" location="A125249466X" display="A125249466X" xr:uid="{00000000-0004-0000-0000-000036060000}"/>
    <hyperlink ref="E1602" location="A125230462R" display="A125230462R" xr:uid="{00000000-0004-0000-0000-000037060000}"/>
    <hyperlink ref="E1603" location="A125254222X" display="A125254222X" xr:uid="{00000000-0004-0000-0000-000038060000}"/>
    <hyperlink ref="E1604" location="A125242342V" display="A125242342V" xr:uid="{00000000-0004-0000-0000-000039060000}"/>
    <hyperlink ref="E1605" location="A125235214V" display="A125235214V" xr:uid="{00000000-0004-0000-0000-00003A060000}"/>
    <hyperlink ref="E1606" location="A125258974L" display="A125258974L" xr:uid="{00000000-0004-0000-0000-00003B060000}"/>
    <hyperlink ref="E1607" location="A125247094K" display="A125247094K" xr:uid="{00000000-0004-0000-0000-00003C060000}"/>
    <hyperlink ref="E1608" location="A125232838L" display="A125232838L" xr:uid="{00000000-0004-0000-0000-00003D060000}"/>
    <hyperlink ref="E1609" location="A125256598J" display="A125256598J" xr:uid="{00000000-0004-0000-0000-00003E060000}"/>
    <hyperlink ref="E1610" location="A125244718T" display="A125244718T" xr:uid="{00000000-0004-0000-0000-00003F060000}"/>
    <hyperlink ref="E1611" location="A125228086F" display="A125228086F" xr:uid="{00000000-0004-0000-0000-000040060000}"/>
    <hyperlink ref="E1612" location="A125251846T" display="A125251846T" xr:uid="{00000000-0004-0000-0000-000041060000}"/>
    <hyperlink ref="E1613" location="A125239966J" display="A125239966J" xr:uid="{00000000-0004-0000-0000-000042060000}"/>
    <hyperlink ref="E1614" location="A125237590K" display="A125237590K" xr:uid="{00000000-0004-0000-0000-000043060000}"/>
    <hyperlink ref="E1615" location="A125261350X" display="A125261350X" xr:uid="{00000000-0004-0000-0000-000044060000}"/>
    <hyperlink ref="E1616" location="A125249470R" display="A125249470R" xr:uid="{00000000-0004-0000-0000-000045060000}"/>
    <hyperlink ref="E1617" location="A125230446R" display="A125230446R" xr:uid="{00000000-0004-0000-0000-000046060000}"/>
    <hyperlink ref="E1618" location="A125254206X" display="A125254206X" xr:uid="{00000000-0004-0000-0000-000047060000}"/>
    <hyperlink ref="E1619" location="A125242326V" display="A125242326V" xr:uid="{00000000-0004-0000-0000-000048060000}"/>
    <hyperlink ref="E1620" location="A125235198F" display="A125235198F" xr:uid="{00000000-0004-0000-0000-000049060000}"/>
    <hyperlink ref="E1621" location="A125258958L" display="A125258958L" xr:uid="{00000000-0004-0000-0000-00004A060000}"/>
    <hyperlink ref="E1622" location="A125247078K" display="A125247078K" xr:uid="{00000000-0004-0000-0000-00004B060000}"/>
    <hyperlink ref="E1623" location="A125232822V" display="A125232822V" xr:uid="{00000000-0004-0000-0000-00004C060000}"/>
    <hyperlink ref="E1624" location="A125256582R" display="A125256582R" xr:uid="{00000000-0004-0000-0000-00004D060000}"/>
    <hyperlink ref="E1625" location="A125244702X" display="A125244702X" xr:uid="{00000000-0004-0000-0000-00004E060000}"/>
    <hyperlink ref="E1626" location="A125228070L" display="A125228070L" xr:uid="{00000000-0004-0000-0000-00004F060000}"/>
    <hyperlink ref="E1627" location="A125251830X" display="A125251830X" xr:uid="{00000000-0004-0000-0000-000050060000}"/>
    <hyperlink ref="E1628" location="A125239950R" display="A125239950R" xr:uid="{00000000-0004-0000-0000-000051060000}"/>
    <hyperlink ref="E1629" location="A125237574K" display="A125237574K" xr:uid="{00000000-0004-0000-0000-000052060000}"/>
    <hyperlink ref="E1630" location="A125261334X" display="A125261334X" xr:uid="{00000000-0004-0000-0000-000053060000}"/>
    <hyperlink ref="E1631" location="A125249454R" display="A125249454R" xr:uid="{00000000-0004-0000-0000-000054060000}"/>
    <hyperlink ref="E1632" location="A125230482X" display="A125230482X" xr:uid="{00000000-0004-0000-0000-000055060000}"/>
    <hyperlink ref="E1633" location="A125254242J" display="A125254242J" xr:uid="{00000000-0004-0000-0000-000056060000}"/>
    <hyperlink ref="E1634" location="A125242362C" display="A125242362C" xr:uid="{00000000-0004-0000-0000-000057060000}"/>
    <hyperlink ref="E1635" location="A125235234C" display="A125235234C" xr:uid="{00000000-0004-0000-0000-000058060000}"/>
    <hyperlink ref="E1636" location="A125258994W" display="A125258994W" xr:uid="{00000000-0004-0000-0000-000059060000}"/>
    <hyperlink ref="E1637" location="A125247114J" display="A125247114J" xr:uid="{00000000-0004-0000-0000-00005A060000}"/>
    <hyperlink ref="E1638" location="A125232858W" display="A125232858W" xr:uid="{00000000-0004-0000-0000-00005B060000}"/>
    <hyperlink ref="E1639" location="A125256618F" display="A125256618F" xr:uid="{00000000-0004-0000-0000-00005C060000}"/>
    <hyperlink ref="E1640" location="A125244738A" display="A125244738A" xr:uid="{00000000-0004-0000-0000-00005D060000}"/>
    <hyperlink ref="E1641" location="A125228106C" display="A125228106C" xr:uid="{00000000-0004-0000-0000-00005E060000}"/>
    <hyperlink ref="E1642" location="A125251866A" display="A125251866A" xr:uid="{00000000-0004-0000-0000-00005F060000}"/>
    <hyperlink ref="E1643" location="A125239986T" display="A125239986T" xr:uid="{00000000-0004-0000-0000-000060060000}"/>
    <hyperlink ref="E1644" location="A125237610J" display="A125237610J" xr:uid="{00000000-0004-0000-0000-000061060000}"/>
    <hyperlink ref="E1645" location="A125261370J" display="A125261370J" xr:uid="{00000000-0004-0000-0000-000062060000}"/>
    <hyperlink ref="E1646" location="A125249490X" display="A125249490X" xr:uid="{00000000-0004-0000-0000-000063060000}"/>
    <hyperlink ref="E1647" location="A125230466X" display="A125230466X" xr:uid="{00000000-0004-0000-0000-000064060000}"/>
    <hyperlink ref="E1648" location="A125254226J" display="A125254226J" xr:uid="{00000000-0004-0000-0000-000065060000}"/>
    <hyperlink ref="E1649" location="A125242346C" display="A125242346C" xr:uid="{00000000-0004-0000-0000-000066060000}"/>
    <hyperlink ref="E1650" location="A125235218C" display="A125235218C" xr:uid="{00000000-0004-0000-0000-000067060000}"/>
    <hyperlink ref="E1651" location="A125258978W" display="A125258978W" xr:uid="{00000000-0004-0000-0000-000068060000}"/>
    <hyperlink ref="E1652" location="A125247098V" display="A125247098V" xr:uid="{00000000-0004-0000-0000-000069060000}"/>
    <hyperlink ref="E1653" location="A125232842C" display="A125232842C" xr:uid="{00000000-0004-0000-0000-00006A060000}"/>
    <hyperlink ref="E1654" location="A125256602L" display="A125256602L" xr:uid="{00000000-0004-0000-0000-00006B060000}"/>
    <hyperlink ref="E1655" location="A125244722J" display="A125244722J" xr:uid="{00000000-0004-0000-0000-00006C060000}"/>
    <hyperlink ref="E1656" location="A125228090W" display="A125228090W" xr:uid="{00000000-0004-0000-0000-00006D060000}"/>
    <hyperlink ref="E1657" location="A125251850J" display="A125251850J" xr:uid="{00000000-0004-0000-0000-00006E060000}"/>
    <hyperlink ref="E1658" location="A125239970X" display="A125239970X" xr:uid="{00000000-0004-0000-0000-00006F060000}"/>
    <hyperlink ref="E1659" location="A125237594V" display="A125237594V" xr:uid="{00000000-0004-0000-0000-000070060000}"/>
    <hyperlink ref="E1660" location="A125261354J" display="A125261354J" xr:uid="{00000000-0004-0000-0000-000071060000}"/>
    <hyperlink ref="E1661" location="A125249474X" display="A125249474X" xr:uid="{00000000-0004-0000-0000-000072060000}"/>
    <hyperlink ref="E1662" location="A125230266F" display="A125230266F" xr:uid="{00000000-0004-0000-0000-000073060000}"/>
    <hyperlink ref="E1663" location="A125254026R" display="A125254026R" xr:uid="{00000000-0004-0000-0000-000074060000}"/>
    <hyperlink ref="E1664" location="A125242146K" display="A125242146K" xr:uid="{00000000-0004-0000-0000-000075060000}"/>
    <hyperlink ref="E1665" location="A125235018K" display="A125235018K" xr:uid="{00000000-0004-0000-0000-000076060000}"/>
    <hyperlink ref="E1666" location="A125258778C" display="A125258778C" xr:uid="{00000000-0004-0000-0000-000077060000}"/>
    <hyperlink ref="E1667" location="A125246898X" display="A125246898X" xr:uid="{00000000-0004-0000-0000-000078060000}"/>
    <hyperlink ref="E1668" location="A125232642K" display="A125232642K" xr:uid="{00000000-0004-0000-0000-000079060000}"/>
    <hyperlink ref="E1669" location="A125256402V" display="A125256402V" xr:uid="{00000000-0004-0000-0000-00007A060000}"/>
    <hyperlink ref="E1670" location="A125244522R" display="A125244522R" xr:uid="{00000000-0004-0000-0000-00007B060000}"/>
    <hyperlink ref="E1671" location="A125227890A" display="A125227890A" xr:uid="{00000000-0004-0000-0000-00007C060000}"/>
    <hyperlink ref="E1672" location="A125251650R" display="A125251650R" xr:uid="{00000000-0004-0000-0000-00007D060000}"/>
    <hyperlink ref="E1673" location="A125239770F" display="A125239770F" xr:uid="{00000000-0004-0000-0000-00007E060000}"/>
    <hyperlink ref="E1674" location="A125237394A" display="A125237394A" xr:uid="{00000000-0004-0000-0000-00007F060000}"/>
    <hyperlink ref="E1675" location="A125261154R" display="A125261154R" xr:uid="{00000000-0004-0000-0000-000080060000}"/>
    <hyperlink ref="E1676" location="A125249274F" display="A125249274F" xr:uid="{00000000-0004-0000-0000-000081060000}"/>
    <hyperlink ref="E1677" location="A125230250L" display="A125230250L" xr:uid="{00000000-0004-0000-0000-000082060000}"/>
    <hyperlink ref="E1678" location="A125254010W" display="A125254010W" xr:uid="{00000000-0004-0000-0000-000083060000}"/>
    <hyperlink ref="E1679" location="A125242130T" display="A125242130T" xr:uid="{00000000-0004-0000-0000-000084060000}"/>
    <hyperlink ref="E1680" location="A125235002T" display="A125235002T" xr:uid="{00000000-0004-0000-0000-000085060000}"/>
    <hyperlink ref="E1681" location="A125258762K" display="A125258762K" xr:uid="{00000000-0004-0000-0000-000086060000}"/>
    <hyperlink ref="E1682" location="A125246882F" display="A125246882F" xr:uid="{00000000-0004-0000-0000-000087060000}"/>
    <hyperlink ref="E1683" location="A125232626K" display="A125232626K" xr:uid="{00000000-0004-0000-0000-000088060000}"/>
    <hyperlink ref="E1684" location="A125256386F" display="A125256386F" xr:uid="{00000000-0004-0000-0000-000089060000}"/>
    <hyperlink ref="E1685" location="A125244506R" display="A125244506R" xr:uid="{00000000-0004-0000-0000-00008A060000}"/>
    <hyperlink ref="E1686" location="A125227874A" display="A125227874A" xr:uid="{00000000-0004-0000-0000-00008B060000}"/>
    <hyperlink ref="E1687" location="A125251634R" display="A125251634R" xr:uid="{00000000-0004-0000-0000-00008C060000}"/>
    <hyperlink ref="E1688" location="A125239754F" display="A125239754F" xr:uid="{00000000-0004-0000-0000-00008D060000}"/>
    <hyperlink ref="E1689" location="A125237378A" display="A125237378A" xr:uid="{00000000-0004-0000-0000-00008E060000}"/>
    <hyperlink ref="E1690" location="A125261138R" display="A125261138R" xr:uid="{00000000-0004-0000-0000-00008F060000}"/>
    <hyperlink ref="E1691" location="A125249258F" display="A125249258F" xr:uid="{00000000-0004-0000-0000-000090060000}"/>
    <hyperlink ref="E1692" location="A125230230C" display="A125230230C" xr:uid="{00000000-0004-0000-0000-000091060000}"/>
    <hyperlink ref="E1693" location="A125253990W" display="A125253990W" xr:uid="{00000000-0004-0000-0000-000092060000}"/>
    <hyperlink ref="E1694" location="A125242110J" display="A125242110J" xr:uid="{00000000-0004-0000-0000-000093060000}"/>
    <hyperlink ref="E1695" location="A125234982T" display="A125234982T" xr:uid="{00000000-0004-0000-0000-000094060000}"/>
    <hyperlink ref="E1696" location="A125258742A" display="A125258742A" xr:uid="{00000000-0004-0000-0000-000095060000}"/>
    <hyperlink ref="E1697" location="A125246862W" display="A125246862W" xr:uid="{00000000-0004-0000-0000-000096060000}"/>
    <hyperlink ref="E1698" location="A125232606A" display="A125232606A" xr:uid="{00000000-0004-0000-0000-000097060000}"/>
    <hyperlink ref="E1699" location="A125256366W" display="A125256366W" xr:uid="{00000000-0004-0000-0000-000098060000}"/>
    <hyperlink ref="E1700" location="A125244486T" display="A125244486T" xr:uid="{00000000-0004-0000-0000-000099060000}"/>
    <hyperlink ref="E1701" location="A125227854T" display="A125227854T" xr:uid="{00000000-0004-0000-0000-00009A060000}"/>
    <hyperlink ref="E1702" location="A125251614F" display="A125251614F" xr:uid="{00000000-0004-0000-0000-00009B060000}"/>
    <hyperlink ref="E1703" location="A125239734W" display="A125239734W" xr:uid="{00000000-0004-0000-0000-00009C060000}"/>
    <hyperlink ref="E1704" location="A125237358T" display="A125237358T" xr:uid="{00000000-0004-0000-0000-00009D060000}"/>
    <hyperlink ref="E1705" location="A125261118F" display="A125261118F" xr:uid="{00000000-0004-0000-0000-00009E060000}"/>
    <hyperlink ref="E1706" location="A125249238W" display="A125249238W" xr:uid="{00000000-0004-0000-0000-00009F060000}"/>
    <hyperlink ref="E1707" location="A125230254W" display="A125230254W" xr:uid="{00000000-0004-0000-0000-0000A0060000}"/>
    <hyperlink ref="E1708" location="A125254014F" display="A125254014F" xr:uid="{00000000-0004-0000-0000-0000A1060000}"/>
    <hyperlink ref="E1709" location="A125242134A" display="A125242134A" xr:uid="{00000000-0004-0000-0000-0000A2060000}"/>
    <hyperlink ref="E1710" location="A125235006A" display="A125235006A" xr:uid="{00000000-0004-0000-0000-0000A3060000}"/>
    <hyperlink ref="E1711" location="A125258766V" display="A125258766V" xr:uid="{00000000-0004-0000-0000-0000A4060000}"/>
    <hyperlink ref="E1712" location="A125246886R" display="A125246886R" xr:uid="{00000000-0004-0000-0000-0000A5060000}"/>
    <hyperlink ref="E1713" location="A125232630A" display="A125232630A" xr:uid="{00000000-0004-0000-0000-0000A6060000}"/>
    <hyperlink ref="E1714" location="A125256390W" display="A125256390W" xr:uid="{00000000-0004-0000-0000-0000A7060000}"/>
    <hyperlink ref="E1715" location="A125244510F" display="A125244510F" xr:uid="{00000000-0004-0000-0000-0000A8060000}"/>
    <hyperlink ref="E1716" location="A125227878K" display="A125227878K" xr:uid="{00000000-0004-0000-0000-0000A9060000}"/>
    <hyperlink ref="E1717" location="A125251638X" display="A125251638X" xr:uid="{00000000-0004-0000-0000-0000AA060000}"/>
    <hyperlink ref="E1718" location="A125239758R" display="A125239758R" xr:uid="{00000000-0004-0000-0000-0000AB060000}"/>
    <hyperlink ref="E1719" location="A125237382T" display="A125237382T" xr:uid="{00000000-0004-0000-0000-0000AC060000}"/>
    <hyperlink ref="E1720" location="A125261142F" display="A125261142F" xr:uid="{00000000-0004-0000-0000-0000AD060000}"/>
    <hyperlink ref="E1721" location="A125249262W" display="A125249262W" xr:uid="{00000000-0004-0000-0000-0000AE060000}"/>
    <hyperlink ref="E1722" location="A125230258F" display="A125230258F" xr:uid="{00000000-0004-0000-0000-0000AF060000}"/>
    <hyperlink ref="E1723" location="A125254018R" display="A125254018R" xr:uid="{00000000-0004-0000-0000-0000B0060000}"/>
    <hyperlink ref="E1724" location="A125242138K" display="A125242138K" xr:uid="{00000000-0004-0000-0000-0000B1060000}"/>
    <hyperlink ref="E1725" location="A125235010T" display="A125235010T" xr:uid="{00000000-0004-0000-0000-0000B2060000}"/>
    <hyperlink ref="E1726" location="A125258770K" display="A125258770K" xr:uid="{00000000-0004-0000-0000-0000B3060000}"/>
    <hyperlink ref="E1727" location="A125246890F" display="A125246890F" xr:uid="{00000000-0004-0000-0000-0000B4060000}"/>
    <hyperlink ref="E1728" location="A125232634K" display="A125232634K" xr:uid="{00000000-0004-0000-0000-0000B5060000}"/>
    <hyperlink ref="E1729" location="A125256394F" display="A125256394F" xr:uid="{00000000-0004-0000-0000-0000B6060000}"/>
    <hyperlink ref="E1730" location="A125244514R" display="A125244514R" xr:uid="{00000000-0004-0000-0000-0000B7060000}"/>
    <hyperlink ref="E1731" location="A125227882A" display="A125227882A" xr:uid="{00000000-0004-0000-0000-0000B8060000}"/>
    <hyperlink ref="E1732" location="A125251642R" display="A125251642R" xr:uid="{00000000-0004-0000-0000-0000B9060000}"/>
    <hyperlink ref="E1733" location="A125239762F" display="A125239762F" xr:uid="{00000000-0004-0000-0000-0000BA060000}"/>
    <hyperlink ref="E1734" location="A125237386A" display="A125237386A" xr:uid="{00000000-0004-0000-0000-0000BB060000}"/>
    <hyperlink ref="E1735" location="A125261146R" display="A125261146R" xr:uid="{00000000-0004-0000-0000-0000BC060000}"/>
    <hyperlink ref="E1736" location="A125249266F" display="A125249266F" xr:uid="{00000000-0004-0000-0000-0000BD060000}"/>
    <hyperlink ref="E1737" location="A125230234L" display="A125230234L" xr:uid="{00000000-0004-0000-0000-0000BE060000}"/>
    <hyperlink ref="E1738" location="A125253994F" display="A125253994F" xr:uid="{00000000-0004-0000-0000-0000BF060000}"/>
    <hyperlink ref="E1739" location="A125242114T" display="A125242114T" xr:uid="{00000000-0004-0000-0000-0000C0060000}"/>
    <hyperlink ref="E1740" location="A125234986A" display="A125234986A" xr:uid="{00000000-0004-0000-0000-0000C1060000}"/>
    <hyperlink ref="E1741" location="A125258746K" display="A125258746K" xr:uid="{00000000-0004-0000-0000-0000C2060000}"/>
    <hyperlink ref="E1742" location="A125246866F" display="A125246866F" xr:uid="{00000000-0004-0000-0000-0000C3060000}"/>
    <hyperlink ref="E1743" location="A125232610T" display="A125232610T" xr:uid="{00000000-0004-0000-0000-0000C4060000}"/>
    <hyperlink ref="E1744" location="A125256370L" display="A125256370L" xr:uid="{00000000-0004-0000-0000-0000C5060000}"/>
    <hyperlink ref="E1745" location="A125244490J" display="A125244490J" xr:uid="{00000000-0004-0000-0000-0000C6060000}"/>
    <hyperlink ref="E1746" location="A125227858A" display="A125227858A" xr:uid="{00000000-0004-0000-0000-0000C7060000}"/>
    <hyperlink ref="E1747" location="A125251618R" display="A125251618R" xr:uid="{00000000-0004-0000-0000-0000C8060000}"/>
    <hyperlink ref="E1748" location="A125239738F" display="A125239738F" xr:uid="{00000000-0004-0000-0000-0000C9060000}"/>
    <hyperlink ref="E1749" location="A125237362J" display="A125237362J" xr:uid="{00000000-0004-0000-0000-0000CA060000}"/>
    <hyperlink ref="E1750" location="A125261122W" display="A125261122W" xr:uid="{00000000-0004-0000-0000-0000CB060000}"/>
    <hyperlink ref="E1751" location="A125249242L" display="A125249242L" xr:uid="{00000000-0004-0000-0000-0000CC060000}"/>
    <hyperlink ref="E1752" location="A125230238W" display="A125230238W" xr:uid="{00000000-0004-0000-0000-0000CD060000}"/>
    <hyperlink ref="E1753" location="A125253998R" display="A125253998R" xr:uid="{00000000-0004-0000-0000-0000CE060000}"/>
    <hyperlink ref="E1754" location="A125242118A" display="A125242118A" xr:uid="{00000000-0004-0000-0000-0000CF060000}"/>
    <hyperlink ref="E1755" location="A125234990T" display="A125234990T" xr:uid="{00000000-0004-0000-0000-0000D0060000}"/>
    <hyperlink ref="E1756" location="A125258750A" display="A125258750A" xr:uid="{00000000-0004-0000-0000-0000D1060000}"/>
    <hyperlink ref="E1757" location="A125246870W" display="A125246870W" xr:uid="{00000000-0004-0000-0000-0000D2060000}"/>
    <hyperlink ref="E1758" location="A125232614A" display="A125232614A" xr:uid="{00000000-0004-0000-0000-0000D3060000}"/>
    <hyperlink ref="E1759" location="A125256374W" display="A125256374W" xr:uid="{00000000-0004-0000-0000-0000D4060000}"/>
    <hyperlink ref="E1760" location="A125244494T" display="A125244494T" xr:uid="{00000000-0004-0000-0000-0000D5060000}"/>
    <hyperlink ref="E1761" location="A125227862T" display="A125227862T" xr:uid="{00000000-0004-0000-0000-0000D6060000}"/>
    <hyperlink ref="E1762" location="A125251622F" display="A125251622F" xr:uid="{00000000-0004-0000-0000-0000D7060000}"/>
    <hyperlink ref="E1763" location="A125239742W" display="A125239742W" xr:uid="{00000000-0004-0000-0000-0000D8060000}"/>
    <hyperlink ref="E1764" location="A125237366T" display="A125237366T" xr:uid="{00000000-0004-0000-0000-0000D9060000}"/>
    <hyperlink ref="E1765" location="A125261126F" display="A125261126F" xr:uid="{00000000-0004-0000-0000-0000DA060000}"/>
    <hyperlink ref="E1766" location="A125249246W" display="A125249246W" xr:uid="{00000000-0004-0000-0000-0000DB060000}"/>
    <hyperlink ref="E1767" location="A125230242L" display="A125230242L" xr:uid="{00000000-0004-0000-0000-0000DC060000}"/>
    <hyperlink ref="E1768" location="A125254002W" display="A125254002W" xr:uid="{00000000-0004-0000-0000-0000DD060000}"/>
    <hyperlink ref="E1769" location="A125242122T" display="A125242122T" xr:uid="{00000000-0004-0000-0000-0000DE060000}"/>
    <hyperlink ref="E1770" location="A125234994A" display="A125234994A" xr:uid="{00000000-0004-0000-0000-0000DF060000}"/>
    <hyperlink ref="E1771" location="A125258754K" display="A125258754K" xr:uid="{00000000-0004-0000-0000-0000E0060000}"/>
    <hyperlink ref="E1772" location="A125246874F" display="A125246874F" xr:uid="{00000000-0004-0000-0000-0000E1060000}"/>
    <hyperlink ref="E1773" location="A125232618K" display="A125232618K" xr:uid="{00000000-0004-0000-0000-0000E2060000}"/>
    <hyperlink ref="E1774" location="A125256378F" display="A125256378F" xr:uid="{00000000-0004-0000-0000-0000E3060000}"/>
    <hyperlink ref="E1775" location="A125244498A" display="A125244498A" xr:uid="{00000000-0004-0000-0000-0000E4060000}"/>
    <hyperlink ref="E1776" location="A125227866A" display="A125227866A" xr:uid="{00000000-0004-0000-0000-0000E5060000}"/>
    <hyperlink ref="E1777" location="A125251626R" display="A125251626R" xr:uid="{00000000-0004-0000-0000-0000E6060000}"/>
    <hyperlink ref="E1778" location="A125239746F" display="A125239746F" xr:uid="{00000000-0004-0000-0000-0000E7060000}"/>
    <hyperlink ref="E1779" location="A125237370J" display="A125237370J" xr:uid="{00000000-0004-0000-0000-0000E8060000}"/>
    <hyperlink ref="E1780" location="A125261130W" display="A125261130W" xr:uid="{00000000-0004-0000-0000-0000E9060000}"/>
    <hyperlink ref="E1781" location="A125249250L" display="A125249250L" xr:uid="{00000000-0004-0000-0000-0000EA060000}"/>
    <hyperlink ref="E1782" location="A125230226L" display="A125230226L" xr:uid="{00000000-0004-0000-0000-0000EB060000}"/>
    <hyperlink ref="E1783" location="A125253986F" display="A125253986F" xr:uid="{00000000-0004-0000-0000-0000EC060000}"/>
    <hyperlink ref="E1784" location="A125242106T" display="A125242106T" xr:uid="{00000000-0004-0000-0000-0000ED060000}"/>
    <hyperlink ref="E1785" location="A125234978A" display="A125234978A" xr:uid="{00000000-0004-0000-0000-0000EE060000}"/>
    <hyperlink ref="E1786" location="A125258738K" display="A125258738K" xr:uid="{00000000-0004-0000-0000-0000EF060000}"/>
    <hyperlink ref="E1787" location="A125246858F" display="A125246858F" xr:uid="{00000000-0004-0000-0000-0000F0060000}"/>
    <hyperlink ref="E1788" location="A125232602T" display="A125232602T" xr:uid="{00000000-0004-0000-0000-0000F1060000}"/>
    <hyperlink ref="E1789" location="A125256362L" display="A125256362L" xr:uid="{00000000-0004-0000-0000-0000F2060000}"/>
    <hyperlink ref="E1790" location="A125244482J" display="A125244482J" xr:uid="{00000000-0004-0000-0000-0000F3060000}"/>
    <hyperlink ref="E1791" location="A125227850J" display="A125227850J" xr:uid="{00000000-0004-0000-0000-0000F4060000}"/>
    <hyperlink ref="E1792" location="A125251610W" display="A125251610W" xr:uid="{00000000-0004-0000-0000-0000F5060000}"/>
    <hyperlink ref="E1793" location="A125239730L" display="A125239730L" xr:uid="{00000000-0004-0000-0000-0000F6060000}"/>
    <hyperlink ref="E1794" location="A125237354J" display="A125237354J" xr:uid="{00000000-0004-0000-0000-0000F7060000}"/>
    <hyperlink ref="E1795" location="A125261114W" display="A125261114W" xr:uid="{00000000-0004-0000-0000-0000F8060000}"/>
    <hyperlink ref="E1796" location="A125249234L" display="A125249234L" xr:uid="{00000000-0004-0000-0000-0000F9060000}"/>
    <hyperlink ref="E1797" location="A125230262W" display="A125230262W" xr:uid="{00000000-0004-0000-0000-0000FA060000}"/>
    <hyperlink ref="E1798" location="A125254022F" display="A125254022F" xr:uid="{00000000-0004-0000-0000-0000FB060000}"/>
    <hyperlink ref="E1799" location="A125242142A" display="A125242142A" xr:uid="{00000000-0004-0000-0000-0000FC060000}"/>
    <hyperlink ref="E1800" location="A125235014A" display="A125235014A" xr:uid="{00000000-0004-0000-0000-0000FD060000}"/>
    <hyperlink ref="E1801" location="A125258774V" display="A125258774V" xr:uid="{00000000-0004-0000-0000-0000FE060000}"/>
    <hyperlink ref="E1802" location="A125246894R" display="A125246894R" xr:uid="{00000000-0004-0000-0000-0000FF060000}"/>
    <hyperlink ref="E1803" location="A125232638V" display="A125232638V" xr:uid="{00000000-0004-0000-0000-000000070000}"/>
    <hyperlink ref="E1804" location="A125256398R" display="A125256398R" xr:uid="{00000000-0004-0000-0000-000001070000}"/>
    <hyperlink ref="E1805" location="A125244518X" display="A125244518X" xr:uid="{00000000-0004-0000-0000-000002070000}"/>
    <hyperlink ref="E1806" location="A125227886K" display="A125227886K" xr:uid="{00000000-0004-0000-0000-000003070000}"/>
    <hyperlink ref="E1807" location="A125251646X" display="A125251646X" xr:uid="{00000000-0004-0000-0000-000004070000}"/>
    <hyperlink ref="E1808" location="A125239766R" display="A125239766R" xr:uid="{00000000-0004-0000-0000-000005070000}"/>
    <hyperlink ref="E1809" location="A125237390T" display="A125237390T" xr:uid="{00000000-0004-0000-0000-000006070000}"/>
    <hyperlink ref="E1810" location="A125261150F" display="A125261150F" xr:uid="{00000000-0004-0000-0000-000007070000}"/>
    <hyperlink ref="E1811" location="A125249270W" display="A125249270W" xr:uid="{00000000-0004-0000-0000-000008070000}"/>
    <hyperlink ref="E1812" location="A125230246W" display="A125230246W" xr:uid="{00000000-0004-0000-0000-000009070000}"/>
    <hyperlink ref="E1813" location="A125254006F" display="A125254006F" xr:uid="{00000000-0004-0000-0000-00000A070000}"/>
    <hyperlink ref="E1814" location="A125242126A" display="A125242126A" xr:uid="{00000000-0004-0000-0000-00000B070000}"/>
    <hyperlink ref="E1815" location="A125234998K" display="A125234998K" xr:uid="{00000000-0004-0000-0000-00000C070000}"/>
    <hyperlink ref="E1816" location="A125258758V" display="A125258758V" xr:uid="{00000000-0004-0000-0000-00000D070000}"/>
    <hyperlink ref="E1817" location="A125246878R" display="A125246878R" xr:uid="{00000000-0004-0000-0000-00000E070000}"/>
    <hyperlink ref="E1818" location="A125232622A" display="A125232622A" xr:uid="{00000000-0004-0000-0000-00000F070000}"/>
    <hyperlink ref="E1819" location="A125256382W" display="A125256382W" xr:uid="{00000000-0004-0000-0000-000010070000}"/>
    <hyperlink ref="E1820" location="A125244502F" display="A125244502F" xr:uid="{00000000-0004-0000-0000-000011070000}"/>
    <hyperlink ref="E1821" location="A125227870T" display="A125227870T" xr:uid="{00000000-0004-0000-0000-000012070000}"/>
    <hyperlink ref="E1822" location="A125251630F" display="A125251630F" xr:uid="{00000000-0004-0000-0000-000013070000}"/>
    <hyperlink ref="E1823" location="A125239750W" display="A125239750W" xr:uid="{00000000-0004-0000-0000-000014070000}"/>
    <hyperlink ref="E1824" location="A125237374T" display="A125237374T" xr:uid="{00000000-0004-0000-0000-000015070000}"/>
    <hyperlink ref="E1825" location="A125261134F" display="A125261134F" xr:uid="{00000000-0004-0000-0000-000016070000}"/>
    <hyperlink ref="E1826" location="A125249254W" display="A125249254W" xr:uid="{00000000-0004-0000-0000-000017070000}"/>
    <hyperlink ref="E1827" location="A125230310C" display="A125230310C" xr:uid="{00000000-0004-0000-0000-000018070000}"/>
    <hyperlink ref="E1828" location="A125254070X" display="A125254070X" xr:uid="{00000000-0004-0000-0000-000019070000}"/>
    <hyperlink ref="E1829" location="A125242190V" display="A125242190V" xr:uid="{00000000-0004-0000-0000-00001A070000}"/>
    <hyperlink ref="E1830" location="A125235062V" display="A125235062V" xr:uid="{00000000-0004-0000-0000-00001B070000}"/>
    <hyperlink ref="E1831" location="A125258822A" display="A125258822A" xr:uid="{00000000-0004-0000-0000-00001C070000}"/>
    <hyperlink ref="E1832" location="A125246942W" display="A125246942W" xr:uid="{00000000-0004-0000-0000-00001D070000}"/>
    <hyperlink ref="E1833" location="A125232686L" display="A125232686L" xr:uid="{00000000-0004-0000-0000-00001E070000}"/>
    <hyperlink ref="E1834" location="A125256446W" display="A125256446W" xr:uid="{00000000-0004-0000-0000-00001F070000}"/>
    <hyperlink ref="E1835" location="A125244566T" display="A125244566T" xr:uid="{00000000-0004-0000-0000-000020070000}"/>
    <hyperlink ref="E1836" location="A125227934T" display="A125227934T" xr:uid="{00000000-0004-0000-0000-000021070000}"/>
    <hyperlink ref="E1837" location="A125251694T" display="A125251694T" xr:uid="{00000000-0004-0000-0000-000022070000}"/>
    <hyperlink ref="E1838" location="A125239814W" display="A125239814W" xr:uid="{00000000-0004-0000-0000-000023070000}"/>
    <hyperlink ref="E1839" location="A125237438T" display="A125237438T" xr:uid="{00000000-0004-0000-0000-000024070000}"/>
    <hyperlink ref="E1840" location="A125261198T" display="A125261198T" xr:uid="{00000000-0004-0000-0000-000025070000}"/>
    <hyperlink ref="E1841" location="A125249318W" display="A125249318W" xr:uid="{00000000-0004-0000-0000-000026070000}"/>
    <hyperlink ref="E1842" location="A125230294R" display="A125230294R" xr:uid="{00000000-0004-0000-0000-000027070000}"/>
    <hyperlink ref="E1843" location="A125254054X" display="A125254054X" xr:uid="{00000000-0004-0000-0000-000028070000}"/>
    <hyperlink ref="E1844" location="A125242174V" display="A125242174V" xr:uid="{00000000-0004-0000-0000-000029070000}"/>
    <hyperlink ref="E1845" location="A125235046V" display="A125235046V" xr:uid="{00000000-0004-0000-0000-00002A070000}"/>
    <hyperlink ref="E1846" location="A125258806A" display="A125258806A" xr:uid="{00000000-0004-0000-0000-00002B070000}"/>
    <hyperlink ref="E1847" location="A125246926W" display="A125246926W" xr:uid="{00000000-0004-0000-0000-00002C070000}"/>
    <hyperlink ref="E1848" location="A125232670V" display="A125232670V" xr:uid="{00000000-0004-0000-0000-00002D070000}"/>
    <hyperlink ref="E1849" location="A125256430C" display="A125256430C" xr:uid="{00000000-0004-0000-0000-00002E070000}"/>
    <hyperlink ref="E1850" location="A125244550X" display="A125244550X" xr:uid="{00000000-0004-0000-0000-00002F070000}"/>
    <hyperlink ref="E1851" location="A125227918T" display="A125227918T" xr:uid="{00000000-0004-0000-0000-000030070000}"/>
    <hyperlink ref="E1852" location="A125251678T" display="A125251678T" xr:uid="{00000000-0004-0000-0000-000031070000}"/>
    <hyperlink ref="E1853" location="A125239798J" display="A125239798J" xr:uid="{00000000-0004-0000-0000-000032070000}"/>
    <hyperlink ref="E1854" location="A125237422X" display="A125237422X" xr:uid="{00000000-0004-0000-0000-000033070000}"/>
    <hyperlink ref="E1855" location="A125261182X" display="A125261182X" xr:uid="{00000000-0004-0000-0000-000034070000}"/>
    <hyperlink ref="E1856" location="A125249302C" display="A125249302C" xr:uid="{00000000-0004-0000-0000-000035070000}"/>
    <hyperlink ref="E1857" location="A125230274F" display="A125230274F" xr:uid="{00000000-0004-0000-0000-000036070000}"/>
    <hyperlink ref="E1858" location="A125254034R" display="A125254034R" xr:uid="{00000000-0004-0000-0000-000037070000}"/>
    <hyperlink ref="E1859" location="A125242154K" display="A125242154K" xr:uid="{00000000-0004-0000-0000-000038070000}"/>
    <hyperlink ref="E1860" location="A125235026K" display="A125235026K" xr:uid="{00000000-0004-0000-0000-000039070000}"/>
    <hyperlink ref="E1861" location="A125258786C" display="A125258786C" xr:uid="{00000000-0004-0000-0000-00003A070000}"/>
    <hyperlink ref="E1862" location="A125246906L" display="A125246906L" xr:uid="{00000000-0004-0000-0000-00003B070000}"/>
    <hyperlink ref="E1863" location="A125232650K" display="A125232650K" xr:uid="{00000000-0004-0000-0000-00003C070000}"/>
    <hyperlink ref="E1864" location="A125256410V" display="A125256410V" xr:uid="{00000000-0004-0000-0000-00003D070000}"/>
    <hyperlink ref="E1865" location="A125244530R" display="A125244530R" xr:uid="{00000000-0004-0000-0000-00003E070000}"/>
    <hyperlink ref="E1866" location="A125227898V" display="A125227898V" xr:uid="{00000000-0004-0000-0000-00003F070000}"/>
    <hyperlink ref="E1867" location="A125251658J" display="A125251658J" xr:uid="{00000000-0004-0000-0000-000040070000}"/>
    <hyperlink ref="E1868" location="A125239778X" display="A125239778X" xr:uid="{00000000-0004-0000-0000-000041070000}"/>
    <hyperlink ref="E1869" location="A125237402R" display="A125237402R" xr:uid="{00000000-0004-0000-0000-000042070000}"/>
    <hyperlink ref="E1870" location="A125261162R" display="A125261162R" xr:uid="{00000000-0004-0000-0000-000043070000}"/>
    <hyperlink ref="E1871" location="A125249282F" display="A125249282F" xr:uid="{00000000-0004-0000-0000-000044070000}"/>
    <hyperlink ref="E1872" location="A125230298X" display="A125230298X" xr:uid="{00000000-0004-0000-0000-000045070000}"/>
    <hyperlink ref="E1873" location="A125254058J" display="A125254058J" xr:uid="{00000000-0004-0000-0000-000046070000}"/>
    <hyperlink ref="E1874" location="A125242178C" display="A125242178C" xr:uid="{00000000-0004-0000-0000-000047070000}"/>
    <hyperlink ref="E1875" location="A125235050K" display="A125235050K" xr:uid="{00000000-0004-0000-0000-000048070000}"/>
    <hyperlink ref="E1876" location="A125258810T" display="A125258810T" xr:uid="{00000000-0004-0000-0000-000049070000}"/>
    <hyperlink ref="E1877" location="A125246930L" display="A125246930L" xr:uid="{00000000-0004-0000-0000-00004A070000}"/>
    <hyperlink ref="E1878" location="A125232674C" display="A125232674C" xr:uid="{00000000-0004-0000-0000-00004B070000}"/>
    <hyperlink ref="E1879" location="A125256434L" display="A125256434L" xr:uid="{00000000-0004-0000-0000-00004C070000}"/>
    <hyperlink ref="E1880" location="A125244554J" display="A125244554J" xr:uid="{00000000-0004-0000-0000-00004D070000}"/>
    <hyperlink ref="E1881" location="A125227922J" display="A125227922J" xr:uid="{00000000-0004-0000-0000-00004E070000}"/>
    <hyperlink ref="E1882" location="A125251682J" display="A125251682J" xr:uid="{00000000-0004-0000-0000-00004F070000}"/>
    <hyperlink ref="E1883" location="A125239802L" display="A125239802L" xr:uid="{00000000-0004-0000-0000-000050070000}"/>
    <hyperlink ref="E1884" location="A125237426J" display="A125237426J" xr:uid="{00000000-0004-0000-0000-000051070000}"/>
    <hyperlink ref="E1885" location="A125261186J" display="A125261186J" xr:uid="{00000000-0004-0000-0000-000052070000}"/>
    <hyperlink ref="E1886" location="A125249306L" display="A125249306L" xr:uid="{00000000-0004-0000-0000-000053070000}"/>
    <hyperlink ref="E1887" location="A125230302C" display="A125230302C" xr:uid="{00000000-0004-0000-0000-000054070000}"/>
    <hyperlink ref="E1888" location="A125254062X" display="A125254062X" xr:uid="{00000000-0004-0000-0000-000055070000}"/>
    <hyperlink ref="E1889" location="A125242182V" display="A125242182V" xr:uid="{00000000-0004-0000-0000-000056070000}"/>
    <hyperlink ref="E1890" location="A125235054V" display="A125235054V" xr:uid="{00000000-0004-0000-0000-000057070000}"/>
    <hyperlink ref="E1891" location="A125258814A" display="A125258814A" xr:uid="{00000000-0004-0000-0000-000058070000}"/>
    <hyperlink ref="E1892" location="A125246934W" display="A125246934W" xr:uid="{00000000-0004-0000-0000-000059070000}"/>
    <hyperlink ref="E1893" location="A125232678L" display="A125232678L" xr:uid="{00000000-0004-0000-0000-00005A070000}"/>
    <hyperlink ref="E1894" location="A125256438W" display="A125256438W" xr:uid="{00000000-0004-0000-0000-00005B070000}"/>
    <hyperlink ref="E1895" location="A125244558T" display="A125244558T" xr:uid="{00000000-0004-0000-0000-00005C070000}"/>
    <hyperlink ref="E1896" location="A125227926T" display="A125227926T" xr:uid="{00000000-0004-0000-0000-00005D070000}"/>
    <hyperlink ref="E1897" location="A125251686T" display="A125251686T" xr:uid="{00000000-0004-0000-0000-00005E070000}"/>
    <hyperlink ref="E1898" location="A125239806W" display="A125239806W" xr:uid="{00000000-0004-0000-0000-00005F070000}"/>
    <hyperlink ref="E1899" location="A125237430X" display="A125237430X" xr:uid="{00000000-0004-0000-0000-000060070000}"/>
    <hyperlink ref="E1900" location="A125261190X" display="A125261190X" xr:uid="{00000000-0004-0000-0000-000061070000}"/>
    <hyperlink ref="E1901" location="A125249310C" display="A125249310C" xr:uid="{00000000-0004-0000-0000-000062070000}"/>
    <hyperlink ref="E1902" location="A125230278R" display="A125230278R" xr:uid="{00000000-0004-0000-0000-000063070000}"/>
    <hyperlink ref="E1903" location="A125254038X" display="A125254038X" xr:uid="{00000000-0004-0000-0000-000064070000}"/>
    <hyperlink ref="E1904" location="A125242158V" display="A125242158V" xr:uid="{00000000-0004-0000-0000-000065070000}"/>
    <hyperlink ref="E1905" location="A125235030A" display="A125235030A" xr:uid="{00000000-0004-0000-0000-000066070000}"/>
    <hyperlink ref="E1906" location="A125258790V" display="A125258790V" xr:uid="{00000000-0004-0000-0000-000067070000}"/>
    <hyperlink ref="E1907" location="A125246910C" display="A125246910C" xr:uid="{00000000-0004-0000-0000-000068070000}"/>
    <hyperlink ref="E1908" location="A125232654V" display="A125232654V" xr:uid="{00000000-0004-0000-0000-000069070000}"/>
    <hyperlink ref="E1909" location="A125256414C" display="A125256414C" xr:uid="{00000000-0004-0000-0000-00006A070000}"/>
    <hyperlink ref="E1910" location="A125244534X" display="A125244534X" xr:uid="{00000000-0004-0000-0000-00006B070000}"/>
    <hyperlink ref="E1911" location="A125227902X" display="A125227902X" xr:uid="{00000000-0004-0000-0000-00006C070000}"/>
    <hyperlink ref="E1912" location="A125251662X" display="A125251662X" xr:uid="{00000000-0004-0000-0000-00006D070000}"/>
    <hyperlink ref="E1913" location="A125239782R" display="A125239782R" xr:uid="{00000000-0004-0000-0000-00006E070000}"/>
    <hyperlink ref="E1914" location="A125237406X" display="A125237406X" xr:uid="{00000000-0004-0000-0000-00006F070000}"/>
    <hyperlink ref="E1915" location="A125261166X" display="A125261166X" xr:uid="{00000000-0004-0000-0000-000070070000}"/>
    <hyperlink ref="E1916" location="A125249286R" display="A125249286R" xr:uid="{00000000-0004-0000-0000-000071070000}"/>
    <hyperlink ref="E1917" location="A125230282F" display="A125230282F" xr:uid="{00000000-0004-0000-0000-000072070000}"/>
    <hyperlink ref="E1918" location="A125254042R" display="A125254042R" xr:uid="{00000000-0004-0000-0000-000073070000}"/>
    <hyperlink ref="E1919" location="A125242162K" display="A125242162K" xr:uid="{00000000-0004-0000-0000-000074070000}"/>
    <hyperlink ref="E1920" location="A125235034K" display="A125235034K" xr:uid="{00000000-0004-0000-0000-000075070000}"/>
    <hyperlink ref="E1921" location="A125258794C" display="A125258794C" xr:uid="{00000000-0004-0000-0000-000076070000}"/>
    <hyperlink ref="E1922" location="A125246914L" display="A125246914L" xr:uid="{00000000-0004-0000-0000-000077070000}"/>
    <hyperlink ref="E1923" location="A125232658C" display="A125232658C" xr:uid="{00000000-0004-0000-0000-000078070000}"/>
    <hyperlink ref="E1924" location="A125256418L" display="A125256418L" xr:uid="{00000000-0004-0000-0000-000079070000}"/>
    <hyperlink ref="E1925" location="A125244538J" display="A125244538J" xr:uid="{00000000-0004-0000-0000-00007A070000}"/>
    <hyperlink ref="E1926" location="A125227906J" display="A125227906J" xr:uid="{00000000-0004-0000-0000-00007B070000}"/>
    <hyperlink ref="E1927" location="A125251666J" display="A125251666J" xr:uid="{00000000-0004-0000-0000-00007C070000}"/>
    <hyperlink ref="E1928" location="A125239786X" display="A125239786X" xr:uid="{00000000-0004-0000-0000-00007D070000}"/>
    <hyperlink ref="E1929" location="A125237410R" display="A125237410R" xr:uid="{00000000-0004-0000-0000-00007E070000}"/>
    <hyperlink ref="E1930" location="A125261170R" display="A125261170R" xr:uid="{00000000-0004-0000-0000-00007F070000}"/>
    <hyperlink ref="E1931" location="A125249290F" display="A125249290F" xr:uid="{00000000-0004-0000-0000-000080070000}"/>
    <hyperlink ref="E1932" location="A125230286R" display="A125230286R" xr:uid="{00000000-0004-0000-0000-000081070000}"/>
    <hyperlink ref="E1933" location="A125254046X" display="A125254046X" xr:uid="{00000000-0004-0000-0000-000082070000}"/>
    <hyperlink ref="E1934" location="A125242166V" display="A125242166V" xr:uid="{00000000-0004-0000-0000-000083070000}"/>
    <hyperlink ref="E1935" location="A125235038V" display="A125235038V" xr:uid="{00000000-0004-0000-0000-000084070000}"/>
    <hyperlink ref="E1936" location="A125258798L" display="A125258798L" xr:uid="{00000000-0004-0000-0000-000085070000}"/>
    <hyperlink ref="E1937" location="A125246918W" display="A125246918W" xr:uid="{00000000-0004-0000-0000-000086070000}"/>
    <hyperlink ref="E1938" location="A125232662V" display="A125232662V" xr:uid="{00000000-0004-0000-0000-000087070000}"/>
    <hyperlink ref="E1939" location="A125256422C" display="A125256422C" xr:uid="{00000000-0004-0000-0000-000088070000}"/>
    <hyperlink ref="E1940" location="A125244542X" display="A125244542X" xr:uid="{00000000-0004-0000-0000-000089070000}"/>
    <hyperlink ref="E1941" location="A125227910X" display="A125227910X" xr:uid="{00000000-0004-0000-0000-00008A070000}"/>
    <hyperlink ref="E1942" location="A125251670X" display="A125251670X" xr:uid="{00000000-0004-0000-0000-00008B070000}"/>
    <hyperlink ref="E1943" location="A125239790R" display="A125239790R" xr:uid="{00000000-0004-0000-0000-00008C070000}"/>
    <hyperlink ref="E1944" location="A125237414X" display="A125237414X" xr:uid="{00000000-0004-0000-0000-00008D070000}"/>
    <hyperlink ref="E1945" location="A125261174X" display="A125261174X" xr:uid="{00000000-0004-0000-0000-00008E070000}"/>
    <hyperlink ref="E1946" location="A125249294R" display="A125249294R" xr:uid="{00000000-0004-0000-0000-00008F070000}"/>
    <hyperlink ref="E1947" location="A125230270W" display="A125230270W" xr:uid="{00000000-0004-0000-0000-000090070000}"/>
    <hyperlink ref="E1948" location="A125254030F" display="A125254030F" xr:uid="{00000000-0004-0000-0000-000091070000}"/>
    <hyperlink ref="E1949" location="A125242150A" display="A125242150A" xr:uid="{00000000-0004-0000-0000-000092070000}"/>
    <hyperlink ref="E1950" location="A125235022A" display="A125235022A" xr:uid="{00000000-0004-0000-0000-000093070000}"/>
    <hyperlink ref="E1951" location="A125258782V" display="A125258782V" xr:uid="{00000000-0004-0000-0000-000094070000}"/>
    <hyperlink ref="E1952" location="A125246902C" display="A125246902C" xr:uid="{00000000-0004-0000-0000-000095070000}"/>
    <hyperlink ref="E1953" location="A125232646V" display="A125232646V" xr:uid="{00000000-0004-0000-0000-000096070000}"/>
    <hyperlink ref="E1954" location="A125256406C" display="A125256406C" xr:uid="{00000000-0004-0000-0000-000097070000}"/>
    <hyperlink ref="E1955" location="A125244526X" display="A125244526X" xr:uid="{00000000-0004-0000-0000-000098070000}"/>
    <hyperlink ref="E1956" location="A125227894K" display="A125227894K" xr:uid="{00000000-0004-0000-0000-000099070000}"/>
    <hyperlink ref="E1957" location="A125251654X" display="A125251654X" xr:uid="{00000000-0004-0000-0000-00009A070000}"/>
    <hyperlink ref="E1958" location="A125239774R" display="A125239774R" xr:uid="{00000000-0004-0000-0000-00009B070000}"/>
    <hyperlink ref="E1959" location="A125237398K" display="A125237398K" xr:uid="{00000000-0004-0000-0000-00009C070000}"/>
    <hyperlink ref="E1960" location="A125261158X" display="A125261158X" xr:uid="{00000000-0004-0000-0000-00009D070000}"/>
    <hyperlink ref="E1961" location="A125249278R" display="A125249278R" xr:uid="{00000000-0004-0000-0000-00009E070000}"/>
    <hyperlink ref="E1962" location="A125230306L" display="A125230306L" xr:uid="{00000000-0004-0000-0000-00009F070000}"/>
    <hyperlink ref="E1963" location="A125254066J" display="A125254066J" xr:uid="{00000000-0004-0000-0000-0000A0070000}"/>
    <hyperlink ref="E1964" location="A125242186C" display="A125242186C" xr:uid="{00000000-0004-0000-0000-0000A1070000}"/>
    <hyperlink ref="E1965" location="A125235058C" display="A125235058C" xr:uid="{00000000-0004-0000-0000-0000A2070000}"/>
    <hyperlink ref="E1966" location="A125258818K" display="A125258818K" xr:uid="{00000000-0004-0000-0000-0000A3070000}"/>
    <hyperlink ref="E1967" location="A125246938F" display="A125246938F" xr:uid="{00000000-0004-0000-0000-0000A4070000}"/>
    <hyperlink ref="E1968" location="A125232682C" display="A125232682C" xr:uid="{00000000-0004-0000-0000-0000A5070000}"/>
    <hyperlink ref="E1969" location="A125256442L" display="A125256442L" xr:uid="{00000000-0004-0000-0000-0000A6070000}"/>
    <hyperlink ref="E1970" location="A125244562J" display="A125244562J" xr:uid="{00000000-0004-0000-0000-0000A7070000}"/>
    <hyperlink ref="E1971" location="A125227930J" display="A125227930J" xr:uid="{00000000-0004-0000-0000-0000A8070000}"/>
    <hyperlink ref="E1972" location="A125251690J" display="A125251690J" xr:uid="{00000000-0004-0000-0000-0000A9070000}"/>
    <hyperlink ref="E1973" location="A125239810L" display="A125239810L" xr:uid="{00000000-0004-0000-0000-0000AA070000}"/>
    <hyperlink ref="E1974" location="A125237434J" display="A125237434J" xr:uid="{00000000-0004-0000-0000-0000AB070000}"/>
    <hyperlink ref="E1975" location="A125261194J" display="A125261194J" xr:uid="{00000000-0004-0000-0000-0000AC070000}"/>
    <hyperlink ref="E1976" location="A125249314L" display="A125249314L" xr:uid="{00000000-0004-0000-0000-0000AD070000}"/>
    <hyperlink ref="E1977" location="A125230290F" display="A125230290F" xr:uid="{00000000-0004-0000-0000-0000AE070000}"/>
    <hyperlink ref="E1978" location="A125254050R" display="A125254050R" xr:uid="{00000000-0004-0000-0000-0000AF070000}"/>
    <hyperlink ref="E1979" location="A125242170K" display="A125242170K" xr:uid="{00000000-0004-0000-0000-0000B0070000}"/>
    <hyperlink ref="E1980" location="A125235042K" display="A125235042K" xr:uid="{00000000-0004-0000-0000-0000B1070000}"/>
    <hyperlink ref="E1981" location="A125258802T" display="A125258802T" xr:uid="{00000000-0004-0000-0000-0000B2070000}"/>
    <hyperlink ref="E1982" location="A125246922L" display="A125246922L" xr:uid="{00000000-0004-0000-0000-0000B3070000}"/>
    <hyperlink ref="E1983" location="A125232666C" display="A125232666C" xr:uid="{00000000-0004-0000-0000-0000B4070000}"/>
    <hyperlink ref="E1984" location="A125256426L" display="A125256426L" xr:uid="{00000000-0004-0000-0000-0000B5070000}"/>
    <hyperlink ref="E1985" location="A125244546J" display="A125244546J" xr:uid="{00000000-0004-0000-0000-0000B6070000}"/>
    <hyperlink ref="E1986" location="A125227914J" display="A125227914J" xr:uid="{00000000-0004-0000-0000-0000B7070000}"/>
    <hyperlink ref="E1987" location="A125251674J" display="A125251674J" xr:uid="{00000000-0004-0000-0000-0000B8070000}"/>
    <hyperlink ref="E1988" location="A125239794X" display="A125239794X" xr:uid="{00000000-0004-0000-0000-0000B9070000}"/>
    <hyperlink ref="E1989" location="A125237418J" display="A125237418J" xr:uid="{00000000-0004-0000-0000-0000BA070000}"/>
    <hyperlink ref="E1990" location="A125261178J" display="A125261178J" xr:uid="{00000000-0004-0000-0000-0000BB070000}"/>
    <hyperlink ref="E1991" location="A125249298X" display="A125249298X" xr:uid="{00000000-0004-0000-0000-0000BC070000}"/>
    <hyperlink ref="E1992" location="A125230354F" display="A125230354F" xr:uid="{00000000-0004-0000-0000-0000BD070000}"/>
    <hyperlink ref="E1993" location="A125254114R" display="A125254114R" xr:uid="{00000000-0004-0000-0000-0000BE070000}"/>
    <hyperlink ref="E1994" location="A125242234K" display="A125242234K" xr:uid="{00000000-0004-0000-0000-0000BF070000}"/>
    <hyperlink ref="E1995" location="A125235106K" display="A125235106K" xr:uid="{00000000-0004-0000-0000-0000C0070000}"/>
    <hyperlink ref="E1996" location="A125258866C" display="A125258866C" xr:uid="{00000000-0004-0000-0000-0000C1070000}"/>
    <hyperlink ref="E1997" location="A125246986X" display="A125246986X" xr:uid="{00000000-0004-0000-0000-0000C2070000}"/>
    <hyperlink ref="E1998" location="A125232730K" display="A125232730K" xr:uid="{00000000-0004-0000-0000-0000C3070000}"/>
    <hyperlink ref="E1999" location="A125256490F" display="A125256490F" xr:uid="{00000000-0004-0000-0000-0000C4070000}"/>
    <hyperlink ref="E2000" location="A125244610R" display="A125244610R" xr:uid="{00000000-0004-0000-0000-0000C5070000}"/>
    <hyperlink ref="E2001" location="A125227978V" display="A125227978V" xr:uid="{00000000-0004-0000-0000-0000C6070000}"/>
    <hyperlink ref="E2002" location="A125251738J" display="A125251738J" xr:uid="{00000000-0004-0000-0000-0000C7070000}"/>
    <hyperlink ref="E2003" location="A125239858X" display="A125239858X" xr:uid="{00000000-0004-0000-0000-0000C8070000}"/>
    <hyperlink ref="E2004" location="A125237482A" display="A125237482A" xr:uid="{00000000-0004-0000-0000-0000C9070000}"/>
    <hyperlink ref="E2005" location="A125261242R" display="A125261242R" xr:uid="{00000000-0004-0000-0000-0000CA070000}"/>
    <hyperlink ref="E2006" location="A125249362F" display="A125249362F" xr:uid="{00000000-0004-0000-0000-0000CB070000}"/>
    <hyperlink ref="E2007" location="A125230338F" display="A125230338F" xr:uid="{00000000-0004-0000-0000-0000CC070000}"/>
    <hyperlink ref="E2008" location="A125254098A" display="A125254098A" xr:uid="{00000000-0004-0000-0000-0000CD070000}"/>
    <hyperlink ref="E2009" location="A125242218K" display="A125242218K" xr:uid="{00000000-0004-0000-0000-0000CE070000}"/>
    <hyperlink ref="E2010" location="A125235090C" display="A125235090C" xr:uid="{00000000-0004-0000-0000-0000CF070000}"/>
    <hyperlink ref="E2011" location="A125258850K" display="A125258850K" xr:uid="{00000000-0004-0000-0000-0000D0070000}"/>
    <hyperlink ref="E2012" location="A125246970F" display="A125246970F" xr:uid="{00000000-0004-0000-0000-0000D1070000}"/>
    <hyperlink ref="E2013" location="A125232714K" display="A125232714K" xr:uid="{00000000-0004-0000-0000-0000D2070000}"/>
    <hyperlink ref="E2014" location="A125256474F" display="A125256474F" xr:uid="{00000000-0004-0000-0000-0000D3070000}"/>
    <hyperlink ref="E2015" location="A125244594A" display="A125244594A" xr:uid="{00000000-0004-0000-0000-0000D4070000}"/>
    <hyperlink ref="E2016" location="A125227962A" display="A125227962A" xr:uid="{00000000-0004-0000-0000-0000D5070000}"/>
    <hyperlink ref="E2017" location="A125251722R" display="A125251722R" xr:uid="{00000000-0004-0000-0000-0000D6070000}"/>
    <hyperlink ref="E2018" location="A125239842F" display="A125239842F" xr:uid="{00000000-0004-0000-0000-0000D7070000}"/>
    <hyperlink ref="E2019" location="A125237466A" display="A125237466A" xr:uid="{00000000-0004-0000-0000-0000D8070000}"/>
    <hyperlink ref="E2020" location="A125261226R" display="A125261226R" xr:uid="{00000000-0004-0000-0000-0000D9070000}"/>
    <hyperlink ref="E2021" location="A125249346F" display="A125249346F" xr:uid="{00000000-0004-0000-0000-0000DA070000}"/>
    <hyperlink ref="E2022" location="A125230318W" display="A125230318W" xr:uid="{00000000-0004-0000-0000-0000DB070000}"/>
    <hyperlink ref="E2023" location="A125254078T" display="A125254078T" xr:uid="{00000000-0004-0000-0000-0000DC070000}"/>
    <hyperlink ref="E2024" location="A125242198L" display="A125242198L" xr:uid="{00000000-0004-0000-0000-0000DD070000}"/>
    <hyperlink ref="E2025" location="A125235070V" display="A125235070V" xr:uid="{00000000-0004-0000-0000-0000DE070000}"/>
    <hyperlink ref="E2026" location="A125258830A" display="A125258830A" xr:uid="{00000000-0004-0000-0000-0000DF070000}"/>
    <hyperlink ref="E2027" location="A125246950W" display="A125246950W" xr:uid="{00000000-0004-0000-0000-0000E0070000}"/>
    <hyperlink ref="E2028" location="A125232694L" display="A125232694L" xr:uid="{00000000-0004-0000-0000-0000E1070000}"/>
    <hyperlink ref="E2029" location="A125256454W" display="A125256454W" xr:uid="{00000000-0004-0000-0000-0000E2070000}"/>
    <hyperlink ref="E2030" location="A125244574T" display="A125244574T" xr:uid="{00000000-0004-0000-0000-0000E3070000}"/>
    <hyperlink ref="E2031" location="A125227942T" display="A125227942T" xr:uid="{00000000-0004-0000-0000-0000E4070000}"/>
    <hyperlink ref="E2032" location="A125251702F" display="A125251702F" xr:uid="{00000000-0004-0000-0000-0000E5070000}"/>
    <hyperlink ref="E2033" location="A125239822W" display="A125239822W" xr:uid="{00000000-0004-0000-0000-0000E6070000}"/>
    <hyperlink ref="E2034" location="A125237446T" display="A125237446T" xr:uid="{00000000-0004-0000-0000-0000E7070000}"/>
    <hyperlink ref="E2035" location="A125261206F" display="A125261206F" xr:uid="{00000000-0004-0000-0000-0000E8070000}"/>
    <hyperlink ref="E2036" location="A125249326W" display="A125249326W" xr:uid="{00000000-0004-0000-0000-0000E9070000}"/>
    <hyperlink ref="E2037" location="A125230342W" display="A125230342W" xr:uid="{00000000-0004-0000-0000-0000EA070000}"/>
    <hyperlink ref="E2038" location="A125254102F" display="A125254102F" xr:uid="{00000000-0004-0000-0000-0000EB070000}"/>
    <hyperlink ref="E2039" location="A125242222A" display="A125242222A" xr:uid="{00000000-0004-0000-0000-0000EC070000}"/>
    <hyperlink ref="E2040" location="A125235094L" display="A125235094L" xr:uid="{00000000-0004-0000-0000-0000ED070000}"/>
    <hyperlink ref="E2041" location="A125258854V" display="A125258854V" xr:uid="{00000000-0004-0000-0000-0000EE070000}"/>
    <hyperlink ref="E2042" location="A125246974R" display="A125246974R" xr:uid="{00000000-0004-0000-0000-0000EF070000}"/>
    <hyperlink ref="E2043" location="A125232718V" display="A125232718V" xr:uid="{00000000-0004-0000-0000-0000F0070000}"/>
    <hyperlink ref="E2044" location="A125256478R" display="A125256478R" xr:uid="{00000000-0004-0000-0000-0000F1070000}"/>
    <hyperlink ref="E2045" location="A125244598K" display="A125244598K" xr:uid="{00000000-0004-0000-0000-0000F2070000}"/>
    <hyperlink ref="E2046" location="A125227966K" display="A125227966K" xr:uid="{00000000-0004-0000-0000-0000F3070000}"/>
    <hyperlink ref="E2047" location="A125251726X" display="A125251726X" xr:uid="{00000000-0004-0000-0000-0000F4070000}"/>
    <hyperlink ref="E2048" location="A125239846R" display="A125239846R" xr:uid="{00000000-0004-0000-0000-0000F5070000}"/>
    <hyperlink ref="E2049" location="A125237470T" display="A125237470T" xr:uid="{00000000-0004-0000-0000-0000F6070000}"/>
    <hyperlink ref="E2050" location="A125261230F" display="A125261230F" xr:uid="{00000000-0004-0000-0000-0000F7070000}"/>
    <hyperlink ref="E2051" location="A125249350W" display="A125249350W" xr:uid="{00000000-0004-0000-0000-0000F8070000}"/>
    <hyperlink ref="E2052" location="A125230346F" display="A125230346F" xr:uid="{00000000-0004-0000-0000-0000F9070000}"/>
    <hyperlink ref="E2053" location="A125254106R" display="A125254106R" xr:uid="{00000000-0004-0000-0000-0000FA070000}"/>
    <hyperlink ref="E2054" location="A125242226K" display="A125242226K" xr:uid="{00000000-0004-0000-0000-0000FB070000}"/>
    <hyperlink ref="E2055" location="A125235098W" display="A125235098W" xr:uid="{00000000-0004-0000-0000-0000FC070000}"/>
    <hyperlink ref="E2056" location="A125258858C" display="A125258858C" xr:uid="{00000000-0004-0000-0000-0000FD070000}"/>
    <hyperlink ref="E2057" location="A125246978X" display="A125246978X" xr:uid="{00000000-0004-0000-0000-0000FE070000}"/>
    <hyperlink ref="E2058" location="A125232722K" display="A125232722K" xr:uid="{00000000-0004-0000-0000-0000FF070000}"/>
    <hyperlink ref="E2059" location="A125256482F" display="A125256482F" xr:uid="{00000000-0004-0000-0000-000000080000}"/>
    <hyperlink ref="E2060" location="A125244602R" display="A125244602R" xr:uid="{00000000-0004-0000-0000-000001080000}"/>
    <hyperlink ref="E2061" location="A125227970A" display="A125227970A" xr:uid="{00000000-0004-0000-0000-000002080000}"/>
    <hyperlink ref="E2062" location="A125251730R" display="A125251730R" xr:uid="{00000000-0004-0000-0000-000003080000}"/>
    <hyperlink ref="E2063" location="A125239850F" display="A125239850F" xr:uid="{00000000-0004-0000-0000-000004080000}"/>
    <hyperlink ref="E2064" location="A125237474A" display="A125237474A" xr:uid="{00000000-0004-0000-0000-000005080000}"/>
    <hyperlink ref="E2065" location="A125261234R" display="A125261234R" xr:uid="{00000000-0004-0000-0000-000006080000}"/>
    <hyperlink ref="E2066" location="A125249354F" display="A125249354F" xr:uid="{00000000-0004-0000-0000-000007080000}"/>
    <hyperlink ref="E2067" location="A125230322L" display="A125230322L" xr:uid="{00000000-0004-0000-0000-000008080000}"/>
    <hyperlink ref="E2068" location="A125254082J" display="A125254082J" xr:uid="{00000000-0004-0000-0000-000009080000}"/>
    <hyperlink ref="E2069" location="A125242202T" display="A125242202T" xr:uid="{00000000-0004-0000-0000-00000A080000}"/>
    <hyperlink ref="E2070" location="A125235074C" display="A125235074C" xr:uid="{00000000-0004-0000-0000-00000B080000}"/>
    <hyperlink ref="E2071" location="A125258834K" display="A125258834K" xr:uid="{00000000-0004-0000-0000-00000C080000}"/>
    <hyperlink ref="E2072" location="A125246954F" display="A125246954F" xr:uid="{00000000-0004-0000-0000-00000D080000}"/>
    <hyperlink ref="E2073" location="A125232698W" display="A125232698W" xr:uid="{00000000-0004-0000-0000-00000E080000}"/>
    <hyperlink ref="E2074" location="A125256458F" display="A125256458F" xr:uid="{00000000-0004-0000-0000-00000F080000}"/>
    <hyperlink ref="E2075" location="A125244578A" display="A125244578A" xr:uid="{00000000-0004-0000-0000-000010080000}"/>
    <hyperlink ref="E2076" location="A125227946A" display="A125227946A" xr:uid="{00000000-0004-0000-0000-000011080000}"/>
    <hyperlink ref="E2077" location="A125251706R" display="A125251706R" xr:uid="{00000000-0004-0000-0000-000012080000}"/>
    <hyperlink ref="E2078" location="A125239826F" display="A125239826F" xr:uid="{00000000-0004-0000-0000-000013080000}"/>
    <hyperlink ref="E2079" location="A125237450J" display="A125237450J" xr:uid="{00000000-0004-0000-0000-000014080000}"/>
    <hyperlink ref="E2080" location="A125261210W" display="A125261210W" xr:uid="{00000000-0004-0000-0000-000015080000}"/>
    <hyperlink ref="E2081" location="A125249330L" display="A125249330L" xr:uid="{00000000-0004-0000-0000-000016080000}"/>
    <hyperlink ref="E2082" location="A125230326W" display="A125230326W" xr:uid="{00000000-0004-0000-0000-000017080000}"/>
    <hyperlink ref="E2083" location="A125254086T" display="A125254086T" xr:uid="{00000000-0004-0000-0000-000018080000}"/>
    <hyperlink ref="E2084" location="A125242206A" display="A125242206A" xr:uid="{00000000-0004-0000-0000-000019080000}"/>
    <hyperlink ref="E2085" location="A125235078L" display="A125235078L" xr:uid="{00000000-0004-0000-0000-00001A080000}"/>
    <hyperlink ref="E2086" location="A125258838V" display="A125258838V" xr:uid="{00000000-0004-0000-0000-00001B080000}"/>
    <hyperlink ref="E2087" location="A125246958R" display="A125246958R" xr:uid="{00000000-0004-0000-0000-00001C080000}"/>
    <hyperlink ref="E2088" location="A125232702A" display="A125232702A" xr:uid="{00000000-0004-0000-0000-00001D080000}"/>
    <hyperlink ref="E2089" location="A125256462W" display="A125256462W" xr:uid="{00000000-0004-0000-0000-00001E080000}"/>
    <hyperlink ref="E2090" location="A125244582T" display="A125244582T" xr:uid="{00000000-0004-0000-0000-00001F080000}"/>
    <hyperlink ref="E2091" location="A125227950T" display="A125227950T" xr:uid="{00000000-0004-0000-0000-000020080000}"/>
    <hyperlink ref="E2092" location="A125251710F" display="A125251710F" xr:uid="{00000000-0004-0000-0000-000021080000}"/>
    <hyperlink ref="E2093" location="A125239830W" display="A125239830W" xr:uid="{00000000-0004-0000-0000-000022080000}"/>
    <hyperlink ref="E2094" location="A125237454T" display="A125237454T" xr:uid="{00000000-0004-0000-0000-000023080000}"/>
    <hyperlink ref="E2095" location="A125261214F" display="A125261214F" xr:uid="{00000000-0004-0000-0000-000024080000}"/>
    <hyperlink ref="E2096" location="A125249334W" display="A125249334W" xr:uid="{00000000-0004-0000-0000-000025080000}"/>
    <hyperlink ref="E2097" location="A125230330L" display="A125230330L" xr:uid="{00000000-0004-0000-0000-000026080000}"/>
    <hyperlink ref="E2098" location="A125254090J" display="A125254090J" xr:uid="{00000000-0004-0000-0000-000027080000}"/>
    <hyperlink ref="E2099" location="A125242210T" display="A125242210T" xr:uid="{00000000-0004-0000-0000-000028080000}"/>
    <hyperlink ref="E2100" location="A125235082C" display="A125235082C" xr:uid="{00000000-0004-0000-0000-000029080000}"/>
    <hyperlink ref="E2101" location="A125258842K" display="A125258842K" xr:uid="{00000000-0004-0000-0000-00002A080000}"/>
    <hyperlink ref="E2102" location="A125246962F" display="A125246962F" xr:uid="{00000000-0004-0000-0000-00002B080000}"/>
    <hyperlink ref="E2103" location="A125232706K" display="A125232706K" xr:uid="{00000000-0004-0000-0000-00002C080000}"/>
    <hyperlink ref="E2104" location="A125256466F" display="A125256466F" xr:uid="{00000000-0004-0000-0000-00002D080000}"/>
    <hyperlink ref="E2105" location="A125244586A" display="A125244586A" xr:uid="{00000000-0004-0000-0000-00002E080000}"/>
    <hyperlink ref="E2106" location="A125227954A" display="A125227954A" xr:uid="{00000000-0004-0000-0000-00002F080000}"/>
    <hyperlink ref="E2107" location="A125251714R" display="A125251714R" xr:uid="{00000000-0004-0000-0000-000030080000}"/>
    <hyperlink ref="E2108" location="A125239834F" display="A125239834F" xr:uid="{00000000-0004-0000-0000-000031080000}"/>
    <hyperlink ref="E2109" location="A125237458A" display="A125237458A" xr:uid="{00000000-0004-0000-0000-000032080000}"/>
    <hyperlink ref="E2110" location="A125261218R" display="A125261218R" xr:uid="{00000000-0004-0000-0000-000033080000}"/>
    <hyperlink ref="E2111" location="A125249338F" display="A125249338F" xr:uid="{00000000-0004-0000-0000-000034080000}"/>
    <hyperlink ref="E2112" location="A125230314L" display="A125230314L" xr:uid="{00000000-0004-0000-0000-000035080000}"/>
    <hyperlink ref="E2113" location="A125254074J" display="A125254074J" xr:uid="{00000000-0004-0000-0000-000036080000}"/>
    <hyperlink ref="E2114" location="A125242194C" display="A125242194C" xr:uid="{00000000-0004-0000-0000-000037080000}"/>
    <hyperlink ref="E2115" location="A125235066C" display="A125235066C" xr:uid="{00000000-0004-0000-0000-000038080000}"/>
    <hyperlink ref="E2116" location="A125258826K" display="A125258826K" xr:uid="{00000000-0004-0000-0000-000039080000}"/>
    <hyperlink ref="E2117" location="A125246946F" display="A125246946F" xr:uid="{00000000-0004-0000-0000-00003A080000}"/>
    <hyperlink ref="E2118" location="A125232690C" display="A125232690C" xr:uid="{00000000-0004-0000-0000-00003B080000}"/>
    <hyperlink ref="E2119" location="A125256450L" display="A125256450L" xr:uid="{00000000-0004-0000-0000-00003C080000}"/>
    <hyperlink ref="E2120" location="A125244570J" display="A125244570J" xr:uid="{00000000-0004-0000-0000-00003D080000}"/>
    <hyperlink ref="E2121" location="A125227938A" display="A125227938A" xr:uid="{00000000-0004-0000-0000-00003E080000}"/>
    <hyperlink ref="E2122" location="A125251698A" display="A125251698A" xr:uid="{00000000-0004-0000-0000-00003F080000}"/>
    <hyperlink ref="E2123" location="A125239818F" display="A125239818F" xr:uid="{00000000-0004-0000-0000-000040080000}"/>
    <hyperlink ref="E2124" location="A125237442J" display="A125237442J" xr:uid="{00000000-0004-0000-0000-000041080000}"/>
    <hyperlink ref="E2125" location="A125261202W" display="A125261202W" xr:uid="{00000000-0004-0000-0000-000042080000}"/>
    <hyperlink ref="E2126" location="A125249322L" display="A125249322L" xr:uid="{00000000-0004-0000-0000-000043080000}"/>
    <hyperlink ref="E2127" location="A125230350W" display="A125230350W" xr:uid="{00000000-0004-0000-0000-000044080000}"/>
    <hyperlink ref="E2128" location="A125254110F" display="A125254110F" xr:uid="{00000000-0004-0000-0000-000045080000}"/>
    <hyperlink ref="E2129" location="A125242230A" display="A125242230A" xr:uid="{00000000-0004-0000-0000-000046080000}"/>
    <hyperlink ref="E2130" location="A125235102A" display="A125235102A" xr:uid="{00000000-0004-0000-0000-000047080000}"/>
    <hyperlink ref="E2131" location="A125258862V" display="A125258862V" xr:uid="{00000000-0004-0000-0000-000048080000}"/>
    <hyperlink ref="E2132" location="A125246982R" display="A125246982R" xr:uid="{00000000-0004-0000-0000-000049080000}"/>
    <hyperlink ref="E2133" location="A125232726V" display="A125232726V" xr:uid="{00000000-0004-0000-0000-00004A080000}"/>
    <hyperlink ref="E2134" location="A125256486R" display="A125256486R" xr:uid="{00000000-0004-0000-0000-00004B080000}"/>
    <hyperlink ref="E2135" location="A125244606X" display="A125244606X" xr:uid="{00000000-0004-0000-0000-00004C080000}"/>
    <hyperlink ref="E2136" location="A125227974K" display="A125227974K" xr:uid="{00000000-0004-0000-0000-00004D080000}"/>
    <hyperlink ref="E2137" location="A125251734X" display="A125251734X" xr:uid="{00000000-0004-0000-0000-00004E080000}"/>
    <hyperlink ref="E2138" location="A125239854R" display="A125239854R" xr:uid="{00000000-0004-0000-0000-00004F080000}"/>
    <hyperlink ref="E2139" location="A125237478K" display="A125237478K" xr:uid="{00000000-0004-0000-0000-000050080000}"/>
    <hyperlink ref="E2140" location="A125261238X" display="A125261238X" xr:uid="{00000000-0004-0000-0000-000051080000}"/>
    <hyperlink ref="E2141" location="A125249358R" display="A125249358R" xr:uid="{00000000-0004-0000-0000-000052080000}"/>
    <hyperlink ref="E2142" location="A125230334W" display="A125230334W" xr:uid="{00000000-0004-0000-0000-000053080000}"/>
    <hyperlink ref="E2143" location="A125254094T" display="A125254094T" xr:uid="{00000000-0004-0000-0000-000054080000}"/>
    <hyperlink ref="E2144" location="A125242214A" display="A125242214A" xr:uid="{00000000-0004-0000-0000-000055080000}"/>
    <hyperlink ref="E2145" location="A125235086L" display="A125235086L" xr:uid="{00000000-0004-0000-0000-000056080000}"/>
    <hyperlink ref="E2146" location="A125258846V" display="A125258846V" xr:uid="{00000000-0004-0000-0000-000057080000}"/>
    <hyperlink ref="E2147" location="A125246966R" display="A125246966R" xr:uid="{00000000-0004-0000-0000-000058080000}"/>
    <hyperlink ref="E2148" location="A125232710A" display="A125232710A" xr:uid="{00000000-0004-0000-0000-000059080000}"/>
    <hyperlink ref="E2149" location="A125256470W" display="A125256470W" xr:uid="{00000000-0004-0000-0000-00005A080000}"/>
    <hyperlink ref="E2150" location="A125244590T" display="A125244590T" xr:uid="{00000000-0004-0000-0000-00005B080000}"/>
    <hyperlink ref="E2151" location="A125227958K" display="A125227958K" xr:uid="{00000000-0004-0000-0000-00005C080000}"/>
    <hyperlink ref="E2152" location="A125251718X" display="A125251718X" xr:uid="{00000000-0004-0000-0000-00005D080000}"/>
    <hyperlink ref="E2153" location="A125239838R" display="A125239838R" xr:uid="{00000000-0004-0000-0000-00005E080000}"/>
    <hyperlink ref="E2154" location="A125237462T" display="A125237462T" xr:uid="{00000000-0004-0000-0000-00005F080000}"/>
    <hyperlink ref="E2155" location="A125261222F" display="A125261222F" xr:uid="{00000000-0004-0000-0000-000060080000}"/>
    <hyperlink ref="E2156" location="A125249342W" display="A125249342W" xr:uid="{00000000-0004-0000-0000-000061080000}"/>
    <hyperlink ref="E2157" location="A125230178F" display="A125230178F" xr:uid="{00000000-0004-0000-0000-000062080000}"/>
    <hyperlink ref="E2158" location="A125253938L" display="A125253938L" xr:uid="{00000000-0004-0000-0000-000063080000}"/>
    <hyperlink ref="E2159" location="A125242058K" display="A125242058K" xr:uid="{00000000-0004-0000-0000-000064080000}"/>
    <hyperlink ref="E2160" location="A125234930R" display="A125234930R" xr:uid="{00000000-0004-0000-0000-000065080000}"/>
    <hyperlink ref="E2161" location="A125258690K" display="A125258690K" xr:uid="{00000000-0004-0000-0000-000066080000}"/>
    <hyperlink ref="E2162" location="A125246810V" display="A125246810V" xr:uid="{00000000-0004-0000-0000-000067080000}"/>
    <hyperlink ref="E2163" location="A125232554K" display="A125232554K" xr:uid="{00000000-0004-0000-0000-000068080000}"/>
    <hyperlink ref="E2164" location="A125256314V" display="A125256314V" xr:uid="{00000000-0004-0000-0000-000069080000}"/>
    <hyperlink ref="E2165" location="A125244434R" display="A125244434R" xr:uid="{00000000-0004-0000-0000-00006A080000}"/>
    <hyperlink ref="E2166" location="A125227802R" display="A125227802R" xr:uid="{00000000-0004-0000-0000-00006B080000}"/>
    <hyperlink ref="E2167" location="A125251562R" display="A125251562R" xr:uid="{00000000-0004-0000-0000-00006C080000}"/>
    <hyperlink ref="E2168" location="A125239682F" display="A125239682F" xr:uid="{00000000-0004-0000-0000-00006D080000}"/>
    <hyperlink ref="E2169" location="A125237306R" display="A125237306R" xr:uid="{00000000-0004-0000-0000-00006E080000}"/>
    <hyperlink ref="E2170" location="A125261066R" display="A125261066R" xr:uid="{00000000-0004-0000-0000-00006F080000}"/>
    <hyperlink ref="E2171" location="A125249186F" display="A125249186F" xr:uid="{00000000-0004-0000-0000-000070080000}"/>
    <hyperlink ref="E2172" location="A125230162L" display="A125230162L" xr:uid="{00000000-0004-0000-0000-000071080000}"/>
    <hyperlink ref="E2173" location="A125253922V" display="A125253922V" xr:uid="{00000000-0004-0000-0000-000072080000}"/>
    <hyperlink ref="E2174" location="A125242042T" display="A125242042T" xr:uid="{00000000-0004-0000-0000-000073080000}"/>
    <hyperlink ref="E2175" location="A125234914R" display="A125234914R" xr:uid="{00000000-0004-0000-0000-000074080000}"/>
    <hyperlink ref="E2176" location="A125258674K" display="A125258674K" xr:uid="{00000000-0004-0000-0000-000075080000}"/>
    <hyperlink ref="E2177" location="A125246794F" display="A125246794F" xr:uid="{00000000-0004-0000-0000-000076080000}"/>
    <hyperlink ref="E2178" location="A125232538K" display="A125232538K" xr:uid="{00000000-0004-0000-0000-000077080000}"/>
    <hyperlink ref="E2179" location="A125256298F" display="A125256298F" xr:uid="{00000000-0004-0000-0000-000078080000}"/>
    <hyperlink ref="E2180" location="A125244418R" display="A125244418R" xr:uid="{00000000-0004-0000-0000-000079080000}"/>
    <hyperlink ref="E2181" location="A125227786A" display="A125227786A" xr:uid="{00000000-0004-0000-0000-00007A080000}"/>
    <hyperlink ref="E2182" location="A125251546R" display="A125251546R" xr:uid="{00000000-0004-0000-0000-00007B080000}"/>
    <hyperlink ref="E2183" location="A125239666F" display="A125239666F" xr:uid="{00000000-0004-0000-0000-00007C080000}"/>
    <hyperlink ref="E2184" location="A125237290J" display="A125237290J" xr:uid="{00000000-0004-0000-0000-00007D080000}"/>
    <hyperlink ref="E2185" location="A125261050W" display="A125261050W" xr:uid="{00000000-0004-0000-0000-00007E080000}"/>
    <hyperlink ref="E2186" location="A125249170L" display="A125249170L" xr:uid="{00000000-0004-0000-0000-00007F080000}"/>
    <hyperlink ref="E2187" location="A125230142C" display="A125230142C" xr:uid="{00000000-0004-0000-0000-000080080000}"/>
    <hyperlink ref="E2188" location="A125253902K" display="A125253902K" xr:uid="{00000000-0004-0000-0000-000081080000}"/>
    <hyperlink ref="E2189" location="A125242022J" display="A125242022J" xr:uid="{00000000-0004-0000-0000-000082080000}"/>
    <hyperlink ref="E2190" location="A125234894T" display="A125234894T" xr:uid="{00000000-0004-0000-0000-000083080000}"/>
    <hyperlink ref="E2191" location="A125258654A" display="A125258654A" xr:uid="{00000000-0004-0000-0000-000084080000}"/>
    <hyperlink ref="E2192" location="A125246774W" display="A125246774W" xr:uid="{00000000-0004-0000-0000-000085080000}"/>
    <hyperlink ref="E2193" location="A125232518A" display="A125232518A" xr:uid="{00000000-0004-0000-0000-000086080000}"/>
    <hyperlink ref="E2194" location="A125256278W" display="A125256278W" xr:uid="{00000000-0004-0000-0000-000087080000}"/>
    <hyperlink ref="E2195" location="A125244398T" display="A125244398T" xr:uid="{00000000-0004-0000-0000-000088080000}"/>
    <hyperlink ref="E2196" location="A125227766T" display="A125227766T" xr:uid="{00000000-0004-0000-0000-000089080000}"/>
    <hyperlink ref="E2197" location="A125251526F" display="A125251526F" xr:uid="{00000000-0004-0000-0000-00008A080000}"/>
    <hyperlink ref="E2198" location="A125239646W" display="A125239646W" xr:uid="{00000000-0004-0000-0000-00008B080000}"/>
    <hyperlink ref="E2199" location="A125237270X" display="A125237270X" xr:uid="{00000000-0004-0000-0000-00008C080000}"/>
    <hyperlink ref="E2200" location="A125261030L" display="A125261030L" xr:uid="{00000000-0004-0000-0000-00008D080000}"/>
    <hyperlink ref="E2201" location="A125249150C" display="A125249150C" xr:uid="{00000000-0004-0000-0000-00008E080000}"/>
    <hyperlink ref="E2202" location="A125230166W" display="A125230166W" xr:uid="{00000000-0004-0000-0000-00008F080000}"/>
    <hyperlink ref="E2203" location="A125253926C" display="A125253926C" xr:uid="{00000000-0004-0000-0000-000090080000}"/>
    <hyperlink ref="E2204" location="A125242046A" display="A125242046A" xr:uid="{00000000-0004-0000-0000-000091080000}"/>
    <hyperlink ref="E2205" location="A125234918X" display="A125234918X" xr:uid="{00000000-0004-0000-0000-000092080000}"/>
    <hyperlink ref="E2206" location="A125258678V" display="A125258678V" xr:uid="{00000000-0004-0000-0000-000093080000}"/>
    <hyperlink ref="E2207" location="A125246798R" display="A125246798R" xr:uid="{00000000-0004-0000-0000-000094080000}"/>
    <hyperlink ref="E2208" location="A125232542A" display="A125232542A" xr:uid="{00000000-0004-0000-0000-000095080000}"/>
    <hyperlink ref="E2209" location="A125256302K" display="A125256302K" xr:uid="{00000000-0004-0000-0000-000096080000}"/>
    <hyperlink ref="E2210" location="A125244422F" display="A125244422F" xr:uid="{00000000-0004-0000-0000-000097080000}"/>
    <hyperlink ref="E2211" location="A125227790T" display="A125227790T" xr:uid="{00000000-0004-0000-0000-000098080000}"/>
    <hyperlink ref="E2212" location="A125251550F" display="A125251550F" xr:uid="{00000000-0004-0000-0000-000099080000}"/>
    <hyperlink ref="E2213" location="A125239670W" display="A125239670W" xr:uid="{00000000-0004-0000-0000-00009A080000}"/>
    <hyperlink ref="E2214" location="A125237294T" display="A125237294T" xr:uid="{00000000-0004-0000-0000-00009B080000}"/>
    <hyperlink ref="E2215" location="A125261054F" display="A125261054F" xr:uid="{00000000-0004-0000-0000-00009C080000}"/>
    <hyperlink ref="E2216" location="A125249174W" display="A125249174W" xr:uid="{00000000-0004-0000-0000-00009D080000}"/>
    <hyperlink ref="E2217" location="A125230170L" display="A125230170L" xr:uid="{00000000-0004-0000-0000-00009E080000}"/>
    <hyperlink ref="E2218" location="A125253930V" display="A125253930V" xr:uid="{00000000-0004-0000-0000-00009F080000}"/>
    <hyperlink ref="E2219" location="A125242050T" display="A125242050T" xr:uid="{00000000-0004-0000-0000-0000A0080000}"/>
    <hyperlink ref="E2220" location="A125234922R" display="A125234922R" xr:uid="{00000000-0004-0000-0000-0000A1080000}"/>
    <hyperlink ref="E2221" location="A125258682K" display="A125258682K" xr:uid="{00000000-0004-0000-0000-0000A2080000}"/>
    <hyperlink ref="E2222" location="A125246802V" display="A125246802V" xr:uid="{00000000-0004-0000-0000-0000A3080000}"/>
    <hyperlink ref="E2223" location="A125232546K" display="A125232546K" xr:uid="{00000000-0004-0000-0000-0000A4080000}"/>
    <hyperlink ref="E2224" location="A125256306V" display="A125256306V" xr:uid="{00000000-0004-0000-0000-0000A5080000}"/>
    <hyperlink ref="E2225" location="A125244426R" display="A125244426R" xr:uid="{00000000-0004-0000-0000-0000A6080000}"/>
    <hyperlink ref="E2226" location="A125227794A" display="A125227794A" xr:uid="{00000000-0004-0000-0000-0000A7080000}"/>
    <hyperlink ref="E2227" location="A125251554R" display="A125251554R" xr:uid="{00000000-0004-0000-0000-0000A8080000}"/>
    <hyperlink ref="E2228" location="A125239674F" display="A125239674F" xr:uid="{00000000-0004-0000-0000-0000A9080000}"/>
    <hyperlink ref="E2229" location="A125237298A" display="A125237298A" xr:uid="{00000000-0004-0000-0000-0000AA080000}"/>
    <hyperlink ref="E2230" location="A125261058R" display="A125261058R" xr:uid="{00000000-0004-0000-0000-0000AB080000}"/>
    <hyperlink ref="E2231" location="A125249178F" display="A125249178F" xr:uid="{00000000-0004-0000-0000-0000AC080000}"/>
    <hyperlink ref="E2232" location="A125230146L" display="A125230146L" xr:uid="{00000000-0004-0000-0000-0000AD080000}"/>
    <hyperlink ref="E2233" location="A125253906V" display="A125253906V" xr:uid="{00000000-0004-0000-0000-0000AE080000}"/>
    <hyperlink ref="E2234" location="A125242026T" display="A125242026T" xr:uid="{00000000-0004-0000-0000-0000AF080000}"/>
    <hyperlink ref="E2235" location="A125234898A" display="A125234898A" xr:uid="{00000000-0004-0000-0000-0000B0080000}"/>
    <hyperlink ref="E2236" location="A125258658K" display="A125258658K" xr:uid="{00000000-0004-0000-0000-0000B1080000}"/>
    <hyperlink ref="E2237" location="A125246778F" display="A125246778F" xr:uid="{00000000-0004-0000-0000-0000B2080000}"/>
    <hyperlink ref="E2238" location="A125232522T" display="A125232522T" xr:uid="{00000000-0004-0000-0000-0000B3080000}"/>
    <hyperlink ref="E2239" location="A125256282L" display="A125256282L" xr:uid="{00000000-0004-0000-0000-0000B4080000}"/>
    <hyperlink ref="E2240" location="A125244402W" display="A125244402W" xr:uid="{00000000-0004-0000-0000-0000B5080000}"/>
    <hyperlink ref="E2241" location="A125227770J" display="A125227770J" xr:uid="{00000000-0004-0000-0000-0000B6080000}"/>
    <hyperlink ref="E2242" location="A125251530W" display="A125251530W" xr:uid="{00000000-0004-0000-0000-0000B7080000}"/>
    <hyperlink ref="E2243" location="A125239650L" display="A125239650L" xr:uid="{00000000-0004-0000-0000-0000B8080000}"/>
    <hyperlink ref="E2244" location="A125237274J" display="A125237274J" xr:uid="{00000000-0004-0000-0000-0000B9080000}"/>
    <hyperlink ref="E2245" location="A125261034W" display="A125261034W" xr:uid="{00000000-0004-0000-0000-0000BA080000}"/>
    <hyperlink ref="E2246" location="A125249154L" display="A125249154L" xr:uid="{00000000-0004-0000-0000-0000BB080000}"/>
    <hyperlink ref="E2247" location="A125230150C" display="A125230150C" xr:uid="{00000000-0004-0000-0000-0000BC080000}"/>
    <hyperlink ref="E2248" location="A125253910K" display="A125253910K" xr:uid="{00000000-0004-0000-0000-0000BD080000}"/>
    <hyperlink ref="E2249" location="A125242030J" display="A125242030J" xr:uid="{00000000-0004-0000-0000-0000BE080000}"/>
    <hyperlink ref="E2250" location="A125234902F" display="A125234902F" xr:uid="{00000000-0004-0000-0000-0000BF080000}"/>
    <hyperlink ref="E2251" location="A125258662A" display="A125258662A" xr:uid="{00000000-0004-0000-0000-0000C0080000}"/>
    <hyperlink ref="E2252" location="A125246782W" display="A125246782W" xr:uid="{00000000-0004-0000-0000-0000C1080000}"/>
    <hyperlink ref="E2253" location="A125232526A" display="A125232526A" xr:uid="{00000000-0004-0000-0000-0000C2080000}"/>
    <hyperlink ref="E2254" location="A125256286W" display="A125256286W" xr:uid="{00000000-0004-0000-0000-0000C3080000}"/>
    <hyperlink ref="E2255" location="A125244406F" display="A125244406F" xr:uid="{00000000-0004-0000-0000-0000C4080000}"/>
    <hyperlink ref="E2256" location="A125227774T" display="A125227774T" xr:uid="{00000000-0004-0000-0000-0000C5080000}"/>
    <hyperlink ref="E2257" location="A125251534F" display="A125251534F" xr:uid="{00000000-0004-0000-0000-0000C6080000}"/>
    <hyperlink ref="E2258" location="A125239654W" display="A125239654W" xr:uid="{00000000-0004-0000-0000-0000C7080000}"/>
    <hyperlink ref="E2259" location="A125237278T" display="A125237278T" xr:uid="{00000000-0004-0000-0000-0000C8080000}"/>
    <hyperlink ref="E2260" location="A125261038F" display="A125261038F" xr:uid="{00000000-0004-0000-0000-0000C9080000}"/>
    <hyperlink ref="E2261" location="A125249158W" display="A125249158W" xr:uid="{00000000-0004-0000-0000-0000CA080000}"/>
    <hyperlink ref="E2262" location="A125230154L" display="A125230154L" xr:uid="{00000000-0004-0000-0000-0000CB080000}"/>
    <hyperlink ref="E2263" location="A125253914V" display="A125253914V" xr:uid="{00000000-0004-0000-0000-0000CC080000}"/>
    <hyperlink ref="E2264" location="A125242034T" display="A125242034T" xr:uid="{00000000-0004-0000-0000-0000CD080000}"/>
    <hyperlink ref="E2265" location="A125234906R" display="A125234906R" xr:uid="{00000000-0004-0000-0000-0000CE080000}"/>
    <hyperlink ref="E2266" location="A125258666K" display="A125258666K" xr:uid="{00000000-0004-0000-0000-0000CF080000}"/>
    <hyperlink ref="E2267" location="A125246786F" display="A125246786F" xr:uid="{00000000-0004-0000-0000-0000D0080000}"/>
    <hyperlink ref="E2268" location="A125232530T" display="A125232530T" xr:uid="{00000000-0004-0000-0000-0000D1080000}"/>
    <hyperlink ref="E2269" location="A125256290L" display="A125256290L" xr:uid="{00000000-0004-0000-0000-0000D2080000}"/>
    <hyperlink ref="E2270" location="A125244410W" display="A125244410W" xr:uid="{00000000-0004-0000-0000-0000D3080000}"/>
    <hyperlink ref="E2271" location="A125227778A" display="A125227778A" xr:uid="{00000000-0004-0000-0000-0000D4080000}"/>
    <hyperlink ref="E2272" location="A125251538R" display="A125251538R" xr:uid="{00000000-0004-0000-0000-0000D5080000}"/>
    <hyperlink ref="E2273" location="A125239658F" display="A125239658F" xr:uid="{00000000-0004-0000-0000-0000D6080000}"/>
    <hyperlink ref="E2274" location="A125237282J" display="A125237282J" xr:uid="{00000000-0004-0000-0000-0000D7080000}"/>
    <hyperlink ref="E2275" location="A125261042W" display="A125261042W" xr:uid="{00000000-0004-0000-0000-0000D8080000}"/>
    <hyperlink ref="E2276" location="A125249162L" display="A125249162L" xr:uid="{00000000-0004-0000-0000-0000D9080000}"/>
    <hyperlink ref="E2277" location="A125230138L" display="A125230138L" xr:uid="{00000000-0004-0000-0000-0000DA080000}"/>
    <hyperlink ref="E2278" location="A125253898F" display="A125253898F" xr:uid="{00000000-0004-0000-0000-0000DB080000}"/>
    <hyperlink ref="E2279" location="A125242018T" display="A125242018T" xr:uid="{00000000-0004-0000-0000-0000DC080000}"/>
    <hyperlink ref="E2280" location="A125234890J" display="A125234890J" xr:uid="{00000000-0004-0000-0000-0000DD080000}"/>
    <hyperlink ref="E2281" location="A125258650T" display="A125258650T" xr:uid="{00000000-0004-0000-0000-0000DE080000}"/>
    <hyperlink ref="E2282" location="A125246770L" display="A125246770L" xr:uid="{00000000-0004-0000-0000-0000DF080000}"/>
    <hyperlink ref="E2283" location="A125232514T" display="A125232514T" xr:uid="{00000000-0004-0000-0000-0000E0080000}"/>
    <hyperlink ref="E2284" location="A125256274L" display="A125256274L" xr:uid="{00000000-0004-0000-0000-0000E1080000}"/>
    <hyperlink ref="E2285" location="A125244394J" display="A125244394J" xr:uid="{00000000-0004-0000-0000-0000E2080000}"/>
    <hyperlink ref="E2286" location="A125227762J" display="A125227762J" xr:uid="{00000000-0004-0000-0000-0000E3080000}"/>
    <hyperlink ref="E2287" location="A125251522W" display="A125251522W" xr:uid="{00000000-0004-0000-0000-0000E4080000}"/>
    <hyperlink ref="E2288" location="A125239642L" display="A125239642L" xr:uid="{00000000-0004-0000-0000-0000E5080000}"/>
    <hyperlink ref="E2289" location="A125237266J" display="A125237266J" xr:uid="{00000000-0004-0000-0000-0000E6080000}"/>
    <hyperlink ref="E2290" location="A125261026W" display="A125261026W" xr:uid="{00000000-0004-0000-0000-0000E7080000}"/>
    <hyperlink ref="E2291" location="A125249146L" display="A125249146L" xr:uid="{00000000-0004-0000-0000-0000E8080000}"/>
    <hyperlink ref="E2292" location="A125230174W" display="A125230174W" xr:uid="{00000000-0004-0000-0000-0000E9080000}"/>
    <hyperlink ref="E2293" location="A125253934C" display="A125253934C" xr:uid="{00000000-0004-0000-0000-0000EA080000}"/>
    <hyperlink ref="E2294" location="A125242054A" display="A125242054A" xr:uid="{00000000-0004-0000-0000-0000EB080000}"/>
    <hyperlink ref="E2295" location="A125234926X" display="A125234926X" xr:uid="{00000000-0004-0000-0000-0000EC080000}"/>
    <hyperlink ref="E2296" location="A125258686V" display="A125258686V" xr:uid="{00000000-0004-0000-0000-0000ED080000}"/>
    <hyperlink ref="E2297" location="A125246806C" display="A125246806C" xr:uid="{00000000-0004-0000-0000-0000EE080000}"/>
    <hyperlink ref="E2298" location="A125232550A" display="A125232550A" xr:uid="{00000000-0004-0000-0000-0000EF080000}"/>
    <hyperlink ref="E2299" location="A125256310K" display="A125256310K" xr:uid="{00000000-0004-0000-0000-0000F0080000}"/>
    <hyperlink ref="E2300" location="A125244430F" display="A125244430F" xr:uid="{00000000-0004-0000-0000-0000F1080000}"/>
    <hyperlink ref="E2301" location="A125227798K" display="A125227798K" xr:uid="{00000000-0004-0000-0000-0000F2080000}"/>
    <hyperlink ref="E2302" location="A125251558X" display="A125251558X" xr:uid="{00000000-0004-0000-0000-0000F3080000}"/>
    <hyperlink ref="E2303" location="A125239678R" display="A125239678R" xr:uid="{00000000-0004-0000-0000-0000F4080000}"/>
    <hyperlink ref="E2304" location="A125237302F" display="A125237302F" xr:uid="{00000000-0004-0000-0000-0000F5080000}"/>
    <hyperlink ref="E2305" location="A125261062F" display="A125261062F" xr:uid="{00000000-0004-0000-0000-0000F6080000}"/>
    <hyperlink ref="E2306" location="A125249182W" display="A125249182W" xr:uid="{00000000-0004-0000-0000-0000F7080000}"/>
    <hyperlink ref="E2307" location="A125230158W" display="A125230158W" xr:uid="{00000000-0004-0000-0000-0000F8080000}"/>
    <hyperlink ref="E2308" location="A125253918C" display="A125253918C" xr:uid="{00000000-0004-0000-0000-0000F9080000}"/>
    <hyperlink ref="E2309" location="A125242038A" display="A125242038A" xr:uid="{00000000-0004-0000-0000-0000FA080000}"/>
    <hyperlink ref="E2310" location="A125234910F" display="A125234910F" xr:uid="{00000000-0004-0000-0000-0000FB080000}"/>
    <hyperlink ref="E2311" location="A125258670A" display="A125258670A" xr:uid="{00000000-0004-0000-0000-0000FC080000}"/>
    <hyperlink ref="E2312" location="A125246790W" display="A125246790W" xr:uid="{00000000-0004-0000-0000-0000FD080000}"/>
    <hyperlink ref="E2313" location="A125232534A" display="A125232534A" xr:uid="{00000000-0004-0000-0000-0000FE080000}"/>
    <hyperlink ref="E2314" location="A125256294W" display="A125256294W" xr:uid="{00000000-0004-0000-0000-0000FF080000}"/>
    <hyperlink ref="E2315" location="A125244414F" display="A125244414F" xr:uid="{00000000-0004-0000-0000-000000090000}"/>
    <hyperlink ref="E2316" location="A125227782T" display="A125227782T" xr:uid="{00000000-0004-0000-0000-000001090000}"/>
    <hyperlink ref="E2317" location="A125251542F" display="A125251542F" xr:uid="{00000000-0004-0000-0000-000002090000}"/>
    <hyperlink ref="E2318" location="A125239662W" display="A125239662W" xr:uid="{00000000-0004-0000-0000-000003090000}"/>
    <hyperlink ref="E2319" location="A125237286T" display="A125237286T" xr:uid="{00000000-0004-0000-0000-000004090000}"/>
    <hyperlink ref="E2320" location="A125261046F" display="A125261046F" xr:uid="{00000000-0004-0000-0000-000005090000}"/>
    <hyperlink ref="E2321" location="A125249166W" display="A125249166W" xr:uid="{00000000-0004-0000-0000-00000609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1048.818</v>
      </c>
      <c r="C11" s="9">
        <v>401.161</v>
      </c>
      <c r="D11" s="9">
        <v>647.65599999999995</v>
      </c>
      <c r="E11" s="9">
        <v>980.69299999999998</v>
      </c>
      <c r="F11" s="9">
        <v>378.30500000000001</v>
      </c>
      <c r="G11" s="9">
        <v>602.38800000000003</v>
      </c>
      <c r="H11" s="9">
        <v>504.47300000000001</v>
      </c>
      <c r="I11" s="9">
        <v>206.697</v>
      </c>
      <c r="J11" s="9">
        <v>297.77600000000001</v>
      </c>
      <c r="K11" s="9">
        <v>476.21899999999999</v>
      </c>
      <c r="L11" s="9">
        <v>171.608</v>
      </c>
      <c r="M11" s="9">
        <v>304.61099999999999</v>
      </c>
      <c r="N11" s="9">
        <v>68.125</v>
      </c>
      <c r="O11" s="9">
        <v>22.856999999999999</v>
      </c>
      <c r="P11" s="9">
        <v>45.268999999999998</v>
      </c>
      <c r="Q11" s="9">
        <v>894.36500000000001</v>
      </c>
      <c r="R11" s="9">
        <v>322.39</v>
      </c>
      <c r="S11" s="9">
        <v>571.97400000000005</v>
      </c>
      <c r="T11" s="9">
        <v>843.53700000000003</v>
      </c>
      <c r="U11" s="9">
        <v>305.19200000000001</v>
      </c>
      <c r="V11" s="9">
        <v>538.34500000000003</v>
      </c>
      <c r="W11" s="9">
        <v>430.76499999999999</v>
      </c>
      <c r="X11" s="9">
        <v>163.636</v>
      </c>
      <c r="Y11" s="9">
        <v>267.12900000000002</v>
      </c>
      <c r="Z11" s="9">
        <v>412.77199999999999</v>
      </c>
      <c r="AA11" s="9">
        <v>141.55699999999999</v>
      </c>
      <c r="AB11" s="9">
        <v>271.21600000000001</v>
      </c>
      <c r="AC11" s="9">
        <v>50.826999999999998</v>
      </c>
      <c r="AD11" s="9">
        <v>17.198</v>
      </c>
      <c r="AE11" s="9">
        <v>33.628999999999998</v>
      </c>
      <c r="AF11" s="9">
        <v>154.453</v>
      </c>
      <c r="AG11" s="9">
        <v>78.771000000000001</v>
      </c>
      <c r="AH11" s="9">
        <v>75.682000000000002</v>
      </c>
      <c r="AI11" s="9">
        <v>137.155</v>
      </c>
      <c r="AJ11" s="9">
        <v>73.111999999999995</v>
      </c>
      <c r="AK11" s="9">
        <v>64.043000000000006</v>
      </c>
      <c r="AL11" s="9">
        <v>73.707999999999998</v>
      </c>
      <c r="AM11" s="9">
        <v>43.061</v>
      </c>
      <c r="AN11" s="9">
        <v>30.646999999999998</v>
      </c>
      <c r="AO11" s="9">
        <v>63.447000000000003</v>
      </c>
      <c r="AP11" s="9">
        <v>30.050999999999998</v>
      </c>
      <c r="AQ11" s="9">
        <v>33.396000000000001</v>
      </c>
      <c r="AR11" s="9">
        <v>17.297999999999998</v>
      </c>
      <c r="AS11" s="9">
        <v>5.6589999999999998</v>
      </c>
      <c r="AT11" s="9">
        <v>11.638999999999999</v>
      </c>
      <c r="AU11" s="9">
        <v>344.03699999999998</v>
      </c>
      <c r="AV11" s="9">
        <v>105.85599999999999</v>
      </c>
      <c r="AW11" s="9">
        <v>238.18100000000001</v>
      </c>
      <c r="AX11" s="9">
        <v>323.68299999999999</v>
      </c>
      <c r="AY11" s="9">
        <v>100.374</v>
      </c>
      <c r="AZ11" s="9">
        <v>223.309</v>
      </c>
      <c r="BA11" s="9">
        <v>151.928</v>
      </c>
      <c r="BB11" s="9">
        <v>45.756</v>
      </c>
      <c r="BC11" s="9">
        <v>106.172</v>
      </c>
      <c r="BD11" s="9">
        <v>171.755</v>
      </c>
      <c r="BE11" s="9">
        <v>54.618000000000002</v>
      </c>
      <c r="BF11" s="9">
        <v>117.137</v>
      </c>
      <c r="BG11" s="9">
        <v>20.353999999999999</v>
      </c>
      <c r="BH11" s="9">
        <v>5.4820000000000002</v>
      </c>
      <c r="BI11" s="9">
        <v>14.872</v>
      </c>
      <c r="BJ11" s="9">
        <v>149.232</v>
      </c>
      <c r="BK11" s="9">
        <v>40.262999999999998</v>
      </c>
      <c r="BL11" s="9">
        <v>108.96899999999999</v>
      </c>
      <c r="BM11" s="9">
        <v>132.774</v>
      </c>
      <c r="BN11" s="9">
        <v>33.911000000000001</v>
      </c>
      <c r="BO11" s="9">
        <v>98.863</v>
      </c>
      <c r="BP11" s="9">
        <v>61.795000000000002</v>
      </c>
      <c r="BQ11" s="9">
        <v>17.532</v>
      </c>
      <c r="BR11" s="9">
        <v>44.262999999999998</v>
      </c>
      <c r="BS11" s="9">
        <v>70.978999999999999</v>
      </c>
      <c r="BT11" s="9">
        <v>16.379000000000001</v>
      </c>
      <c r="BU11" s="9">
        <v>54.6</v>
      </c>
      <c r="BV11" s="9">
        <v>16.457000000000001</v>
      </c>
      <c r="BW11" s="9">
        <v>6.3520000000000003</v>
      </c>
      <c r="BX11" s="9">
        <v>10.106</v>
      </c>
      <c r="BY11" s="9">
        <v>276.18</v>
      </c>
      <c r="BZ11" s="9">
        <v>101.604</v>
      </c>
      <c r="CA11" s="9">
        <v>174.57599999999999</v>
      </c>
      <c r="CB11" s="9">
        <v>259.85500000000002</v>
      </c>
      <c r="CC11" s="9">
        <v>95.942999999999998</v>
      </c>
      <c r="CD11" s="9">
        <v>163.91200000000001</v>
      </c>
      <c r="CE11" s="9">
        <v>144.041</v>
      </c>
      <c r="CF11" s="9">
        <v>57.777000000000001</v>
      </c>
      <c r="CG11" s="9">
        <v>86.263000000000005</v>
      </c>
      <c r="CH11" s="9">
        <v>115.81399999999999</v>
      </c>
      <c r="CI11" s="9">
        <v>38.165999999999997</v>
      </c>
      <c r="CJ11" s="9">
        <v>77.647999999999996</v>
      </c>
      <c r="CK11" s="9">
        <v>16.324999999999999</v>
      </c>
      <c r="CL11" s="9">
        <v>5.6609999999999996</v>
      </c>
      <c r="CM11" s="9">
        <v>10.664</v>
      </c>
      <c r="CN11" s="9">
        <v>279.36900000000003</v>
      </c>
      <c r="CO11" s="9">
        <v>153.43799999999999</v>
      </c>
      <c r="CP11" s="9">
        <v>125.931</v>
      </c>
      <c r="CQ11" s="9">
        <v>264.38</v>
      </c>
      <c r="CR11" s="9">
        <v>148.07599999999999</v>
      </c>
      <c r="CS11" s="9">
        <v>116.304</v>
      </c>
      <c r="CT11" s="9">
        <v>146.709</v>
      </c>
      <c r="CU11" s="9">
        <v>85.631</v>
      </c>
      <c r="CV11" s="9">
        <v>61.079000000000001</v>
      </c>
      <c r="CW11" s="9">
        <v>117.67100000000001</v>
      </c>
      <c r="CX11" s="9">
        <v>62.445</v>
      </c>
      <c r="CY11" s="9">
        <v>55.225000000000001</v>
      </c>
      <c r="CZ11" s="9">
        <v>14.989000000000001</v>
      </c>
      <c r="DA11" s="9">
        <v>5.3620000000000001</v>
      </c>
      <c r="DB11" s="9">
        <v>9.6270000000000007</v>
      </c>
      <c r="DC11" s="9">
        <v>352.11799999999999</v>
      </c>
      <c r="DD11" s="9">
        <v>106.468</v>
      </c>
      <c r="DE11" s="9">
        <v>245.65100000000001</v>
      </c>
      <c r="DF11" s="9">
        <v>330.00799999999998</v>
      </c>
      <c r="DG11" s="9">
        <v>101.358</v>
      </c>
      <c r="DH11" s="9">
        <v>228.65</v>
      </c>
      <c r="DI11" s="9">
        <v>136.429</v>
      </c>
      <c r="DJ11" s="9">
        <v>40.670999999999999</v>
      </c>
      <c r="DK11" s="9">
        <v>95.757999999999996</v>
      </c>
      <c r="DL11" s="9">
        <v>193.58</v>
      </c>
      <c r="DM11" s="9">
        <v>60.686999999999998</v>
      </c>
      <c r="DN11" s="9">
        <v>132.892</v>
      </c>
      <c r="DO11" s="9">
        <v>22.11</v>
      </c>
      <c r="DP11" s="9">
        <v>5.1100000000000003</v>
      </c>
      <c r="DQ11" s="9">
        <v>17</v>
      </c>
      <c r="DR11" s="9">
        <v>441.08600000000001</v>
      </c>
      <c r="DS11" s="9">
        <v>165.928</v>
      </c>
      <c r="DT11" s="9">
        <v>275.15800000000002</v>
      </c>
      <c r="DU11" s="9">
        <v>408.78899999999999</v>
      </c>
      <c r="DV11" s="9">
        <v>153.75</v>
      </c>
      <c r="DW11" s="9">
        <v>255.03899999999999</v>
      </c>
      <c r="DX11" s="9">
        <v>196.97399999999999</v>
      </c>
      <c r="DY11" s="9">
        <v>74.551000000000002</v>
      </c>
      <c r="DZ11" s="9">
        <v>122.423</v>
      </c>
      <c r="EA11" s="9">
        <v>211.815</v>
      </c>
      <c r="EB11" s="9">
        <v>79.198999999999998</v>
      </c>
      <c r="EC11" s="9">
        <v>132.61600000000001</v>
      </c>
      <c r="ED11" s="9">
        <v>32.296999999999997</v>
      </c>
      <c r="EE11" s="9">
        <v>12.178000000000001</v>
      </c>
      <c r="EF11" s="9">
        <v>20.119</v>
      </c>
      <c r="EG11" s="9">
        <v>183.37299999999999</v>
      </c>
      <c r="EH11" s="9">
        <v>83.954999999999998</v>
      </c>
      <c r="EI11" s="9">
        <v>99.418000000000006</v>
      </c>
      <c r="EJ11" s="9">
        <v>172.17500000000001</v>
      </c>
      <c r="EK11" s="9">
        <v>79.081999999999994</v>
      </c>
      <c r="EL11" s="9">
        <v>93.093000000000004</v>
      </c>
      <c r="EM11" s="9">
        <v>117.462</v>
      </c>
      <c r="EN11" s="9">
        <v>54.908000000000001</v>
      </c>
      <c r="EO11" s="9">
        <v>62.554000000000002</v>
      </c>
      <c r="EP11" s="9">
        <v>54.713000000000001</v>
      </c>
      <c r="EQ11" s="9">
        <v>24.173999999999999</v>
      </c>
      <c r="ER11" s="9">
        <v>30.539000000000001</v>
      </c>
      <c r="ES11" s="9">
        <v>11.198</v>
      </c>
      <c r="ET11" s="9">
        <v>4.8730000000000002</v>
      </c>
      <c r="EU11" s="9">
        <v>6.3250000000000002</v>
      </c>
      <c r="EV11" s="9">
        <v>72.241</v>
      </c>
      <c r="EW11" s="9">
        <v>44.811</v>
      </c>
      <c r="EX11" s="9">
        <v>27.43</v>
      </c>
      <c r="EY11" s="9">
        <v>69.721000000000004</v>
      </c>
      <c r="EZ11" s="9">
        <v>44.115000000000002</v>
      </c>
      <c r="FA11" s="9">
        <v>25.606000000000002</v>
      </c>
      <c r="FB11" s="9">
        <v>53.607999999999997</v>
      </c>
      <c r="FC11" s="9">
        <v>36.566000000000003</v>
      </c>
      <c r="FD11" s="9">
        <v>17.042000000000002</v>
      </c>
      <c r="FE11" s="9">
        <v>16.111999999999998</v>
      </c>
      <c r="FF11" s="9">
        <v>7.548</v>
      </c>
      <c r="FG11" s="9">
        <v>8.5640000000000001</v>
      </c>
      <c r="FH11" s="9">
        <v>2.52</v>
      </c>
      <c r="FI11" s="9">
        <v>0.69599999999999995</v>
      </c>
      <c r="FJ11" s="9">
        <v>1.8240000000000001</v>
      </c>
      <c r="FK11" s="9">
        <v>1026.463</v>
      </c>
      <c r="FL11" s="9">
        <v>386.99599999999998</v>
      </c>
      <c r="FM11" s="9">
        <v>639.46799999999996</v>
      </c>
      <c r="FN11" s="9">
        <v>960.10599999999999</v>
      </c>
      <c r="FO11" s="9">
        <v>365.43700000000001</v>
      </c>
      <c r="FP11" s="9">
        <v>594.66999999999996</v>
      </c>
      <c r="FQ11" s="9">
        <v>495.93400000000003</v>
      </c>
      <c r="FR11" s="9">
        <v>200.541</v>
      </c>
      <c r="FS11" s="9">
        <v>295.39400000000001</v>
      </c>
      <c r="FT11" s="9">
        <v>464.17200000000003</v>
      </c>
      <c r="FU11" s="9">
        <v>164.89599999999999</v>
      </c>
      <c r="FV11" s="9">
        <v>299.27600000000001</v>
      </c>
      <c r="FW11" s="9">
        <v>66.356999999999999</v>
      </c>
      <c r="FX11" s="9">
        <v>21.559000000000001</v>
      </c>
      <c r="FY11" s="9">
        <v>44.798000000000002</v>
      </c>
      <c r="FZ11" s="9">
        <v>883.81500000000005</v>
      </c>
      <c r="GA11" s="9">
        <v>316</v>
      </c>
      <c r="GB11" s="9">
        <v>567.81500000000005</v>
      </c>
      <c r="GC11" s="9">
        <v>832.98699999999997</v>
      </c>
      <c r="GD11" s="9">
        <v>298.80200000000002</v>
      </c>
      <c r="GE11" s="9">
        <v>534.18499999999995</v>
      </c>
      <c r="GF11" s="9">
        <v>427.04399999999998</v>
      </c>
      <c r="GG11" s="9">
        <v>161.29900000000001</v>
      </c>
      <c r="GH11" s="9">
        <v>265.745</v>
      </c>
      <c r="GI11" s="9">
        <v>405.94299999999998</v>
      </c>
      <c r="GJ11" s="9">
        <v>137.50299999999999</v>
      </c>
      <c r="GK11" s="9">
        <v>268.44</v>
      </c>
      <c r="GL11" s="9">
        <v>50.826999999999998</v>
      </c>
      <c r="GM11" s="9">
        <v>17.198</v>
      </c>
      <c r="GN11" s="9">
        <v>33.628999999999998</v>
      </c>
      <c r="GO11" s="9">
        <v>142.649</v>
      </c>
      <c r="GP11" s="9">
        <v>70.995000000000005</v>
      </c>
      <c r="GQ11" s="9">
        <v>71.653000000000006</v>
      </c>
      <c r="GR11" s="9">
        <v>127.119</v>
      </c>
      <c r="GS11" s="9">
        <v>66.634</v>
      </c>
      <c r="GT11" s="9">
        <v>60.484999999999999</v>
      </c>
      <c r="GU11" s="9">
        <v>68.89</v>
      </c>
      <c r="GV11" s="9">
        <v>39.241</v>
      </c>
      <c r="GW11" s="9">
        <v>29.649000000000001</v>
      </c>
      <c r="GX11" s="9">
        <v>58.228000000000002</v>
      </c>
      <c r="GY11" s="9">
        <v>27.393000000000001</v>
      </c>
      <c r="GZ11" s="9">
        <v>30.835000000000001</v>
      </c>
      <c r="HA11" s="9">
        <v>15.53</v>
      </c>
      <c r="HB11" s="9">
        <v>4.3609999999999998</v>
      </c>
      <c r="HC11" s="9">
        <v>11.169</v>
      </c>
      <c r="HD11" s="9">
        <v>331.56200000000001</v>
      </c>
      <c r="HE11" s="9">
        <v>99.591999999999999</v>
      </c>
      <c r="HF11" s="9">
        <v>231.97</v>
      </c>
      <c r="HG11" s="9">
        <v>311.678</v>
      </c>
      <c r="HH11" s="9">
        <v>94.11</v>
      </c>
      <c r="HI11" s="9">
        <v>217.56899999999999</v>
      </c>
      <c r="HJ11" s="9">
        <v>146.72200000000001</v>
      </c>
      <c r="HK11" s="9">
        <v>42.573</v>
      </c>
      <c r="HL11" s="9">
        <v>104.148</v>
      </c>
      <c r="HM11" s="9">
        <v>164.95699999999999</v>
      </c>
      <c r="HN11" s="9">
        <v>51.536000000000001</v>
      </c>
      <c r="HO11" s="9">
        <v>113.42100000000001</v>
      </c>
      <c r="HP11" s="9">
        <v>19.884</v>
      </c>
      <c r="HQ11" s="9">
        <v>5.4820000000000002</v>
      </c>
      <c r="HR11" s="9">
        <v>14.401</v>
      </c>
      <c r="HS11" s="9">
        <v>143.68</v>
      </c>
      <c r="HT11" s="9">
        <v>35.387</v>
      </c>
      <c r="HU11" s="9">
        <v>108.29300000000001</v>
      </c>
      <c r="HV11" s="9">
        <v>127.223</v>
      </c>
      <c r="HW11" s="9">
        <v>29.035</v>
      </c>
      <c r="HX11" s="9">
        <v>98.188000000000002</v>
      </c>
      <c r="HY11" s="9">
        <v>59.454000000000001</v>
      </c>
      <c r="HZ11" s="9">
        <v>15.192</v>
      </c>
      <c r="IA11" s="9">
        <v>44.262999999999998</v>
      </c>
      <c r="IB11" s="9">
        <v>67.768000000000001</v>
      </c>
      <c r="IC11" s="9">
        <v>13.843</v>
      </c>
      <c r="ID11" s="9">
        <v>53.924999999999997</v>
      </c>
      <c r="IE11" s="9">
        <v>16.457000000000001</v>
      </c>
      <c r="IF11" s="9">
        <v>6.3520000000000003</v>
      </c>
      <c r="IG11" s="9">
        <v>10.106</v>
      </c>
      <c r="IH11" s="9">
        <v>274.649</v>
      </c>
      <c r="II11" s="9">
        <v>100.504</v>
      </c>
      <c r="IJ11" s="9">
        <v>174.14400000000001</v>
      </c>
      <c r="IK11" s="9">
        <v>258.32400000000001</v>
      </c>
      <c r="IL11" s="9">
        <v>94.843000000000004</v>
      </c>
      <c r="IM11" s="9">
        <v>163.48099999999999</v>
      </c>
      <c r="IN11" s="9">
        <v>143.40799999999999</v>
      </c>
      <c r="IO11" s="9">
        <v>57.145000000000003</v>
      </c>
      <c r="IP11" s="9">
        <v>86.263000000000005</v>
      </c>
      <c r="IQ11" s="9">
        <v>114.916</v>
      </c>
    </row>
    <row r="12" spans="1:251">
      <c r="A12" s="10">
        <v>42401</v>
      </c>
      <c r="B12" s="9">
        <v>1041.556</v>
      </c>
      <c r="C12" s="9">
        <v>410.28399999999999</v>
      </c>
      <c r="D12" s="9">
        <v>631.27300000000002</v>
      </c>
      <c r="E12" s="9">
        <v>978.44500000000005</v>
      </c>
      <c r="F12" s="9">
        <v>388.65</v>
      </c>
      <c r="G12" s="9">
        <v>589.79399999999998</v>
      </c>
      <c r="H12" s="9">
        <v>492.90600000000001</v>
      </c>
      <c r="I12" s="9">
        <v>207.48400000000001</v>
      </c>
      <c r="J12" s="9">
        <v>285.42200000000003</v>
      </c>
      <c r="K12" s="9">
        <v>485.53800000000001</v>
      </c>
      <c r="L12" s="9">
        <v>181.166</v>
      </c>
      <c r="M12" s="9">
        <v>304.37200000000001</v>
      </c>
      <c r="N12" s="9">
        <v>63.112000000000002</v>
      </c>
      <c r="O12" s="9">
        <v>21.632999999999999</v>
      </c>
      <c r="P12" s="9">
        <v>41.478000000000002</v>
      </c>
      <c r="Q12" s="9">
        <v>887.85699999999997</v>
      </c>
      <c r="R12" s="9">
        <v>333.63099999999997</v>
      </c>
      <c r="S12" s="9">
        <v>554.226</v>
      </c>
      <c r="T12" s="9">
        <v>842.95899999999995</v>
      </c>
      <c r="U12" s="9">
        <v>319.85700000000003</v>
      </c>
      <c r="V12" s="9">
        <v>523.10199999999998</v>
      </c>
      <c r="W12" s="9">
        <v>428.91500000000002</v>
      </c>
      <c r="X12" s="9">
        <v>175.40199999999999</v>
      </c>
      <c r="Y12" s="9">
        <v>253.51300000000001</v>
      </c>
      <c r="Z12" s="9">
        <v>414.04500000000002</v>
      </c>
      <c r="AA12" s="9">
        <v>144.45500000000001</v>
      </c>
      <c r="AB12" s="9">
        <v>269.589</v>
      </c>
      <c r="AC12" s="9">
        <v>44.896999999999998</v>
      </c>
      <c r="AD12" s="9">
        <v>13.773999999999999</v>
      </c>
      <c r="AE12" s="9">
        <v>31.123999999999999</v>
      </c>
      <c r="AF12" s="9">
        <v>153.69999999999999</v>
      </c>
      <c r="AG12" s="9">
        <v>76.653000000000006</v>
      </c>
      <c r="AH12" s="9">
        <v>77.046999999999997</v>
      </c>
      <c r="AI12" s="9">
        <v>135.48500000000001</v>
      </c>
      <c r="AJ12" s="9">
        <v>68.793000000000006</v>
      </c>
      <c r="AK12" s="9">
        <v>66.691999999999993</v>
      </c>
      <c r="AL12" s="9">
        <v>63.991999999999997</v>
      </c>
      <c r="AM12" s="9">
        <v>32.082999999999998</v>
      </c>
      <c r="AN12" s="9">
        <v>31.908999999999999</v>
      </c>
      <c r="AO12" s="9">
        <v>71.492999999999995</v>
      </c>
      <c r="AP12" s="9">
        <v>36.71</v>
      </c>
      <c r="AQ12" s="9">
        <v>34.783000000000001</v>
      </c>
      <c r="AR12" s="9">
        <v>18.215</v>
      </c>
      <c r="AS12" s="9">
        <v>7.86</v>
      </c>
      <c r="AT12" s="9">
        <v>10.355</v>
      </c>
      <c r="AU12" s="9">
        <v>342.541</v>
      </c>
      <c r="AV12" s="9">
        <v>111.605</v>
      </c>
      <c r="AW12" s="9">
        <v>230.93600000000001</v>
      </c>
      <c r="AX12" s="9">
        <v>322.94099999999997</v>
      </c>
      <c r="AY12" s="9">
        <v>106.81100000000001</v>
      </c>
      <c r="AZ12" s="9">
        <v>216.13</v>
      </c>
      <c r="BA12" s="9">
        <v>144.76300000000001</v>
      </c>
      <c r="BB12" s="9">
        <v>50.97</v>
      </c>
      <c r="BC12" s="9">
        <v>93.793999999999997</v>
      </c>
      <c r="BD12" s="9">
        <v>178.17699999999999</v>
      </c>
      <c r="BE12" s="9">
        <v>55.841000000000001</v>
      </c>
      <c r="BF12" s="9">
        <v>122.336</v>
      </c>
      <c r="BG12" s="9">
        <v>19.600999999999999</v>
      </c>
      <c r="BH12" s="9">
        <v>4.7949999999999999</v>
      </c>
      <c r="BI12" s="9">
        <v>14.805999999999999</v>
      </c>
      <c r="BJ12" s="9">
        <v>153.80099999999999</v>
      </c>
      <c r="BK12" s="9">
        <v>48.195999999999998</v>
      </c>
      <c r="BL12" s="9">
        <v>105.605</v>
      </c>
      <c r="BM12" s="9">
        <v>142.56700000000001</v>
      </c>
      <c r="BN12" s="9">
        <v>44.774999999999999</v>
      </c>
      <c r="BO12" s="9">
        <v>97.792000000000002</v>
      </c>
      <c r="BP12" s="9">
        <v>63.677999999999997</v>
      </c>
      <c r="BQ12" s="9">
        <v>19.559000000000001</v>
      </c>
      <c r="BR12" s="9">
        <v>44.119</v>
      </c>
      <c r="BS12" s="9">
        <v>78.888999999999996</v>
      </c>
      <c r="BT12" s="9">
        <v>25.216000000000001</v>
      </c>
      <c r="BU12" s="9">
        <v>53.673999999999999</v>
      </c>
      <c r="BV12" s="9">
        <v>11.234</v>
      </c>
      <c r="BW12" s="9">
        <v>3.4220000000000002</v>
      </c>
      <c r="BX12" s="9">
        <v>7.8129999999999997</v>
      </c>
      <c r="BY12" s="9">
        <v>291.11599999999999</v>
      </c>
      <c r="BZ12" s="9">
        <v>113.976</v>
      </c>
      <c r="CA12" s="9">
        <v>177.14</v>
      </c>
      <c r="CB12" s="9">
        <v>273.53300000000002</v>
      </c>
      <c r="CC12" s="9">
        <v>109.069</v>
      </c>
      <c r="CD12" s="9">
        <v>164.464</v>
      </c>
      <c r="CE12" s="9">
        <v>144.221</v>
      </c>
      <c r="CF12" s="9">
        <v>61.633000000000003</v>
      </c>
      <c r="CG12" s="9">
        <v>82.587999999999994</v>
      </c>
      <c r="CH12" s="9">
        <v>129.31200000000001</v>
      </c>
      <c r="CI12" s="9">
        <v>47.436</v>
      </c>
      <c r="CJ12" s="9">
        <v>81.876000000000005</v>
      </c>
      <c r="CK12" s="9">
        <v>17.582999999999998</v>
      </c>
      <c r="CL12" s="9">
        <v>4.9080000000000004</v>
      </c>
      <c r="CM12" s="9">
        <v>12.676</v>
      </c>
      <c r="CN12" s="9">
        <v>254.09700000000001</v>
      </c>
      <c r="CO12" s="9">
        <v>136.506</v>
      </c>
      <c r="CP12" s="9">
        <v>117.59099999999999</v>
      </c>
      <c r="CQ12" s="9">
        <v>239.404</v>
      </c>
      <c r="CR12" s="9">
        <v>127.996</v>
      </c>
      <c r="CS12" s="9">
        <v>111.408</v>
      </c>
      <c r="CT12" s="9">
        <v>140.244</v>
      </c>
      <c r="CU12" s="9">
        <v>75.322999999999993</v>
      </c>
      <c r="CV12" s="9">
        <v>64.921000000000006</v>
      </c>
      <c r="CW12" s="9">
        <v>99.159000000000006</v>
      </c>
      <c r="CX12" s="9">
        <v>52.673000000000002</v>
      </c>
      <c r="CY12" s="9">
        <v>46.485999999999997</v>
      </c>
      <c r="CZ12" s="9">
        <v>14.694000000000001</v>
      </c>
      <c r="DA12" s="9">
        <v>8.51</v>
      </c>
      <c r="DB12" s="9">
        <v>6.1840000000000002</v>
      </c>
      <c r="DC12" s="9">
        <v>360.11500000000001</v>
      </c>
      <c r="DD12" s="9">
        <v>116.54900000000001</v>
      </c>
      <c r="DE12" s="9">
        <v>243.56700000000001</v>
      </c>
      <c r="DF12" s="9">
        <v>342.17399999999998</v>
      </c>
      <c r="DG12" s="9">
        <v>108.801</v>
      </c>
      <c r="DH12" s="9">
        <v>233.37299999999999</v>
      </c>
      <c r="DI12" s="9">
        <v>129.083</v>
      </c>
      <c r="DJ12" s="9">
        <v>41.540999999999997</v>
      </c>
      <c r="DK12" s="9">
        <v>87.540999999999997</v>
      </c>
      <c r="DL12" s="9">
        <v>213.09200000000001</v>
      </c>
      <c r="DM12" s="9">
        <v>67.260000000000005</v>
      </c>
      <c r="DN12" s="9">
        <v>145.83199999999999</v>
      </c>
      <c r="DO12" s="9">
        <v>17.940999999999999</v>
      </c>
      <c r="DP12" s="9">
        <v>7.7469999999999999</v>
      </c>
      <c r="DQ12" s="9">
        <v>10.194000000000001</v>
      </c>
      <c r="DR12" s="9">
        <v>454.89400000000001</v>
      </c>
      <c r="DS12" s="9">
        <v>182.209</v>
      </c>
      <c r="DT12" s="9">
        <v>272.685</v>
      </c>
      <c r="DU12" s="9">
        <v>428.47899999999998</v>
      </c>
      <c r="DV12" s="9">
        <v>177.59700000000001</v>
      </c>
      <c r="DW12" s="9">
        <v>250.88200000000001</v>
      </c>
      <c r="DX12" s="9">
        <v>222.23599999999999</v>
      </c>
      <c r="DY12" s="9">
        <v>98.712999999999994</v>
      </c>
      <c r="DZ12" s="9">
        <v>123.523</v>
      </c>
      <c r="EA12" s="9">
        <v>206.24299999999999</v>
      </c>
      <c r="EB12" s="9">
        <v>78.882999999999996</v>
      </c>
      <c r="EC12" s="9">
        <v>127.36</v>
      </c>
      <c r="ED12" s="9">
        <v>26.414999999999999</v>
      </c>
      <c r="EE12" s="9">
        <v>4.6120000000000001</v>
      </c>
      <c r="EF12" s="9">
        <v>21.803000000000001</v>
      </c>
      <c r="EG12" s="9">
        <v>162.06399999999999</v>
      </c>
      <c r="EH12" s="9">
        <v>74.320999999999998</v>
      </c>
      <c r="EI12" s="9">
        <v>87.742999999999995</v>
      </c>
      <c r="EJ12" s="9">
        <v>149.71100000000001</v>
      </c>
      <c r="EK12" s="9">
        <v>68.373999999999995</v>
      </c>
      <c r="EL12" s="9">
        <v>81.337000000000003</v>
      </c>
      <c r="EM12" s="9">
        <v>96.063999999999993</v>
      </c>
      <c r="EN12" s="9">
        <v>41.378999999999998</v>
      </c>
      <c r="EO12" s="9">
        <v>54.685000000000002</v>
      </c>
      <c r="EP12" s="9">
        <v>53.646000000000001</v>
      </c>
      <c r="EQ12" s="9">
        <v>26.995000000000001</v>
      </c>
      <c r="ER12" s="9">
        <v>26.651</v>
      </c>
      <c r="ES12" s="9">
        <v>12.353</v>
      </c>
      <c r="ET12" s="9">
        <v>5.9470000000000001</v>
      </c>
      <c r="EU12" s="9">
        <v>6.4059999999999997</v>
      </c>
      <c r="EV12" s="9">
        <v>64.483999999999995</v>
      </c>
      <c r="EW12" s="9">
        <v>37.204999999999998</v>
      </c>
      <c r="EX12" s="9">
        <v>27.277999999999999</v>
      </c>
      <c r="EY12" s="9">
        <v>58.081000000000003</v>
      </c>
      <c r="EZ12" s="9">
        <v>33.878</v>
      </c>
      <c r="FA12" s="9">
        <v>24.202000000000002</v>
      </c>
      <c r="FB12" s="9">
        <v>45.523000000000003</v>
      </c>
      <c r="FC12" s="9">
        <v>25.850999999999999</v>
      </c>
      <c r="FD12" s="9">
        <v>19.672999999999998</v>
      </c>
      <c r="FE12" s="9">
        <v>12.557</v>
      </c>
      <c r="FF12" s="9">
        <v>8.0280000000000005</v>
      </c>
      <c r="FG12" s="9">
        <v>4.53</v>
      </c>
      <c r="FH12" s="9">
        <v>6.4029999999999996</v>
      </c>
      <c r="FI12" s="9">
        <v>3.327</v>
      </c>
      <c r="FJ12" s="9">
        <v>3.0760000000000001</v>
      </c>
      <c r="FK12" s="9">
        <v>1020.971</v>
      </c>
      <c r="FL12" s="9">
        <v>396.17</v>
      </c>
      <c r="FM12" s="9">
        <v>624.80100000000004</v>
      </c>
      <c r="FN12" s="9">
        <v>958.43100000000004</v>
      </c>
      <c r="FO12" s="9">
        <v>375.108</v>
      </c>
      <c r="FP12" s="9">
        <v>583.322</v>
      </c>
      <c r="FQ12" s="9">
        <v>487.12799999999999</v>
      </c>
      <c r="FR12" s="9">
        <v>204.523</v>
      </c>
      <c r="FS12" s="9">
        <v>282.60399999999998</v>
      </c>
      <c r="FT12" s="9">
        <v>471.303</v>
      </c>
      <c r="FU12" s="9">
        <v>170.58500000000001</v>
      </c>
      <c r="FV12" s="9">
        <v>300.71800000000002</v>
      </c>
      <c r="FW12" s="9">
        <v>62.54</v>
      </c>
      <c r="FX12" s="9">
        <v>21.061</v>
      </c>
      <c r="FY12" s="9">
        <v>41.478000000000002</v>
      </c>
      <c r="FZ12" s="9">
        <v>877.81</v>
      </c>
      <c r="GA12" s="9">
        <v>328.26600000000002</v>
      </c>
      <c r="GB12" s="9">
        <v>549.54399999999998</v>
      </c>
      <c r="GC12" s="9">
        <v>832.91200000000003</v>
      </c>
      <c r="GD12" s="9">
        <v>314.49200000000002</v>
      </c>
      <c r="GE12" s="9">
        <v>518.41999999999996</v>
      </c>
      <c r="GF12" s="9">
        <v>425.09399999999999</v>
      </c>
      <c r="GG12" s="9">
        <v>173.82</v>
      </c>
      <c r="GH12" s="9">
        <v>251.274</v>
      </c>
      <c r="GI12" s="9">
        <v>407.81900000000002</v>
      </c>
      <c r="GJ12" s="9">
        <v>140.672</v>
      </c>
      <c r="GK12" s="9">
        <v>267.14600000000002</v>
      </c>
      <c r="GL12" s="9">
        <v>44.896999999999998</v>
      </c>
      <c r="GM12" s="9">
        <v>13.773999999999999</v>
      </c>
      <c r="GN12" s="9">
        <v>31.123999999999999</v>
      </c>
      <c r="GO12" s="9">
        <v>143.161</v>
      </c>
      <c r="GP12" s="9">
        <v>67.903999999999996</v>
      </c>
      <c r="GQ12" s="9">
        <v>75.257000000000005</v>
      </c>
      <c r="GR12" s="9">
        <v>125.518</v>
      </c>
      <c r="GS12" s="9">
        <v>60.616</v>
      </c>
      <c r="GT12" s="9">
        <v>64.902000000000001</v>
      </c>
      <c r="GU12" s="9">
        <v>62.033999999999999</v>
      </c>
      <c r="GV12" s="9">
        <v>30.704000000000001</v>
      </c>
      <c r="GW12" s="9">
        <v>31.33</v>
      </c>
      <c r="GX12" s="9">
        <v>63.484000000000002</v>
      </c>
      <c r="GY12" s="9">
        <v>29.913</v>
      </c>
      <c r="GZ12" s="9">
        <v>33.572000000000003</v>
      </c>
      <c r="HA12" s="9">
        <v>17.643000000000001</v>
      </c>
      <c r="HB12" s="9">
        <v>7.2880000000000003</v>
      </c>
      <c r="HC12" s="9">
        <v>10.355</v>
      </c>
      <c r="HD12" s="9">
        <v>331.71800000000002</v>
      </c>
      <c r="HE12" s="9">
        <v>105.736</v>
      </c>
      <c r="HF12" s="9">
        <v>225.982</v>
      </c>
      <c r="HG12" s="9">
        <v>312.68900000000002</v>
      </c>
      <c r="HH12" s="9">
        <v>101.514</v>
      </c>
      <c r="HI12" s="9">
        <v>211.17500000000001</v>
      </c>
      <c r="HJ12" s="9">
        <v>140.81200000000001</v>
      </c>
      <c r="HK12" s="9">
        <v>49.835000000000001</v>
      </c>
      <c r="HL12" s="9">
        <v>90.977000000000004</v>
      </c>
      <c r="HM12" s="9">
        <v>171.87700000000001</v>
      </c>
      <c r="HN12" s="9">
        <v>51.677999999999997</v>
      </c>
      <c r="HO12" s="9">
        <v>120.199</v>
      </c>
      <c r="HP12" s="9">
        <v>19.029</v>
      </c>
      <c r="HQ12" s="9">
        <v>4.2229999999999999</v>
      </c>
      <c r="HR12" s="9">
        <v>14.805999999999999</v>
      </c>
      <c r="HS12" s="9">
        <v>150.505</v>
      </c>
      <c r="HT12" s="9">
        <v>46.018999999999998</v>
      </c>
      <c r="HU12" s="9">
        <v>104.486</v>
      </c>
      <c r="HV12" s="9">
        <v>139.27099999999999</v>
      </c>
      <c r="HW12" s="9">
        <v>42.597000000000001</v>
      </c>
      <c r="HX12" s="9">
        <v>96.674000000000007</v>
      </c>
      <c r="HY12" s="9">
        <v>63.677999999999997</v>
      </c>
      <c r="HZ12" s="9">
        <v>19.559000000000001</v>
      </c>
      <c r="IA12" s="9">
        <v>44.119</v>
      </c>
      <c r="IB12" s="9">
        <v>75.593000000000004</v>
      </c>
      <c r="IC12" s="9">
        <v>23.038</v>
      </c>
      <c r="ID12" s="9">
        <v>52.555</v>
      </c>
      <c r="IE12" s="9">
        <v>11.234</v>
      </c>
      <c r="IF12" s="9">
        <v>3.4220000000000002</v>
      </c>
      <c r="IG12" s="9">
        <v>7.8129999999999997</v>
      </c>
      <c r="IH12" s="9">
        <v>287.89499999999998</v>
      </c>
      <c r="II12" s="9">
        <v>111.15300000000001</v>
      </c>
      <c r="IJ12" s="9">
        <v>176.74199999999999</v>
      </c>
      <c r="IK12" s="9">
        <v>270.31099999999998</v>
      </c>
      <c r="IL12" s="9">
        <v>106.245</v>
      </c>
      <c r="IM12" s="9">
        <v>164.066</v>
      </c>
      <c r="IN12" s="9">
        <v>143.458</v>
      </c>
      <c r="IO12" s="9">
        <v>60.87</v>
      </c>
      <c r="IP12" s="9">
        <v>82.587999999999994</v>
      </c>
      <c r="IQ12" s="9">
        <v>126.85299999999999</v>
      </c>
    </row>
    <row r="13" spans="1:251">
      <c r="A13" s="10">
        <v>42767</v>
      </c>
      <c r="B13" s="9">
        <v>1120.241</v>
      </c>
      <c r="C13" s="9">
        <v>435.17399999999998</v>
      </c>
      <c r="D13" s="9">
        <v>685.06700000000001</v>
      </c>
      <c r="E13" s="9">
        <v>1062.4449999999999</v>
      </c>
      <c r="F13" s="9">
        <v>414.83100000000002</v>
      </c>
      <c r="G13" s="9">
        <v>647.61400000000003</v>
      </c>
      <c r="H13" s="9">
        <v>516.529</v>
      </c>
      <c r="I13" s="9">
        <v>213.029</v>
      </c>
      <c r="J13" s="9">
        <v>303.49900000000002</v>
      </c>
      <c r="K13" s="9">
        <v>545.91600000000005</v>
      </c>
      <c r="L13" s="9">
        <v>201.80199999999999</v>
      </c>
      <c r="M13" s="9">
        <v>344.11399999999998</v>
      </c>
      <c r="N13" s="9">
        <v>57.795999999999999</v>
      </c>
      <c r="O13" s="9">
        <v>20.343</v>
      </c>
      <c r="P13" s="9">
        <v>37.453000000000003</v>
      </c>
      <c r="Q13" s="9">
        <v>958.85400000000004</v>
      </c>
      <c r="R13" s="9">
        <v>346.517</v>
      </c>
      <c r="S13" s="9">
        <v>612.33600000000001</v>
      </c>
      <c r="T13" s="9">
        <v>913.77099999999996</v>
      </c>
      <c r="U13" s="9">
        <v>331.13799999999998</v>
      </c>
      <c r="V13" s="9">
        <v>582.63300000000004</v>
      </c>
      <c r="W13" s="9">
        <v>443.483</v>
      </c>
      <c r="X13" s="9">
        <v>170.40299999999999</v>
      </c>
      <c r="Y13" s="9">
        <v>273.08</v>
      </c>
      <c r="Z13" s="9">
        <v>470.28800000000001</v>
      </c>
      <c r="AA13" s="9">
        <v>160.73500000000001</v>
      </c>
      <c r="AB13" s="9">
        <v>309.55200000000002</v>
      </c>
      <c r="AC13" s="9">
        <v>45.082999999999998</v>
      </c>
      <c r="AD13" s="9">
        <v>15.379</v>
      </c>
      <c r="AE13" s="9">
        <v>29.704000000000001</v>
      </c>
      <c r="AF13" s="9">
        <v>161.387</v>
      </c>
      <c r="AG13" s="9">
        <v>88.656999999999996</v>
      </c>
      <c r="AH13" s="9">
        <v>72.730999999999995</v>
      </c>
      <c r="AI13" s="9">
        <v>148.67400000000001</v>
      </c>
      <c r="AJ13" s="9">
        <v>83.692999999999998</v>
      </c>
      <c r="AK13" s="9">
        <v>64.980999999999995</v>
      </c>
      <c r="AL13" s="9">
        <v>73.046000000000006</v>
      </c>
      <c r="AM13" s="9">
        <v>42.625999999999998</v>
      </c>
      <c r="AN13" s="9">
        <v>30.419</v>
      </c>
      <c r="AO13" s="9">
        <v>75.628</v>
      </c>
      <c r="AP13" s="9">
        <v>41.066000000000003</v>
      </c>
      <c r="AQ13" s="9">
        <v>34.561999999999998</v>
      </c>
      <c r="AR13" s="9">
        <v>12.714</v>
      </c>
      <c r="AS13" s="9">
        <v>4.9640000000000004</v>
      </c>
      <c r="AT13" s="9">
        <v>7.7489999999999997</v>
      </c>
      <c r="AU13" s="9">
        <v>352.46300000000002</v>
      </c>
      <c r="AV13" s="9">
        <v>109.92700000000001</v>
      </c>
      <c r="AW13" s="9">
        <v>242.536</v>
      </c>
      <c r="AX13" s="9">
        <v>334.40199999999999</v>
      </c>
      <c r="AY13" s="9">
        <v>103.961</v>
      </c>
      <c r="AZ13" s="9">
        <v>230.441</v>
      </c>
      <c r="BA13" s="9">
        <v>136.08199999999999</v>
      </c>
      <c r="BB13" s="9">
        <v>38.802999999999997</v>
      </c>
      <c r="BC13" s="9">
        <v>97.278999999999996</v>
      </c>
      <c r="BD13" s="9">
        <v>198.31899999999999</v>
      </c>
      <c r="BE13" s="9">
        <v>65.158000000000001</v>
      </c>
      <c r="BF13" s="9">
        <v>133.161</v>
      </c>
      <c r="BG13" s="9">
        <v>18.062000000000001</v>
      </c>
      <c r="BH13" s="9">
        <v>5.9660000000000002</v>
      </c>
      <c r="BI13" s="9">
        <v>12.096</v>
      </c>
      <c r="BJ13" s="9">
        <v>177.648</v>
      </c>
      <c r="BK13" s="9">
        <v>50.761000000000003</v>
      </c>
      <c r="BL13" s="9">
        <v>126.887</v>
      </c>
      <c r="BM13" s="9">
        <v>169.96700000000001</v>
      </c>
      <c r="BN13" s="9">
        <v>48.78</v>
      </c>
      <c r="BO13" s="9">
        <v>121.187</v>
      </c>
      <c r="BP13" s="9">
        <v>84.495000000000005</v>
      </c>
      <c r="BQ13" s="9">
        <v>21.763999999999999</v>
      </c>
      <c r="BR13" s="9">
        <v>62.731000000000002</v>
      </c>
      <c r="BS13" s="9">
        <v>85.471999999999994</v>
      </c>
      <c r="BT13" s="9">
        <v>27.015999999999998</v>
      </c>
      <c r="BU13" s="9">
        <v>58.456000000000003</v>
      </c>
      <c r="BV13" s="9">
        <v>7.6820000000000004</v>
      </c>
      <c r="BW13" s="9">
        <v>1.9810000000000001</v>
      </c>
      <c r="BX13" s="9">
        <v>5.7</v>
      </c>
      <c r="BY13" s="9">
        <v>317.50700000000001</v>
      </c>
      <c r="BZ13" s="9">
        <v>124.474</v>
      </c>
      <c r="CA13" s="9">
        <v>193.03299999999999</v>
      </c>
      <c r="CB13" s="9">
        <v>299.99099999999999</v>
      </c>
      <c r="CC13" s="9">
        <v>118.492</v>
      </c>
      <c r="CD13" s="9">
        <v>181.499</v>
      </c>
      <c r="CE13" s="9">
        <v>164.048</v>
      </c>
      <c r="CF13" s="9">
        <v>72.575000000000003</v>
      </c>
      <c r="CG13" s="9">
        <v>91.472999999999999</v>
      </c>
      <c r="CH13" s="9">
        <v>135.94399999999999</v>
      </c>
      <c r="CI13" s="9">
        <v>45.917000000000002</v>
      </c>
      <c r="CJ13" s="9">
        <v>90.025999999999996</v>
      </c>
      <c r="CK13" s="9">
        <v>17.515000000000001</v>
      </c>
      <c r="CL13" s="9">
        <v>5.9820000000000002</v>
      </c>
      <c r="CM13" s="9">
        <v>11.532999999999999</v>
      </c>
      <c r="CN13" s="9">
        <v>272.62299999999999</v>
      </c>
      <c r="CO13" s="9">
        <v>150.012</v>
      </c>
      <c r="CP13" s="9">
        <v>122.611</v>
      </c>
      <c r="CQ13" s="9">
        <v>258.08499999999998</v>
      </c>
      <c r="CR13" s="9">
        <v>143.59800000000001</v>
      </c>
      <c r="CS13" s="9">
        <v>114.48699999999999</v>
      </c>
      <c r="CT13" s="9">
        <v>131.90299999999999</v>
      </c>
      <c r="CU13" s="9">
        <v>79.887</v>
      </c>
      <c r="CV13" s="9">
        <v>52.015999999999998</v>
      </c>
      <c r="CW13" s="9">
        <v>126.182</v>
      </c>
      <c r="CX13" s="9">
        <v>63.710999999999999</v>
      </c>
      <c r="CY13" s="9">
        <v>62.470999999999997</v>
      </c>
      <c r="CZ13" s="9">
        <v>14.538</v>
      </c>
      <c r="DA13" s="9">
        <v>6.4139999999999997</v>
      </c>
      <c r="DB13" s="9">
        <v>8.1240000000000006</v>
      </c>
      <c r="DC13" s="9">
        <v>386.20400000000001</v>
      </c>
      <c r="DD13" s="9">
        <v>122.86</v>
      </c>
      <c r="DE13" s="9">
        <v>263.34399999999999</v>
      </c>
      <c r="DF13" s="9">
        <v>367.90800000000002</v>
      </c>
      <c r="DG13" s="9">
        <v>116.6</v>
      </c>
      <c r="DH13" s="9">
        <v>251.30799999999999</v>
      </c>
      <c r="DI13" s="9">
        <v>142.74299999999999</v>
      </c>
      <c r="DJ13" s="9">
        <v>47.374000000000002</v>
      </c>
      <c r="DK13" s="9">
        <v>95.369</v>
      </c>
      <c r="DL13" s="9">
        <v>225.16499999999999</v>
      </c>
      <c r="DM13" s="9">
        <v>69.227000000000004</v>
      </c>
      <c r="DN13" s="9">
        <v>155.93899999999999</v>
      </c>
      <c r="DO13" s="9">
        <v>18.295999999999999</v>
      </c>
      <c r="DP13" s="9">
        <v>6.26</v>
      </c>
      <c r="DQ13" s="9">
        <v>12.036</v>
      </c>
      <c r="DR13" s="9">
        <v>488.64600000000002</v>
      </c>
      <c r="DS13" s="9">
        <v>186.84899999999999</v>
      </c>
      <c r="DT13" s="9">
        <v>301.79700000000003</v>
      </c>
      <c r="DU13" s="9">
        <v>462.72899999999998</v>
      </c>
      <c r="DV13" s="9">
        <v>179.655</v>
      </c>
      <c r="DW13" s="9">
        <v>283.07400000000001</v>
      </c>
      <c r="DX13" s="9">
        <v>235.05799999999999</v>
      </c>
      <c r="DY13" s="9">
        <v>93.34</v>
      </c>
      <c r="DZ13" s="9">
        <v>141.71899999999999</v>
      </c>
      <c r="EA13" s="9">
        <v>227.67099999999999</v>
      </c>
      <c r="EB13" s="9">
        <v>86.314999999999998</v>
      </c>
      <c r="EC13" s="9">
        <v>141.35599999999999</v>
      </c>
      <c r="ED13" s="9">
        <v>25.917000000000002</v>
      </c>
      <c r="EE13" s="9">
        <v>7.194</v>
      </c>
      <c r="EF13" s="9">
        <v>18.722000000000001</v>
      </c>
      <c r="EG13" s="9">
        <v>188.95699999999999</v>
      </c>
      <c r="EH13" s="9">
        <v>93.381</v>
      </c>
      <c r="EI13" s="9">
        <v>95.575999999999993</v>
      </c>
      <c r="EJ13" s="9">
        <v>178.733</v>
      </c>
      <c r="EK13" s="9">
        <v>88.884</v>
      </c>
      <c r="EL13" s="9">
        <v>89.849000000000004</v>
      </c>
      <c r="EM13" s="9">
        <v>103.431</v>
      </c>
      <c r="EN13" s="9">
        <v>54.386000000000003</v>
      </c>
      <c r="EO13" s="9">
        <v>49.045000000000002</v>
      </c>
      <c r="EP13" s="9">
        <v>75.302000000000007</v>
      </c>
      <c r="EQ13" s="9">
        <v>34.497999999999998</v>
      </c>
      <c r="ER13" s="9">
        <v>40.804000000000002</v>
      </c>
      <c r="ES13" s="9">
        <v>10.224</v>
      </c>
      <c r="ET13" s="9">
        <v>4.4960000000000004</v>
      </c>
      <c r="EU13" s="9">
        <v>5.7270000000000003</v>
      </c>
      <c r="EV13" s="9">
        <v>56.433999999999997</v>
      </c>
      <c r="EW13" s="9">
        <v>32.085000000000001</v>
      </c>
      <c r="EX13" s="9">
        <v>24.349</v>
      </c>
      <c r="EY13" s="9">
        <v>53.073999999999998</v>
      </c>
      <c r="EZ13" s="9">
        <v>29.692</v>
      </c>
      <c r="FA13" s="9">
        <v>23.382000000000001</v>
      </c>
      <c r="FB13" s="9">
        <v>35.296999999999997</v>
      </c>
      <c r="FC13" s="9">
        <v>17.93</v>
      </c>
      <c r="FD13" s="9">
        <v>17.367000000000001</v>
      </c>
      <c r="FE13" s="9">
        <v>17.777000000000001</v>
      </c>
      <c r="FF13" s="9">
        <v>11.762</v>
      </c>
      <c r="FG13" s="9">
        <v>6.016</v>
      </c>
      <c r="FH13" s="9">
        <v>3.36</v>
      </c>
      <c r="FI13" s="9">
        <v>2.3929999999999998</v>
      </c>
      <c r="FJ13" s="9">
        <v>0.96699999999999997</v>
      </c>
      <c r="FK13" s="9">
        <v>1101.751</v>
      </c>
      <c r="FL13" s="9">
        <v>424.13299999999998</v>
      </c>
      <c r="FM13" s="9">
        <v>677.61800000000005</v>
      </c>
      <c r="FN13" s="9">
        <v>1044.415</v>
      </c>
      <c r="FO13" s="9">
        <v>403.79</v>
      </c>
      <c r="FP13" s="9">
        <v>640.625</v>
      </c>
      <c r="FQ13" s="9">
        <v>512.32100000000003</v>
      </c>
      <c r="FR13" s="9">
        <v>210.67699999999999</v>
      </c>
      <c r="FS13" s="9">
        <v>301.64400000000001</v>
      </c>
      <c r="FT13" s="9">
        <v>532.09400000000005</v>
      </c>
      <c r="FU13" s="9">
        <v>193.113</v>
      </c>
      <c r="FV13" s="9">
        <v>338.98099999999999</v>
      </c>
      <c r="FW13" s="9">
        <v>57.335999999999999</v>
      </c>
      <c r="FX13" s="9">
        <v>20.343</v>
      </c>
      <c r="FY13" s="9">
        <v>36.993000000000002</v>
      </c>
      <c r="FZ13" s="9">
        <v>948.36199999999997</v>
      </c>
      <c r="GA13" s="9">
        <v>341.45100000000002</v>
      </c>
      <c r="GB13" s="9">
        <v>606.91099999999994</v>
      </c>
      <c r="GC13" s="9">
        <v>903.73900000000003</v>
      </c>
      <c r="GD13" s="9">
        <v>326.072</v>
      </c>
      <c r="GE13" s="9">
        <v>577.66700000000003</v>
      </c>
      <c r="GF13" s="9">
        <v>441.58</v>
      </c>
      <c r="GG13" s="9">
        <v>169.58199999999999</v>
      </c>
      <c r="GH13" s="9">
        <v>271.99700000000001</v>
      </c>
      <c r="GI13" s="9">
        <v>462.15899999999999</v>
      </c>
      <c r="GJ13" s="9">
        <v>156.49</v>
      </c>
      <c r="GK13" s="9">
        <v>305.67</v>
      </c>
      <c r="GL13" s="9">
        <v>44.622</v>
      </c>
      <c r="GM13" s="9">
        <v>15.379</v>
      </c>
      <c r="GN13" s="9">
        <v>29.242999999999999</v>
      </c>
      <c r="GO13" s="9">
        <v>153.38900000000001</v>
      </c>
      <c r="GP13" s="9">
        <v>82.682000000000002</v>
      </c>
      <c r="GQ13" s="9">
        <v>70.706999999999994</v>
      </c>
      <c r="GR13" s="9">
        <v>140.67500000000001</v>
      </c>
      <c r="GS13" s="9">
        <v>77.718000000000004</v>
      </c>
      <c r="GT13" s="9">
        <v>62.957999999999998</v>
      </c>
      <c r="GU13" s="9">
        <v>70.741</v>
      </c>
      <c r="GV13" s="9">
        <v>41.094000000000001</v>
      </c>
      <c r="GW13" s="9">
        <v>29.646999999999998</v>
      </c>
      <c r="GX13" s="9">
        <v>69.933999999999997</v>
      </c>
      <c r="GY13" s="9">
        <v>36.622999999999998</v>
      </c>
      <c r="GZ13" s="9">
        <v>33.311</v>
      </c>
      <c r="HA13" s="9">
        <v>12.714</v>
      </c>
      <c r="HB13" s="9">
        <v>4.9640000000000004</v>
      </c>
      <c r="HC13" s="9">
        <v>7.7489999999999997</v>
      </c>
      <c r="HD13" s="9">
        <v>341.67</v>
      </c>
      <c r="HE13" s="9">
        <v>104.236</v>
      </c>
      <c r="HF13" s="9">
        <v>237.435</v>
      </c>
      <c r="HG13" s="9">
        <v>324.06900000000002</v>
      </c>
      <c r="HH13" s="9">
        <v>98.27</v>
      </c>
      <c r="HI13" s="9">
        <v>225.79900000000001</v>
      </c>
      <c r="HJ13" s="9">
        <v>133.07300000000001</v>
      </c>
      <c r="HK13" s="9">
        <v>37.084000000000003</v>
      </c>
      <c r="HL13" s="9">
        <v>95.988</v>
      </c>
      <c r="HM13" s="9">
        <v>190.99700000000001</v>
      </c>
      <c r="HN13" s="9">
        <v>61.186</v>
      </c>
      <c r="HO13" s="9">
        <v>129.81100000000001</v>
      </c>
      <c r="HP13" s="9">
        <v>17.600999999999999</v>
      </c>
      <c r="HQ13" s="9">
        <v>5.9660000000000002</v>
      </c>
      <c r="HR13" s="9">
        <v>11.635</v>
      </c>
      <c r="HS13" s="9">
        <v>175.05799999999999</v>
      </c>
      <c r="HT13" s="9">
        <v>48.685000000000002</v>
      </c>
      <c r="HU13" s="9">
        <v>126.373</v>
      </c>
      <c r="HV13" s="9">
        <v>167.37700000000001</v>
      </c>
      <c r="HW13" s="9">
        <v>46.704000000000001</v>
      </c>
      <c r="HX13" s="9">
        <v>120.673</v>
      </c>
      <c r="HY13" s="9">
        <v>84.191000000000003</v>
      </c>
      <c r="HZ13" s="9">
        <v>21.763999999999999</v>
      </c>
      <c r="IA13" s="9">
        <v>62.426000000000002</v>
      </c>
      <c r="IB13" s="9">
        <v>83.186000000000007</v>
      </c>
      <c r="IC13" s="9">
        <v>24.94</v>
      </c>
      <c r="ID13" s="9">
        <v>58.247</v>
      </c>
      <c r="IE13" s="9">
        <v>7.6820000000000004</v>
      </c>
      <c r="IF13" s="9">
        <v>1.9810000000000001</v>
      </c>
      <c r="IG13" s="9">
        <v>5.7</v>
      </c>
      <c r="IH13" s="9">
        <v>314.77800000000002</v>
      </c>
      <c r="II13" s="9">
        <v>122.905</v>
      </c>
      <c r="IJ13" s="9">
        <v>191.87200000000001</v>
      </c>
      <c r="IK13" s="9">
        <v>297.26299999999998</v>
      </c>
      <c r="IL13" s="9">
        <v>116.92400000000001</v>
      </c>
      <c r="IM13" s="9">
        <v>180.339</v>
      </c>
      <c r="IN13" s="9">
        <v>163.154</v>
      </c>
      <c r="IO13" s="9">
        <v>71.941000000000003</v>
      </c>
      <c r="IP13" s="9">
        <v>91.212999999999994</v>
      </c>
      <c r="IQ13" s="9">
        <v>134.108</v>
      </c>
    </row>
    <row r="14" spans="1:251">
      <c r="A14" s="10">
        <v>43132</v>
      </c>
      <c r="B14" s="9">
        <v>1111.818</v>
      </c>
      <c r="C14" s="9">
        <v>428.97300000000001</v>
      </c>
      <c r="D14" s="9">
        <v>682.84400000000005</v>
      </c>
      <c r="E14" s="9">
        <v>1040.913</v>
      </c>
      <c r="F14" s="9">
        <v>406.13099999999997</v>
      </c>
      <c r="G14" s="9">
        <v>634.78200000000004</v>
      </c>
      <c r="H14" s="9">
        <v>526.96600000000001</v>
      </c>
      <c r="I14" s="9">
        <v>207.27500000000001</v>
      </c>
      <c r="J14" s="9">
        <v>319.69200000000001</v>
      </c>
      <c r="K14" s="9">
        <v>513.947</v>
      </c>
      <c r="L14" s="9">
        <v>198.857</v>
      </c>
      <c r="M14" s="9">
        <v>315.08999999999997</v>
      </c>
      <c r="N14" s="9">
        <v>70.905000000000001</v>
      </c>
      <c r="O14" s="9">
        <v>22.841999999999999</v>
      </c>
      <c r="P14" s="9">
        <v>48.063000000000002</v>
      </c>
      <c r="Q14" s="9">
        <v>941.90700000000004</v>
      </c>
      <c r="R14" s="9">
        <v>338.98399999999998</v>
      </c>
      <c r="S14" s="9">
        <v>602.923</v>
      </c>
      <c r="T14" s="9">
        <v>890.51099999999997</v>
      </c>
      <c r="U14" s="9">
        <v>323.11399999999998</v>
      </c>
      <c r="V14" s="9">
        <v>567.39700000000005</v>
      </c>
      <c r="W14" s="9">
        <v>449.43200000000002</v>
      </c>
      <c r="X14" s="9">
        <v>166.18199999999999</v>
      </c>
      <c r="Y14" s="9">
        <v>283.25</v>
      </c>
      <c r="Z14" s="9">
        <v>441.07900000000001</v>
      </c>
      <c r="AA14" s="9">
        <v>156.93199999999999</v>
      </c>
      <c r="AB14" s="9">
        <v>284.14699999999999</v>
      </c>
      <c r="AC14" s="9">
        <v>51.395000000000003</v>
      </c>
      <c r="AD14" s="9">
        <v>15.87</v>
      </c>
      <c r="AE14" s="9">
        <v>35.526000000000003</v>
      </c>
      <c r="AF14" s="9">
        <v>169.911</v>
      </c>
      <c r="AG14" s="9">
        <v>89.989000000000004</v>
      </c>
      <c r="AH14" s="9">
        <v>79.921999999999997</v>
      </c>
      <c r="AI14" s="9">
        <v>150.40199999999999</v>
      </c>
      <c r="AJ14" s="9">
        <v>83.016999999999996</v>
      </c>
      <c r="AK14" s="9">
        <v>67.385000000000005</v>
      </c>
      <c r="AL14" s="9">
        <v>77.534000000000006</v>
      </c>
      <c r="AM14" s="9">
        <v>41.091999999999999</v>
      </c>
      <c r="AN14" s="9">
        <v>36.442</v>
      </c>
      <c r="AO14" s="9">
        <v>72.867999999999995</v>
      </c>
      <c r="AP14" s="9">
        <v>41.924999999999997</v>
      </c>
      <c r="AQ14" s="9">
        <v>30.943000000000001</v>
      </c>
      <c r="AR14" s="9">
        <v>19.509</v>
      </c>
      <c r="AS14" s="9">
        <v>6.9720000000000004</v>
      </c>
      <c r="AT14" s="9">
        <v>12.537000000000001</v>
      </c>
      <c r="AU14" s="9">
        <v>364.41</v>
      </c>
      <c r="AV14" s="9">
        <v>122.191</v>
      </c>
      <c r="AW14" s="9">
        <v>242.21899999999999</v>
      </c>
      <c r="AX14" s="9">
        <v>339.33300000000003</v>
      </c>
      <c r="AY14" s="9">
        <v>116.215</v>
      </c>
      <c r="AZ14" s="9">
        <v>223.11799999999999</v>
      </c>
      <c r="BA14" s="9">
        <v>149.35400000000001</v>
      </c>
      <c r="BB14" s="9">
        <v>49.890999999999998</v>
      </c>
      <c r="BC14" s="9">
        <v>99.462999999999994</v>
      </c>
      <c r="BD14" s="9">
        <v>189.97900000000001</v>
      </c>
      <c r="BE14" s="9">
        <v>66.322999999999993</v>
      </c>
      <c r="BF14" s="9">
        <v>123.65600000000001</v>
      </c>
      <c r="BG14" s="9">
        <v>25.077000000000002</v>
      </c>
      <c r="BH14" s="9">
        <v>5.9770000000000003</v>
      </c>
      <c r="BI14" s="9">
        <v>19.100000000000001</v>
      </c>
      <c r="BJ14" s="9">
        <v>166.21199999999999</v>
      </c>
      <c r="BK14" s="9">
        <v>50.655000000000001</v>
      </c>
      <c r="BL14" s="9">
        <v>115.557</v>
      </c>
      <c r="BM14" s="9">
        <v>160.012</v>
      </c>
      <c r="BN14" s="9">
        <v>49.198999999999998</v>
      </c>
      <c r="BO14" s="9">
        <v>110.813</v>
      </c>
      <c r="BP14" s="9">
        <v>84.433000000000007</v>
      </c>
      <c r="BQ14" s="9">
        <v>23.457999999999998</v>
      </c>
      <c r="BR14" s="9">
        <v>60.975000000000001</v>
      </c>
      <c r="BS14" s="9">
        <v>75.578999999999994</v>
      </c>
      <c r="BT14" s="9">
        <v>25.741</v>
      </c>
      <c r="BU14" s="9">
        <v>49.838000000000001</v>
      </c>
      <c r="BV14" s="9">
        <v>6.2009999999999996</v>
      </c>
      <c r="BW14" s="9">
        <v>1.456</v>
      </c>
      <c r="BX14" s="9">
        <v>4.7439999999999998</v>
      </c>
      <c r="BY14" s="9">
        <v>299.04399999999998</v>
      </c>
      <c r="BZ14" s="9">
        <v>115.988</v>
      </c>
      <c r="CA14" s="9">
        <v>183.05600000000001</v>
      </c>
      <c r="CB14" s="9">
        <v>275.19499999999999</v>
      </c>
      <c r="CC14" s="9">
        <v>107.889</v>
      </c>
      <c r="CD14" s="9">
        <v>167.30600000000001</v>
      </c>
      <c r="CE14" s="9">
        <v>152.845</v>
      </c>
      <c r="CF14" s="9">
        <v>65.069999999999993</v>
      </c>
      <c r="CG14" s="9">
        <v>87.775000000000006</v>
      </c>
      <c r="CH14" s="9">
        <v>122.35</v>
      </c>
      <c r="CI14" s="9">
        <v>42.819000000000003</v>
      </c>
      <c r="CJ14" s="9">
        <v>79.531000000000006</v>
      </c>
      <c r="CK14" s="9">
        <v>23.85</v>
      </c>
      <c r="CL14" s="9">
        <v>8.0990000000000002</v>
      </c>
      <c r="CM14" s="9">
        <v>15.75</v>
      </c>
      <c r="CN14" s="9">
        <v>282.15100000000001</v>
      </c>
      <c r="CO14" s="9">
        <v>140.13900000000001</v>
      </c>
      <c r="CP14" s="9">
        <v>142.01300000000001</v>
      </c>
      <c r="CQ14" s="9">
        <v>266.37400000000002</v>
      </c>
      <c r="CR14" s="9">
        <v>132.82900000000001</v>
      </c>
      <c r="CS14" s="9">
        <v>133.54400000000001</v>
      </c>
      <c r="CT14" s="9">
        <v>140.33500000000001</v>
      </c>
      <c r="CU14" s="9">
        <v>68.855999999999995</v>
      </c>
      <c r="CV14" s="9">
        <v>71.48</v>
      </c>
      <c r="CW14" s="9">
        <v>126.039</v>
      </c>
      <c r="CX14" s="9">
        <v>63.973999999999997</v>
      </c>
      <c r="CY14" s="9">
        <v>62.064999999999998</v>
      </c>
      <c r="CZ14" s="9">
        <v>15.778</v>
      </c>
      <c r="DA14" s="9">
        <v>7.3090000000000002</v>
      </c>
      <c r="DB14" s="9">
        <v>8.468</v>
      </c>
      <c r="DC14" s="9">
        <v>400.19400000000002</v>
      </c>
      <c r="DD14" s="9">
        <v>125.254</v>
      </c>
      <c r="DE14" s="9">
        <v>274.94099999999997</v>
      </c>
      <c r="DF14" s="9">
        <v>375.048</v>
      </c>
      <c r="DG14" s="9">
        <v>120.733</v>
      </c>
      <c r="DH14" s="9">
        <v>254.315</v>
      </c>
      <c r="DI14" s="9">
        <v>151.95599999999999</v>
      </c>
      <c r="DJ14" s="9">
        <v>47.552</v>
      </c>
      <c r="DK14" s="9">
        <v>104.404</v>
      </c>
      <c r="DL14" s="9">
        <v>223.09200000000001</v>
      </c>
      <c r="DM14" s="9">
        <v>73.182000000000002</v>
      </c>
      <c r="DN14" s="9">
        <v>149.91</v>
      </c>
      <c r="DO14" s="9">
        <v>25.146000000000001</v>
      </c>
      <c r="DP14" s="9">
        <v>4.5199999999999996</v>
      </c>
      <c r="DQ14" s="9">
        <v>20.626000000000001</v>
      </c>
      <c r="DR14" s="9">
        <v>467.87299999999999</v>
      </c>
      <c r="DS14" s="9">
        <v>190.38499999999999</v>
      </c>
      <c r="DT14" s="9">
        <v>277.488</v>
      </c>
      <c r="DU14" s="9">
        <v>437.71499999999997</v>
      </c>
      <c r="DV14" s="9">
        <v>179.99700000000001</v>
      </c>
      <c r="DW14" s="9">
        <v>257.71899999999999</v>
      </c>
      <c r="DX14" s="9">
        <v>221.00299999999999</v>
      </c>
      <c r="DY14" s="9">
        <v>86.367999999999995</v>
      </c>
      <c r="DZ14" s="9">
        <v>134.63499999999999</v>
      </c>
      <c r="EA14" s="9">
        <v>216.71199999999999</v>
      </c>
      <c r="EB14" s="9">
        <v>93.629000000000005</v>
      </c>
      <c r="EC14" s="9">
        <v>123.083</v>
      </c>
      <c r="ED14" s="9">
        <v>30.158000000000001</v>
      </c>
      <c r="EE14" s="9">
        <v>10.388</v>
      </c>
      <c r="EF14" s="9">
        <v>19.77</v>
      </c>
      <c r="EG14" s="9">
        <v>194.95500000000001</v>
      </c>
      <c r="EH14" s="9">
        <v>88.245000000000005</v>
      </c>
      <c r="EI14" s="9">
        <v>106.71</v>
      </c>
      <c r="EJ14" s="9">
        <v>183.59</v>
      </c>
      <c r="EK14" s="9">
        <v>83.52</v>
      </c>
      <c r="EL14" s="9">
        <v>100.07</v>
      </c>
      <c r="EM14" s="9">
        <v>120.94499999999999</v>
      </c>
      <c r="EN14" s="9">
        <v>56.287999999999997</v>
      </c>
      <c r="EO14" s="9">
        <v>64.656999999999996</v>
      </c>
      <c r="EP14" s="9">
        <v>62.645000000000003</v>
      </c>
      <c r="EQ14" s="9">
        <v>27.231999999999999</v>
      </c>
      <c r="ER14" s="9">
        <v>35.412999999999997</v>
      </c>
      <c r="ES14" s="9">
        <v>11.365</v>
      </c>
      <c r="ET14" s="9">
        <v>4.7249999999999996</v>
      </c>
      <c r="EU14" s="9">
        <v>6.64</v>
      </c>
      <c r="EV14" s="9">
        <v>48.795000000000002</v>
      </c>
      <c r="EW14" s="9">
        <v>25.09</v>
      </c>
      <c r="EX14" s="9">
        <v>23.706</v>
      </c>
      <c r="EY14" s="9">
        <v>44.56</v>
      </c>
      <c r="EZ14" s="9">
        <v>21.881</v>
      </c>
      <c r="FA14" s="9">
        <v>22.678999999999998</v>
      </c>
      <c r="FB14" s="9">
        <v>33.061999999999998</v>
      </c>
      <c r="FC14" s="9">
        <v>17.067</v>
      </c>
      <c r="FD14" s="9">
        <v>15.994999999999999</v>
      </c>
      <c r="FE14" s="9">
        <v>11.497999999999999</v>
      </c>
      <c r="FF14" s="9">
        <v>4.8140000000000001</v>
      </c>
      <c r="FG14" s="9">
        <v>6.6840000000000002</v>
      </c>
      <c r="FH14" s="9">
        <v>4.2350000000000003</v>
      </c>
      <c r="FI14" s="9">
        <v>3.2080000000000002</v>
      </c>
      <c r="FJ14" s="9">
        <v>1.0269999999999999</v>
      </c>
      <c r="FK14" s="9">
        <v>1086.2739999999999</v>
      </c>
      <c r="FL14" s="9">
        <v>412.42099999999999</v>
      </c>
      <c r="FM14" s="9">
        <v>673.85400000000004</v>
      </c>
      <c r="FN14" s="9">
        <v>1017.283</v>
      </c>
      <c r="FO14" s="9">
        <v>390.96600000000001</v>
      </c>
      <c r="FP14" s="9">
        <v>626.31700000000001</v>
      </c>
      <c r="FQ14" s="9">
        <v>520.16800000000001</v>
      </c>
      <c r="FR14" s="9">
        <v>201.762</v>
      </c>
      <c r="FS14" s="9">
        <v>318.40600000000001</v>
      </c>
      <c r="FT14" s="9">
        <v>497.11500000000001</v>
      </c>
      <c r="FU14" s="9">
        <v>189.20400000000001</v>
      </c>
      <c r="FV14" s="9">
        <v>307.911</v>
      </c>
      <c r="FW14" s="9">
        <v>68.992000000000004</v>
      </c>
      <c r="FX14" s="9">
        <v>21.454999999999998</v>
      </c>
      <c r="FY14" s="9">
        <v>47.536999999999999</v>
      </c>
      <c r="FZ14" s="9">
        <v>929.26</v>
      </c>
      <c r="GA14" s="9">
        <v>331.30599999999998</v>
      </c>
      <c r="GB14" s="9">
        <v>597.95399999999995</v>
      </c>
      <c r="GC14" s="9">
        <v>878.596</v>
      </c>
      <c r="GD14" s="9">
        <v>316.16800000000001</v>
      </c>
      <c r="GE14" s="9">
        <v>562.42899999999997</v>
      </c>
      <c r="GF14" s="9">
        <v>445.846</v>
      </c>
      <c r="GG14" s="9">
        <v>163.88200000000001</v>
      </c>
      <c r="GH14" s="9">
        <v>281.964</v>
      </c>
      <c r="GI14" s="9">
        <v>432.75</v>
      </c>
      <c r="GJ14" s="9">
        <v>152.285</v>
      </c>
      <c r="GK14" s="9">
        <v>280.464</v>
      </c>
      <c r="GL14" s="9">
        <v>50.664000000000001</v>
      </c>
      <c r="GM14" s="9">
        <v>15.138999999999999</v>
      </c>
      <c r="GN14" s="9">
        <v>35.526000000000003</v>
      </c>
      <c r="GO14" s="9">
        <v>157.01400000000001</v>
      </c>
      <c r="GP14" s="9">
        <v>81.114000000000004</v>
      </c>
      <c r="GQ14" s="9">
        <v>75.900000000000006</v>
      </c>
      <c r="GR14" s="9">
        <v>138.68600000000001</v>
      </c>
      <c r="GS14" s="9">
        <v>74.798000000000002</v>
      </c>
      <c r="GT14" s="9">
        <v>63.887999999999998</v>
      </c>
      <c r="GU14" s="9">
        <v>74.320999999999998</v>
      </c>
      <c r="GV14" s="9">
        <v>37.878999999999998</v>
      </c>
      <c r="GW14" s="9">
        <v>36.442</v>
      </c>
      <c r="GX14" s="9">
        <v>64.364999999999995</v>
      </c>
      <c r="GY14" s="9">
        <v>36.918999999999997</v>
      </c>
      <c r="GZ14" s="9">
        <v>27.446000000000002</v>
      </c>
      <c r="HA14" s="9">
        <v>18.327999999999999</v>
      </c>
      <c r="HB14" s="9">
        <v>6.3159999999999998</v>
      </c>
      <c r="HC14" s="9">
        <v>12.010999999999999</v>
      </c>
      <c r="HD14" s="9">
        <v>348.11700000000002</v>
      </c>
      <c r="HE14" s="9">
        <v>111.389</v>
      </c>
      <c r="HF14" s="9">
        <v>236.72800000000001</v>
      </c>
      <c r="HG14" s="9">
        <v>324.67500000000001</v>
      </c>
      <c r="HH14" s="9">
        <v>106.521</v>
      </c>
      <c r="HI14" s="9">
        <v>218.15299999999999</v>
      </c>
      <c r="HJ14" s="9">
        <v>146.28899999999999</v>
      </c>
      <c r="HK14" s="9">
        <v>46.826000000000001</v>
      </c>
      <c r="HL14" s="9">
        <v>99.462999999999994</v>
      </c>
      <c r="HM14" s="9">
        <v>178.386</v>
      </c>
      <c r="HN14" s="9">
        <v>59.695</v>
      </c>
      <c r="HO14" s="9">
        <v>118.691</v>
      </c>
      <c r="HP14" s="9">
        <v>23.442</v>
      </c>
      <c r="HQ14" s="9">
        <v>4.8680000000000003</v>
      </c>
      <c r="HR14" s="9">
        <v>18.574000000000002</v>
      </c>
      <c r="HS14" s="9">
        <v>162.678</v>
      </c>
      <c r="HT14" s="9">
        <v>48.39</v>
      </c>
      <c r="HU14" s="9">
        <v>114.288</v>
      </c>
      <c r="HV14" s="9">
        <v>156.477</v>
      </c>
      <c r="HW14" s="9">
        <v>46.933</v>
      </c>
      <c r="HX14" s="9">
        <v>109.544</v>
      </c>
      <c r="HY14" s="9">
        <v>83.802999999999997</v>
      </c>
      <c r="HZ14" s="9">
        <v>23.027999999999999</v>
      </c>
      <c r="IA14" s="9">
        <v>60.774999999999999</v>
      </c>
      <c r="IB14" s="9">
        <v>72.674000000000007</v>
      </c>
      <c r="IC14" s="9">
        <v>23.905000000000001</v>
      </c>
      <c r="ID14" s="9">
        <v>48.768999999999998</v>
      </c>
      <c r="IE14" s="9">
        <v>6.2009999999999996</v>
      </c>
      <c r="IF14" s="9">
        <v>1.456</v>
      </c>
      <c r="IG14" s="9">
        <v>4.7439999999999998</v>
      </c>
      <c r="IH14" s="9">
        <v>296.94299999999998</v>
      </c>
      <c r="II14" s="9">
        <v>115.419</v>
      </c>
      <c r="IJ14" s="9">
        <v>181.523</v>
      </c>
      <c r="IK14" s="9">
        <v>273.09300000000002</v>
      </c>
      <c r="IL14" s="9">
        <v>107.32</v>
      </c>
      <c r="IM14" s="9">
        <v>165.773</v>
      </c>
      <c r="IN14" s="9">
        <v>151.75899999999999</v>
      </c>
      <c r="IO14" s="9">
        <v>65.069999999999993</v>
      </c>
      <c r="IP14" s="9">
        <v>86.688999999999993</v>
      </c>
      <c r="IQ14" s="9">
        <v>121.334</v>
      </c>
    </row>
    <row r="15" spans="1:251">
      <c r="A15" s="10">
        <v>43497</v>
      </c>
      <c r="B15" s="9">
        <v>1073.0029999999999</v>
      </c>
      <c r="C15" s="9">
        <v>411.06700000000001</v>
      </c>
      <c r="D15" s="9">
        <v>661.93499999999995</v>
      </c>
      <c r="E15" s="9">
        <v>997.19</v>
      </c>
      <c r="F15" s="9">
        <v>388.27699999999999</v>
      </c>
      <c r="G15" s="9">
        <v>608.91300000000001</v>
      </c>
      <c r="H15" s="9">
        <v>493.726</v>
      </c>
      <c r="I15" s="9">
        <v>199.52099999999999</v>
      </c>
      <c r="J15" s="9">
        <v>294.20499999999998</v>
      </c>
      <c r="K15" s="9">
        <v>503.464</v>
      </c>
      <c r="L15" s="9">
        <v>188.756</v>
      </c>
      <c r="M15" s="9">
        <v>314.70699999999999</v>
      </c>
      <c r="N15" s="9">
        <v>75.813000000000002</v>
      </c>
      <c r="O15" s="9">
        <v>22.79</v>
      </c>
      <c r="P15" s="9">
        <v>53.023000000000003</v>
      </c>
      <c r="Q15" s="9">
        <v>891.32</v>
      </c>
      <c r="R15" s="9">
        <v>311.26799999999997</v>
      </c>
      <c r="S15" s="9">
        <v>580.05200000000002</v>
      </c>
      <c r="T15" s="9">
        <v>831.88400000000001</v>
      </c>
      <c r="U15" s="9">
        <v>295.06799999999998</v>
      </c>
      <c r="V15" s="9">
        <v>536.81600000000003</v>
      </c>
      <c r="W15" s="9">
        <v>407.49200000000002</v>
      </c>
      <c r="X15" s="9">
        <v>149.94900000000001</v>
      </c>
      <c r="Y15" s="9">
        <v>257.54199999999997</v>
      </c>
      <c r="Z15" s="9">
        <v>424.39299999999997</v>
      </c>
      <c r="AA15" s="9">
        <v>145.119</v>
      </c>
      <c r="AB15" s="9">
        <v>279.274</v>
      </c>
      <c r="AC15" s="9">
        <v>59.436</v>
      </c>
      <c r="AD15" s="9">
        <v>16.2</v>
      </c>
      <c r="AE15" s="9">
        <v>43.235999999999997</v>
      </c>
      <c r="AF15" s="9">
        <v>181.68199999999999</v>
      </c>
      <c r="AG15" s="9">
        <v>99.799000000000007</v>
      </c>
      <c r="AH15" s="9">
        <v>81.882999999999996</v>
      </c>
      <c r="AI15" s="9">
        <v>165.30500000000001</v>
      </c>
      <c r="AJ15" s="9">
        <v>93.209000000000003</v>
      </c>
      <c r="AK15" s="9">
        <v>72.096999999999994</v>
      </c>
      <c r="AL15" s="9">
        <v>86.233999999999995</v>
      </c>
      <c r="AM15" s="9">
        <v>49.572000000000003</v>
      </c>
      <c r="AN15" s="9">
        <v>36.662999999999997</v>
      </c>
      <c r="AO15" s="9">
        <v>79.070999999999998</v>
      </c>
      <c r="AP15" s="9">
        <v>43.637</v>
      </c>
      <c r="AQ15" s="9">
        <v>35.433999999999997</v>
      </c>
      <c r="AR15" s="9">
        <v>16.376999999999999</v>
      </c>
      <c r="AS15" s="9">
        <v>6.59</v>
      </c>
      <c r="AT15" s="9">
        <v>9.7870000000000008</v>
      </c>
      <c r="AU15" s="9">
        <v>341.94200000000001</v>
      </c>
      <c r="AV15" s="9">
        <v>109.95</v>
      </c>
      <c r="AW15" s="9">
        <v>231.99199999999999</v>
      </c>
      <c r="AX15" s="9">
        <v>322.18900000000002</v>
      </c>
      <c r="AY15" s="9">
        <v>106.354</v>
      </c>
      <c r="AZ15" s="9">
        <v>215.834</v>
      </c>
      <c r="BA15" s="9">
        <v>139.261</v>
      </c>
      <c r="BB15" s="9">
        <v>44.575000000000003</v>
      </c>
      <c r="BC15" s="9">
        <v>94.686000000000007</v>
      </c>
      <c r="BD15" s="9">
        <v>182.92699999999999</v>
      </c>
      <c r="BE15" s="9">
        <v>61.779000000000003</v>
      </c>
      <c r="BF15" s="9">
        <v>121.149</v>
      </c>
      <c r="BG15" s="9">
        <v>19.754000000000001</v>
      </c>
      <c r="BH15" s="9">
        <v>3.5960000000000001</v>
      </c>
      <c r="BI15" s="9">
        <v>16.158000000000001</v>
      </c>
      <c r="BJ15" s="9">
        <v>171.233</v>
      </c>
      <c r="BK15" s="9">
        <v>51.872999999999998</v>
      </c>
      <c r="BL15" s="9">
        <v>119.35899999999999</v>
      </c>
      <c r="BM15" s="9">
        <v>160.26499999999999</v>
      </c>
      <c r="BN15" s="9">
        <v>49.383000000000003</v>
      </c>
      <c r="BO15" s="9">
        <v>110.881</v>
      </c>
      <c r="BP15" s="9">
        <v>71.622</v>
      </c>
      <c r="BQ15" s="9">
        <v>19.914999999999999</v>
      </c>
      <c r="BR15" s="9">
        <v>51.707000000000001</v>
      </c>
      <c r="BS15" s="9">
        <v>88.641999999999996</v>
      </c>
      <c r="BT15" s="9">
        <v>29.468</v>
      </c>
      <c r="BU15" s="9">
        <v>59.174999999999997</v>
      </c>
      <c r="BV15" s="9">
        <v>10.968</v>
      </c>
      <c r="BW15" s="9">
        <v>2.4900000000000002</v>
      </c>
      <c r="BX15" s="9">
        <v>8.4779999999999998</v>
      </c>
      <c r="BY15" s="9">
        <v>294.56</v>
      </c>
      <c r="BZ15" s="9">
        <v>110.21599999999999</v>
      </c>
      <c r="CA15" s="9">
        <v>184.34399999999999</v>
      </c>
      <c r="CB15" s="9">
        <v>275.565</v>
      </c>
      <c r="CC15" s="9">
        <v>105.884</v>
      </c>
      <c r="CD15" s="9">
        <v>169.68100000000001</v>
      </c>
      <c r="CE15" s="9">
        <v>150.86600000000001</v>
      </c>
      <c r="CF15" s="9">
        <v>62.082000000000001</v>
      </c>
      <c r="CG15" s="9">
        <v>88.784000000000006</v>
      </c>
      <c r="CH15" s="9">
        <v>124.699</v>
      </c>
      <c r="CI15" s="9">
        <v>43.802</v>
      </c>
      <c r="CJ15" s="9">
        <v>80.897000000000006</v>
      </c>
      <c r="CK15" s="9">
        <v>18.995000000000001</v>
      </c>
      <c r="CL15" s="9">
        <v>4.3310000000000004</v>
      </c>
      <c r="CM15" s="9">
        <v>14.663</v>
      </c>
      <c r="CN15" s="9">
        <v>265.267</v>
      </c>
      <c r="CO15" s="9">
        <v>139.029</v>
      </c>
      <c r="CP15" s="9">
        <v>126.239</v>
      </c>
      <c r="CQ15" s="9">
        <v>239.17099999999999</v>
      </c>
      <c r="CR15" s="9">
        <v>126.65600000000001</v>
      </c>
      <c r="CS15" s="9">
        <v>112.51600000000001</v>
      </c>
      <c r="CT15" s="9">
        <v>131.976</v>
      </c>
      <c r="CU15" s="9">
        <v>72.947999999999993</v>
      </c>
      <c r="CV15" s="9">
        <v>59.027999999999999</v>
      </c>
      <c r="CW15" s="9">
        <v>107.19499999999999</v>
      </c>
      <c r="CX15" s="9">
        <v>53.707999999999998</v>
      </c>
      <c r="CY15" s="9">
        <v>53.487000000000002</v>
      </c>
      <c r="CZ15" s="9">
        <v>26.096</v>
      </c>
      <c r="DA15" s="9">
        <v>12.372999999999999</v>
      </c>
      <c r="DB15" s="9">
        <v>13.723000000000001</v>
      </c>
      <c r="DC15" s="9">
        <v>375.52499999999998</v>
      </c>
      <c r="DD15" s="9">
        <v>123.553</v>
      </c>
      <c r="DE15" s="9">
        <v>251.97200000000001</v>
      </c>
      <c r="DF15" s="9">
        <v>354.84899999999999</v>
      </c>
      <c r="DG15" s="9">
        <v>120.58799999999999</v>
      </c>
      <c r="DH15" s="9">
        <v>234.261</v>
      </c>
      <c r="DI15" s="9">
        <v>140.80600000000001</v>
      </c>
      <c r="DJ15" s="9">
        <v>45.177999999999997</v>
      </c>
      <c r="DK15" s="9">
        <v>95.628</v>
      </c>
      <c r="DL15" s="9">
        <v>214.04300000000001</v>
      </c>
      <c r="DM15" s="9">
        <v>75.41</v>
      </c>
      <c r="DN15" s="9">
        <v>138.63300000000001</v>
      </c>
      <c r="DO15" s="9">
        <v>20.675999999999998</v>
      </c>
      <c r="DP15" s="9">
        <v>2.9649999999999999</v>
      </c>
      <c r="DQ15" s="9">
        <v>17.710999999999999</v>
      </c>
      <c r="DR15" s="9">
        <v>460.48099999999999</v>
      </c>
      <c r="DS15" s="9">
        <v>175.76499999999999</v>
      </c>
      <c r="DT15" s="9">
        <v>284.71600000000001</v>
      </c>
      <c r="DU15" s="9">
        <v>425.25400000000002</v>
      </c>
      <c r="DV15" s="9">
        <v>164.30199999999999</v>
      </c>
      <c r="DW15" s="9">
        <v>260.952</v>
      </c>
      <c r="DX15" s="9">
        <v>209.56899999999999</v>
      </c>
      <c r="DY15" s="9">
        <v>84.135999999999996</v>
      </c>
      <c r="DZ15" s="9">
        <v>125.43300000000001</v>
      </c>
      <c r="EA15" s="9">
        <v>215.685</v>
      </c>
      <c r="EB15" s="9">
        <v>80.165999999999997</v>
      </c>
      <c r="EC15" s="9">
        <v>135.518</v>
      </c>
      <c r="ED15" s="9">
        <v>35.228000000000002</v>
      </c>
      <c r="EE15" s="9">
        <v>11.462999999999999</v>
      </c>
      <c r="EF15" s="9">
        <v>23.763999999999999</v>
      </c>
      <c r="EG15" s="9">
        <v>173.571</v>
      </c>
      <c r="EH15" s="9">
        <v>79.305000000000007</v>
      </c>
      <c r="EI15" s="9">
        <v>94.266000000000005</v>
      </c>
      <c r="EJ15" s="9">
        <v>158.20599999999999</v>
      </c>
      <c r="EK15" s="9">
        <v>72.884</v>
      </c>
      <c r="EL15" s="9">
        <v>85.322000000000003</v>
      </c>
      <c r="EM15" s="9">
        <v>102.824</v>
      </c>
      <c r="EN15" s="9">
        <v>49.780999999999999</v>
      </c>
      <c r="EO15" s="9">
        <v>53.042999999999999</v>
      </c>
      <c r="EP15" s="9">
        <v>55.381999999999998</v>
      </c>
      <c r="EQ15" s="9">
        <v>23.102</v>
      </c>
      <c r="ER15" s="9">
        <v>32.279000000000003</v>
      </c>
      <c r="ES15" s="9">
        <v>15.365</v>
      </c>
      <c r="ET15" s="9">
        <v>6.4219999999999997</v>
      </c>
      <c r="EU15" s="9">
        <v>8.9440000000000008</v>
      </c>
      <c r="EV15" s="9">
        <v>63.424999999999997</v>
      </c>
      <c r="EW15" s="9">
        <v>32.444000000000003</v>
      </c>
      <c r="EX15" s="9">
        <v>30.981000000000002</v>
      </c>
      <c r="EY15" s="9">
        <v>58.881</v>
      </c>
      <c r="EZ15" s="9">
        <v>30.503</v>
      </c>
      <c r="FA15" s="9">
        <v>28.378</v>
      </c>
      <c r="FB15" s="9">
        <v>40.527000000000001</v>
      </c>
      <c r="FC15" s="9">
        <v>20.425999999999998</v>
      </c>
      <c r="FD15" s="9">
        <v>20.100999999999999</v>
      </c>
      <c r="FE15" s="9">
        <v>18.353999999999999</v>
      </c>
      <c r="FF15" s="9">
        <v>10.077</v>
      </c>
      <c r="FG15" s="9">
        <v>8.2769999999999992</v>
      </c>
      <c r="FH15" s="9">
        <v>4.5439999999999996</v>
      </c>
      <c r="FI15" s="9">
        <v>1.9410000000000001</v>
      </c>
      <c r="FJ15" s="9">
        <v>2.6030000000000002</v>
      </c>
      <c r="FK15" s="9">
        <v>1048.664</v>
      </c>
      <c r="FL15" s="9">
        <v>396.00299999999999</v>
      </c>
      <c r="FM15" s="9">
        <v>652.66</v>
      </c>
      <c r="FN15" s="9">
        <v>974.70899999999995</v>
      </c>
      <c r="FO15" s="9">
        <v>373.21300000000002</v>
      </c>
      <c r="FP15" s="9">
        <v>601.49599999999998</v>
      </c>
      <c r="FQ15" s="9">
        <v>485.733</v>
      </c>
      <c r="FR15" s="9">
        <v>192.89</v>
      </c>
      <c r="FS15" s="9">
        <v>292.84300000000002</v>
      </c>
      <c r="FT15" s="9">
        <v>488.976</v>
      </c>
      <c r="FU15" s="9">
        <v>180.32300000000001</v>
      </c>
      <c r="FV15" s="9">
        <v>308.65199999999999</v>
      </c>
      <c r="FW15" s="9">
        <v>73.954999999999998</v>
      </c>
      <c r="FX15" s="9">
        <v>22.79</v>
      </c>
      <c r="FY15" s="9">
        <v>51.164999999999999</v>
      </c>
      <c r="FZ15" s="9">
        <v>879.91600000000005</v>
      </c>
      <c r="GA15" s="9">
        <v>306.10300000000001</v>
      </c>
      <c r="GB15" s="9">
        <v>573.81399999999996</v>
      </c>
      <c r="GC15" s="9">
        <v>821.76</v>
      </c>
      <c r="GD15" s="9">
        <v>289.90300000000002</v>
      </c>
      <c r="GE15" s="9">
        <v>531.85699999999997</v>
      </c>
      <c r="GF15" s="9">
        <v>404.64</v>
      </c>
      <c r="GG15" s="9">
        <v>148.42400000000001</v>
      </c>
      <c r="GH15" s="9">
        <v>256.21600000000001</v>
      </c>
      <c r="GI15" s="9">
        <v>417.11900000000003</v>
      </c>
      <c r="GJ15" s="9">
        <v>141.47800000000001</v>
      </c>
      <c r="GK15" s="9">
        <v>275.64100000000002</v>
      </c>
      <c r="GL15" s="9">
        <v>58.156999999999996</v>
      </c>
      <c r="GM15" s="9">
        <v>16.2</v>
      </c>
      <c r="GN15" s="9">
        <v>41.957000000000001</v>
      </c>
      <c r="GO15" s="9">
        <v>168.74799999999999</v>
      </c>
      <c r="GP15" s="9">
        <v>89.900999999999996</v>
      </c>
      <c r="GQ15" s="9">
        <v>78.846999999999994</v>
      </c>
      <c r="GR15" s="9">
        <v>152.94900000000001</v>
      </c>
      <c r="GS15" s="9">
        <v>83.311000000000007</v>
      </c>
      <c r="GT15" s="9">
        <v>69.638999999999996</v>
      </c>
      <c r="GU15" s="9">
        <v>81.093000000000004</v>
      </c>
      <c r="GV15" s="9">
        <v>44.466000000000001</v>
      </c>
      <c r="GW15" s="9">
        <v>36.628</v>
      </c>
      <c r="GX15" s="9">
        <v>71.855999999999995</v>
      </c>
      <c r="GY15" s="9">
        <v>38.844999999999999</v>
      </c>
      <c r="GZ15" s="9">
        <v>33.011000000000003</v>
      </c>
      <c r="HA15" s="9">
        <v>15.798</v>
      </c>
      <c r="HB15" s="9">
        <v>6.59</v>
      </c>
      <c r="HC15" s="9">
        <v>9.2080000000000002</v>
      </c>
      <c r="HD15" s="9">
        <v>333.029</v>
      </c>
      <c r="HE15" s="9">
        <v>104.991</v>
      </c>
      <c r="HF15" s="9">
        <v>228.03800000000001</v>
      </c>
      <c r="HG15" s="9">
        <v>313.63799999999998</v>
      </c>
      <c r="HH15" s="9">
        <v>101.395</v>
      </c>
      <c r="HI15" s="9">
        <v>212.24299999999999</v>
      </c>
      <c r="HJ15" s="9">
        <v>137.98500000000001</v>
      </c>
      <c r="HK15" s="9">
        <v>43.676000000000002</v>
      </c>
      <c r="HL15" s="9">
        <v>94.308999999999997</v>
      </c>
      <c r="HM15" s="9">
        <v>175.65299999999999</v>
      </c>
      <c r="HN15" s="9">
        <v>57.719000000000001</v>
      </c>
      <c r="HO15" s="9">
        <v>117.935</v>
      </c>
      <c r="HP15" s="9">
        <v>19.390999999999998</v>
      </c>
      <c r="HQ15" s="9">
        <v>3.5960000000000001</v>
      </c>
      <c r="HR15" s="9">
        <v>15.795</v>
      </c>
      <c r="HS15" s="9">
        <v>165.67099999999999</v>
      </c>
      <c r="HT15" s="9">
        <v>48.594999999999999</v>
      </c>
      <c r="HU15" s="9">
        <v>117.07599999999999</v>
      </c>
      <c r="HV15" s="9">
        <v>154.703</v>
      </c>
      <c r="HW15" s="9">
        <v>46.104999999999997</v>
      </c>
      <c r="HX15" s="9">
        <v>108.598</v>
      </c>
      <c r="HY15" s="9">
        <v>68.540999999999997</v>
      </c>
      <c r="HZ15" s="9">
        <v>17.818000000000001</v>
      </c>
      <c r="IA15" s="9">
        <v>50.722000000000001</v>
      </c>
      <c r="IB15" s="9">
        <v>86.162999999999997</v>
      </c>
      <c r="IC15" s="9">
        <v>28.286999999999999</v>
      </c>
      <c r="ID15" s="9">
        <v>57.875999999999998</v>
      </c>
      <c r="IE15" s="9">
        <v>10.968</v>
      </c>
      <c r="IF15" s="9">
        <v>2.4900000000000002</v>
      </c>
      <c r="IG15" s="9">
        <v>8.4779999999999998</v>
      </c>
      <c r="IH15" s="9">
        <v>291.55799999999999</v>
      </c>
      <c r="II15" s="9">
        <v>108.27800000000001</v>
      </c>
      <c r="IJ15" s="9">
        <v>183.279</v>
      </c>
      <c r="IK15" s="9">
        <v>272.56299999999999</v>
      </c>
      <c r="IL15" s="9">
        <v>103.947</v>
      </c>
      <c r="IM15" s="9">
        <v>168.61600000000001</v>
      </c>
      <c r="IN15" s="9">
        <v>150.74799999999999</v>
      </c>
      <c r="IO15" s="9">
        <v>61.963999999999999</v>
      </c>
      <c r="IP15" s="9">
        <v>88.784000000000006</v>
      </c>
      <c r="IQ15" s="9">
        <v>121.815</v>
      </c>
    </row>
    <row r="16" spans="1:251">
      <c r="A16" s="10">
        <v>43862</v>
      </c>
      <c r="B16" s="9">
        <v>1151.421</v>
      </c>
      <c r="C16" s="9">
        <v>428.59199999999998</v>
      </c>
      <c r="D16" s="9">
        <v>722.82899999999995</v>
      </c>
      <c r="E16" s="9">
        <v>1086.261</v>
      </c>
      <c r="F16" s="9">
        <v>407.54500000000002</v>
      </c>
      <c r="G16" s="9">
        <v>678.71600000000001</v>
      </c>
      <c r="H16" s="9">
        <v>538.62400000000002</v>
      </c>
      <c r="I16" s="9">
        <v>202.25</v>
      </c>
      <c r="J16" s="9">
        <v>336.37299999999999</v>
      </c>
      <c r="K16" s="9">
        <v>547.63699999999994</v>
      </c>
      <c r="L16" s="9">
        <v>205.29499999999999</v>
      </c>
      <c r="M16" s="9">
        <v>342.34199999999998</v>
      </c>
      <c r="N16" s="9">
        <v>65.16</v>
      </c>
      <c r="O16" s="9">
        <v>21.047000000000001</v>
      </c>
      <c r="P16" s="9">
        <v>44.113999999999997</v>
      </c>
      <c r="Q16" s="9">
        <v>995.42100000000005</v>
      </c>
      <c r="R16" s="9">
        <v>350.839</v>
      </c>
      <c r="S16" s="9">
        <v>644.58199999999999</v>
      </c>
      <c r="T16" s="9">
        <v>943.06600000000003</v>
      </c>
      <c r="U16" s="9">
        <v>333.47</v>
      </c>
      <c r="V16" s="9">
        <v>609.596</v>
      </c>
      <c r="W16" s="9">
        <v>460.99200000000002</v>
      </c>
      <c r="X16" s="9">
        <v>161.58000000000001</v>
      </c>
      <c r="Y16" s="9">
        <v>299.41199999999998</v>
      </c>
      <c r="Z16" s="9">
        <v>482.07400000000001</v>
      </c>
      <c r="AA16" s="9">
        <v>171.89</v>
      </c>
      <c r="AB16" s="9">
        <v>310.18299999999999</v>
      </c>
      <c r="AC16" s="9">
        <v>52.354999999999997</v>
      </c>
      <c r="AD16" s="9">
        <v>17.369</v>
      </c>
      <c r="AE16" s="9">
        <v>34.985999999999997</v>
      </c>
      <c r="AF16" s="9">
        <v>156</v>
      </c>
      <c r="AG16" s="9">
        <v>77.751999999999995</v>
      </c>
      <c r="AH16" s="9">
        <v>78.248000000000005</v>
      </c>
      <c r="AI16" s="9">
        <v>143.19499999999999</v>
      </c>
      <c r="AJ16" s="9">
        <v>74.075000000000003</v>
      </c>
      <c r="AK16" s="9">
        <v>69.12</v>
      </c>
      <c r="AL16" s="9">
        <v>77.632000000000005</v>
      </c>
      <c r="AM16" s="9">
        <v>40.67</v>
      </c>
      <c r="AN16" s="9">
        <v>36.960999999999999</v>
      </c>
      <c r="AO16" s="9">
        <v>65.563000000000002</v>
      </c>
      <c r="AP16" s="9">
        <v>33.405000000000001</v>
      </c>
      <c r="AQ16" s="9">
        <v>32.158999999999999</v>
      </c>
      <c r="AR16" s="9">
        <v>12.805</v>
      </c>
      <c r="AS16" s="9">
        <v>3.677</v>
      </c>
      <c r="AT16" s="9">
        <v>9.1280000000000001</v>
      </c>
      <c r="AU16" s="9">
        <v>386.46499999999997</v>
      </c>
      <c r="AV16" s="9">
        <v>119.509</v>
      </c>
      <c r="AW16" s="9">
        <v>266.95600000000002</v>
      </c>
      <c r="AX16" s="9">
        <v>366.10199999999998</v>
      </c>
      <c r="AY16" s="9">
        <v>114.08199999999999</v>
      </c>
      <c r="AZ16" s="9">
        <v>252.02</v>
      </c>
      <c r="BA16" s="9">
        <v>160.41</v>
      </c>
      <c r="BB16" s="9">
        <v>45.524999999999999</v>
      </c>
      <c r="BC16" s="9">
        <v>114.88500000000001</v>
      </c>
      <c r="BD16" s="9">
        <v>205.691</v>
      </c>
      <c r="BE16" s="9">
        <v>68.555999999999997</v>
      </c>
      <c r="BF16" s="9">
        <v>137.13499999999999</v>
      </c>
      <c r="BG16" s="9">
        <v>20.363</v>
      </c>
      <c r="BH16" s="9">
        <v>5.4269999999999996</v>
      </c>
      <c r="BI16" s="9">
        <v>14.936</v>
      </c>
      <c r="BJ16" s="9">
        <v>170.69</v>
      </c>
      <c r="BK16" s="9">
        <v>50.802</v>
      </c>
      <c r="BL16" s="9">
        <v>119.889</v>
      </c>
      <c r="BM16" s="9">
        <v>160.76300000000001</v>
      </c>
      <c r="BN16" s="9">
        <v>48.186</v>
      </c>
      <c r="BO16" s="9">
        <v>112.577</v>
      </c>
      <c r="BP16" s="9">
        <v>79.028000000000006</v>
      </c>
      <c r="BQ16" s="9">
        <v>21.419</v>
      </c>
      <c r="BR16" s="9">
        <v>57.61</v>
      </c>
      <c r="BS16" s="9">
        <v>81.733999999999995</v>
      </c>
      <c r="BT16" s="9">
        <v>26.766999999999999</v>
      </c>
      <c r="BU16" s="9">
        <v>54.966999999999999</v>
      </c>
      <c r="BV16" s="9">
        <v>9.9280000000000008</v>
      </c>
      <c r="BW16" s="9">
        <v>2.6160000000000001</v>
      </c>
      <c r="BX16" s="9">
        <v>7.3120000000000003</v>
      </c>
      <c r="BY16" s="9">
        <v>329.99799999999999</v>
      </c>
      <c r="BZ16" s="9">
        <v>121.58</v>
      </c>
      <c r="CA16" s="9">
        <v>208.41800000000001</v>
      </c>
      <c r="CB16" s="9">
        <v>312.17700000000002</v>
      </c>
      <c r="CC16" s="9">
        <v>114.286</v>
      </c>
      <c r="CD16" s="9">
        <v>197.89099999999999</v>
      </c>
      <c r="CE16" s="9">
        <v>165.857</v>
      </c>
      <c r="CF16" s="9">
        <v>61.316000000000003</v>
      </c>
      <c r="CG16" s="9">
        <v>104.541</v>
      </c>
      <c r="CH16" s="9">
        <v>146.32</v>
      </c>
      <c r="CI16" s="9">
        <v>52.97</v>
      </c>
      <c r="CJ16" s="9">
        <v>93.35</v>
      </c>
      <c r="CK16" s="9">
        <v>17.82</v>
      </c>
      <c r="CL16" s="9">
        <v>7.2930000000000001</v>
      </c>
      <c r="CM16" s="9">
        <v>10.526999999999999</v>
      </c>
      <c r="CN16" s="9">
        <v>264.26799999999997</v>
      </c>
      <c r="CO16" s="9">
        <v>136.702</v>
      </c>
      <c r="CP16" s="9">
        <v>127.566</v>
      </c>
      <c r="CQ16" s="9">
        <v>247.21899999999999</v>
      </c>
      <c r="CR16" s="9">
        <v>130.99100000000001</v>
      </c>
      <c r="CS16" s="9">
        <v>116.22799999999999</v>
      </c>
      <c r="CT16" s="9">
        <v>133.327</v>
      </c>
      <c r="CU16" s="9">
        <v>73.989999999999995</v>
      </c>
      <c r="CV16" s="9">
        <v>59.337000000000003</v>
      </c>
      <c r="CW16" s="9">
        <v>113.892</v>
      </c>
      <c r="CX16" s="9">
        <v>57.000999999999998</v>
      </c>
      <c r="CY16" s="9">
        <v>56.89</v>
      </c>
      <c r="CZ16" s="9">
        <v>17.048999999999999</v>
      </c>
      <c r="DA16" s="9">
        <v>5.71</v>
      </c>
      <c r="DB16" s="9">
        <v>11.339</v>
      </c>
      <c r="DC16" s="9">
        <v>426.041</v>
      </c>
      <c r="DD16" s="9">
        <v>124.777</v>
      </c>
      <c r="DE16" s="9">
        <v>301.26400000000001</v>
      </c>
      <c r="DF16" s="9">
        <v>400.78399999999999</v>
      </c>
      <c r="DG16" s="9">
        <v>119.517</v>
      </c>
      <c r="DH16" s="9">
        <v>281.267</v>
      </c>
      <c r="DI16" s="9">
        <v>162.29599999999999</v>
      </c>
      <c r="DJ16" s="9">
        <v>44.304000000000002</v>
      </c>
      <c r="DK16" s="9">
        <v>117.992</v>
      </c>
      <c r="DL16" s="9">
        <v>238.488</v>
      </c>
      <c r="DM16" s="9">
        <v>75.212999999999994</v>
      </c>
      <c r="DN16" s="9">
        <v>163.27500000000001</v>
      </c>
      <c r="DO16" s="9">
        <v>25.257000000000001</v>
      </c>
      <c r="DP16" s="9">
        <v>5.26</v>
      </c>
      <c r="DQ16" s="9">
        <v>19.997</v>
      </c>
      <c r="DR16" s="9">
        <v>492.57100000000003</v>
      </c>
      <c r="DS16" s="9">
        <v>185.27099999999999</v>
      </c>
      <c r="DT16" s="9">
        <v>307.3</v>
      </c>
      <c r="DU16" s="9">
        <v>468.72399999999999</v>
      </c>
      <c r="DV16" s="9">
        <v>179.59</v>
      </c>
      <c r="DW16" s="9">
        <v>289.13499999999999</v>
      </c>
      <c r="DX16" s="9">
        <v>237.52500000000001</v>
      </c>
      <c r="DY16" s="9">
        <v>93.456999999999994</v>
      </c>
      <c r="DZ16" s="9">
        <v>144.06800000000001</v>
      </c>
      <c r="EA16" s="9">
        <v>231.19900000000001</v>
      </c>
      <c r="EB16" s="9">
        <v>86.132000000000005</v>
      </c>
      <c r="EC16" s="9">
        <v>145.06700000000001</v>
      </c>
      <c r="ED16" s="9">
        <v>23.847000000000001</v>
      </c>
      <c r="EE16" s="9">
        <v>5.681</v>
      </c>
      <c r="EF16" s="9">
        <v>18.166</v>
      </c>
      <c r="EG16" s="9">
        <v>181.71600000000001</v>
      </c>
      <c r="EH16" s="9">
        <v>89.082999999999998</v>
      </c>
      <c r="EI16" s="9">
        <v>92.632999999999996</v>
      </c>
      <c r="EJ16" s="9">
        <v>170.94200000000001</v>
      </c>
      <c r="EK16" s="9">
        <v>81.808999999999997</v>
      </c>
      <c r="EL16" s="9">
        <v>89.132000000000005</v>
      </c>
      <c r="EM16" s="9">
        <v>105.961</v>
      </c>
      <c r="EN16" s="9">
        <v>46.808999999999997</v>
      </c>
      <c r="EO16" s="9">
        <v>59.152000000000001</v>
      </c>
      <c r="EP16" s="9">
        <v>64.980999999999995</v>
      </c>
      <c r="EQ16" s="9">
        <v>35.000999999999998</v>
      </c>
      <c r="ER16" s="9">
        <v>29.98</v>
      </c>
      <c r="ES16" s="9">
        <v>10.773999999999999</v>
      </c>
      <c r="ET16" s="9">
        <v>7.2729999999999997</v>
      </c>
      <c r="EU16" s="9">
        <v>3.5009999999999999</v>
      </c>
      <c r="EV16" s="9">
        <v>51.093000000000004</v>
      </c>
      <c r="EW16" s="9">
        <v>29.460999999999999</v>
      </c>
      <c r="EX16" s="9">
        <v>21.632000000000001</v>
      </c>
      <c r="EY16" s="9">
        <v>45.811</v>
      </c>
      <c r="EZ16" s="9">
        <v>26.629000000000001</v>
      </c>
      <c r="FA16" s="9">
        <v>19.181999999999999</v>
      </c>
      <c r="FB16" s="9">
        <v>32.841000000000001</v>
      </c>
      <c r="FC16" s="9">
        <v>17.68</v>
      </c>
      <c r="FD16" s="9">
        <v>15.162000000000001</v>
      </c>
      <c r="FE16" s="9">
        <v>12.968999999999999</v>
      </c>
      <c r="FF16" s="9">
        <v>8.9489999999999998</v>
      </c>
      <c r="FG16" s="9">
        <v>4.0199999999999996</v>
      </c>
      <c r="FH16" s="9">
        <v>5.282</v>
      </c>
      <c r="FI16" s="9">
        <v>2.8319999999999999</v>
      </c>
      <c r="FJ16" s="9">
        <v>2.4500000000000002</v>
      </c>
      <c r="FK16" s="9">
        <v>1127.1010000000001</v>
      </c>
      <c r="FL16" s="9">
        <v>413.61399999999998</v>
      </c>
      <c r="FM16" s="9">
        <v>713.48699999999997</v>
      </c>
      <c r="FN16" s="9">
        <v>1064.1579999999999</v>
      </c>
      <c r="FO16" s="9">
        <v>393.697</v>
      </c>
      <c r="FP16" s="9">
        <v>670.46100000000001</v>
      </c>
      <c r="FQ16" s="9">
        <v>530.10599999999999</v>
      </c>
      <c r="FR16" s="9">
        <v>196.464</v>
      </c>
      <c r="FS16" s="9">
        <v>333.642</v>
      </c>
      <c r="FT16" s="9">
        <v>534.05200000000002</v>
      </c>
      <c r="FU16" s="9">
        <v>197.23400000000001</v>
      </c>
      <c r="FV16" s="9">
        <v>336.81799999999998</v>
      </c>
      <c r="FW16" s="9">
        <v>62.942999999999998</v>
      </c>
      <c r="FX16" s="9">
        <v>19.916</v>
      </c>
      <c r="FY16" s="9">
        <v>43.027000000000001</v>
      </c>
      <c r="FZ16" s="9">
        <v>981.26700000000005</v>
      </c>
      <c r="GA16" s="9">
        <v>343.67599999999999</v>
      </c>
      <c r="GB16" s="9">
        <v>637.59100000000001</v>
      </c>
      <c r="GC16" s="9">
        <v>929.65700000000004</v>
      </c>
      <c r="GD16" s="9">
        <v>327.053</v>
      </c>
      <c r="GE16" s="9">
        <v>602.60500000000002</v>
      </c>
      <c r="GF16" s="9">
        <v>456.17399999999998</v>
      </c>
      <c r="GG16" s="9">
        <v>158.518</v>
      </c>
      <c r="GH16" s="9">
        <v>297.65600000000001</v>
      </c>
      <c r="GI16" s="9">
        <v>473.483</v>
      </c>
      <c r="GJ16" s="9">
        <v>168.535</v>
      </c>
      <c r="GK16" s="9">
        <v>304.94799999999998</v>
      </c>
      <c r="GL16" s="9">
        <v>51.609000000000002</v>
      </c>
      <c r="GM16" s="9">
        <v>16.623000000000001</v>
      </c>
      <c r="GN16" s="9">
        <v>34.985999999999997</v>
      </c>
      <c r="GO16" s="9">
        <v>145.83500000000001</v>
      </c>
      <c r="GP16" s="9">
        <v>69.938000000000002</v>
      </c>
      <c r="GQ16" s="9">
        <v>75.897000000000006</v>
      </c>
      <c r="GR16" s="9">
        <v>134.501</v>
      </c>
      <c r="GS16" s="9">
        <v>66.644999999999996</v>
      </c>
      <c r="GT16" s="9">
        <v>67.855999999999995</v>
      </c>
      <c r="GU16" s="9">
        <v>73.932000000000002</v>
      </c>
      <c r="GV16" s="9">
        <v>37.945999999999998</v>
      </c>
      <c r="GW16" s="9">
        <v>35.985999999999997</v>
      </c>
      <c r="GX16" s="9">
        <v>60.569000000000003</v>
      </c>
      <c r="GY16" s="9">
        <v>28.699000000000002</v>
      </c>
      <c r="GZ16" s="9">
        <v>31.87</v>
      </c>
      <c r="HA16" s="9">
        <v>11.334</v>
      </c>
      <c r="HB16" s="9">
        <v>3.2930000000000001</v>
      </c>
      <c r="HC16" s="9">
        <v>8.0410000000000004</v>
      </c>
      <c r="HD16" s="9">
        <v>369.48599999999999</v>
      </c>
      <c r="HE16" s="9">
        <v>110.42</v>
      </c>
      <c r="HF16" s="9">
        <v>259.06599999999997</v>
      </c>
      <c r="HG16" s="9">
        <v>351.339</v>
      </c>
      <c r="HH16" s="9">
        <v>106.123</v>
      </c>
      <c r="HI16" s="9">
        <v>245.21700000000001</v>
      </c>
      <c r="HJ16" s="9">
        <v>156.13499999999999</v>
      </c>
      <c r="HK16" s="9">
        <v>43.350999999999999</v>
      </c>
      <c r="HL16" s="9">
        <v>112.785</v>
      </c>
      <c r="HM16" s="9">
        <v>195.20400000000001</v>
      </c>
      <c r="HN16" s="9">
        <v>62.771999999999998</v>
      </c>
      <c r="HO16" s="9">
        <v>132.43199999999999</v>
      </c>
      <c r="HP16" s="9">
        <v>18.146000000000001</v>
      </c>
      <c r="HQ16" s="9">
        <v>4.2969999999999997</v>
      </c>
      <c r="HR16" s="9">
        <v>13.85</v>
      </c>
      <c r="HS16" s="9">
        <v>168.626</v>
      </c>
      <c r="HT16" s="9">
        <v>49.792999999999999</v>
      </c>
      <c r="HU16" s="9">
        <v>118.833</v>
      </c>
      <c r="HV16" s="9">
        <v>158.69900000000001</v>
      </c>
      <c r="HW16" s="9">
        <v>47.177</v>
      </c>
      <c r="HX16" s="9">
        <v>111.521</v>
      </c>
      <c r="HY16" s="9">
        <v>77.784999999999997</v>
      </c>
      <c r="HZ16" s="9">
        <v>20.41</v>
      </c>
      <c r="IA16" s="9">
        <v>57.375</v>
      </c>
      <c r="IB16" s="9">
        <v>80.914000000000001</v>
      </c>
      <c r="IC16" s="9">
        <v>26.766999999999999</v>
      </c>
      <c r="ID16" s="9">
        <v>54.146000000000001</v>
      </c>
      <c r="IE16" s="9">
        <v>9.9280000000000008</v>
      </c>
      <c r="IF16" s="9">
        <v>2.6160000000000001</v>
      </c>
      <c r="IG16" s="9">
        <v>7.3120000000000003</v>
      </c>
      <c r="IH16" s="9">
        <v>326.673</v>
      </c>
      <c r="II16" s="9">
        <v>118.651</v>
      </c>
      <c r="IJ16" s="9">
        <v>208.02199999999999</v>
      </c>
      <c r="IK16" s="9">
        <v>308.85300000000001</v>
      </c>
      <c r="IL16" s="9">
        <v>111.358</v>
      </c>
      <c r="IM16" s="9">
        <v>197.495</v>
      </c>
      <c r="IN16" s="9">
        <v>163.59899999999999</v>
      </c>
      <c r="IO16" s="9">
        <v>59.454000000000001</v>
      </c>
      <c r="IP16" s="9">
        <v>104.145</v>
      </c>
      <c r="IQ16" s="9">
        <v>145.25399999999999</v>
      </c>
    </row>
    <row r="17" spans="1:251">
      <c r="A17" s="10">
        <v>44228</v>
      </c>
      <c r="B17" s="9">
        <v>1064.377</v>
      </c>
      <c r="C17" s="9">
        <v>436.22199999999998</v>
      </c>
      <c r="D17" s="9">
        <v>628.15499999999997</v>
      </c>
      <c r="E17" s="9">
        <v>1010.2</v>
      </c>
      <c r="F17" s="9">
        <v>421.40100000000001</v>
      </c>
      <c r="G17" s="9">
        <v>588.79899999999998</v>
      </c>
      <c r="H17" s="9">
        <v>488.11399999999998</v>
      </c>
      <c r="I17" s="9">
        <v>210.85499999999999</v>
      </c>
      <c r="J17" s="9">
        <v>277.26</v>
      </c>
      <c r="K17" s="9">
        <v>522.08600000000001</v>
      </c>
      <c r="L17" s="9">
        <v>210.547</v>
      </c>
      <c r="M17" s="9">
        <v>311.53899999999999</v>
      </c>
      <c r="N17" s="9">
        <v>54.177</v>
      </c>
      <c r="O17" s="9">
        <v>14.821</v>
      </c>
      <c r="P17" s="9">
        <v>39.356000000000002</v>
      </c>
      <c r="Q17" s="9">
        <v>865.30899999999997</v>
      </c>
      <c r="R17" s="9">
        <v>331.66500000000002</v>
      </c>
      <c r="S17" s="9">
        <v>533.64400000000001</v>
      </c>
      <c r="T17" s="9">
        <v>826.12199999999996</v>
      </c>
      <c r="U17" s="9">
        <v>320.548</v>
      </c>
      <c r="V17" s="9">
        <v>505.57499999999999</v>
      </c>
      <c r="W17" s="9">
        <v>399.27</v>
      </c>
      <c r="X17" s="9">
        <v>163.61699999999999</v>
      </c>
      <c r="Y17" s="9">
        <v>235.65299999999999</v>
      </c>
      <c r="Z17" s="9">
        <v>426.85199999999998</v>
      </c>
      <c r="AA17" s="9">
        <v>156.93</v>
      </c>
      <c r="AB17" s="9">
        <v>269.92200000000003</v>
      </c>
      <c r="AC17" s="9">
        <v>39.186</v>
      </c>
      <c r="AD17" s="9">
        <v>11.117000000000001</v>
      </c>
      <c r="AE17" s="9">
        <v>28.068999999999999</v>
      </c>
      <c r="AF17" s="9">
        <v>199.06800000000001</v>
      </c>
      <c r="AG17" s="9">
        <v>104.557</v>
      </c>
      <c r="AH17" s="9">
        <v>94.510999999999996</v>
      </c>
      <c r="AI17" s="9">
        <v>184.078</v>
      </c>
      <c r="AJ17" s="9">
        <v>100.854</v>
      </c>
      <c r="AK17" s="9">
        <v>83.224000000000004</v>
      </c>
      <c r="AL17" s="9">
        <v>88.843999999999994</v>
      </c>
      <c r="AM17" s="9">
        <v>47.237000000000002</v>
      </c>
      <c r="AN17" s="9">
        <v>41.606999999999999</v>
      </c>
      <c r="AO17" s="9">
        <v>95.233999999999995</v>
      </c>
      <c r="AP17" s="9">
        <v>53.616</v>
      </c>
      <c r="AQ17" s="9">
        <v>41.616999999999997</v>
      </c>
      <c r="AR17" s="9">
        <v>14.99</v>
      </c>
      <c r="AS17" s="9">
        <v>3.7040000000000002</v>
      </c>
      <c r="AT17" s="9">
        <v>11.287000000000001</v>
      </c>
      <c r="AU17" s="9">
        <v>346.75700000000001</v>
      </c>
      <c r="AV17" s="9">
        <v>103.23399999999999</v>
      </c>
      <c r="AW17" s="9">
        <v>243.524</v>
      </c>
      <c r="AX17" s="9">
        <v>333.29399999999998</v>
      </c>
      <c r="AY17" s="9">
        <v>100.67700000000001</v>
      </c>
      <c r="AZ17" s="9">
        <v>232.61699999999999</v>
      </c>
      <c r="BA17" s="9">
        <v>145.29300000000001</v>
      </c>
      <c r="BB17" s="9">
        <v>41.351999999999997</v>
      </c>
      <c r="BC17" s="9">
        <v>103.941</v>
      </c>
      <c r="BD17" s="9">
        <v>188.001</v>
      </c>
      <c r="BE17" s="9">
        <v>59.326000000000001</v>
      </c>
      <c r="BF17" s="9">
        <v>128.67599999999999</v>
      </c>
      <c r="BG17" s="9">
        <v>13.462999999999999</v>
      </c>
      <c r="BH17" s="9">
        <v>2.556</v>
      </c>
      <c r="BI17" s="9">
        <v>10.907</v>
      </c>
      <c r="BJ17" s="9">
        <v>144.43600000000001</v>
      </c>
      <c r="BK17" s="9">
        <v>46.302999999999997</v>
      </c>
      <c r="BL17" s="9">
        <v>98.132999999999996</v>
      </c>
      <c r="BM17" s="9">
        <v>135.761</v>
      </c>
      <c r="BN17" s="9">
        <v>45.326999999999998</v>
      </c>
      <c r="BO17" s="9">
        <v>90.435000000000002</v>
      </c>
      <c r="BP17" s="9">
        <v>66.111000000000004</v>
      </c>
      <c r="BQ17" s="9">
        <v>24.972000000000001</v>
      </c>
      <c r="BR17" s="9">
        <v>41.139000000000003</v>
      </c>
      <c r="BS17" s="9">
        <v>69.650000000000006</v>
      </c>
      <c r="BT17" s="9">
        <v>20.355</v>
      </c>
      <c r="BU17" s="9">
        <v>49.295000000000002</v>
      </c>
      <c r="BV17" s="9">
        <v>8.6739999999999995</v>
      </c>
      <c r="BW17" s="9">
        <v>0.97599999999999998</v>
      </c>
      <c r="BX17" s="9">
        <v>7.6980000000000004</v>
      </c>
      <c r="BY17" s="9">
        <v>295.37599999999998</v>
      </c>
      <c r="BZ17" s="9">
        <v>128.018</v>
      </c>
      <c r="CA17" s="9">
        <v>167.358</v>
      </c>
      <c r="CB17" s="9">
        <v>280.17500000000001</v>
      </c>
      <c r="CC17" s="9">
        <v>122.452</v>
      </c>
      <c r="CD17" s="9">
        <v>157.72300000000001</v>
      </c>
      <c r="CE17" s="9">
        <v>146.24799999999999</v>
      </c>
      <c r="CF17" s="9">
        <v>65.856999999999999</v>
      </c>
      <c r="CG17" s="9">
        <v>80.391999999999996</v>
      </c>
      <c r="CH17" s="9">
        <v>133.92699999999999</v>
      </c>
      <c r="CI17" s="9">
        <v>56.594999999999999</v>
      </c>
      <c r="CJ17" s="9">
        <v>77.331999999999994</v>
      </c>
      <c r="CK17" s="9">
        <v>15.201000000000001</v>
      </c>
      <c r="CL17" s="9">
        <v>5.5659999999999998</v>
      </c>
      <c r="CM17" s="9">
        <v>9.6349999999999998</v>
      </c>
      <c r="CN17" s="9">
        <v>277.80799999999999</v>
      </c>
      <c r="CO17" s="9">
        <v>158.66800000000001</v>
      </c>
      <c r="CP17" s="9">
        <v>119.14</v>
      </c>
      <c r="CQ17" s="9">
        <v>260.97000000000003</v>
      </c>
      <c r="CR17" s="9">
        <v>152.94499999999999</v>
      </c>
      <c r="CS17" s="9">
        <v>108.02500000000001</v>
      </c>
      <c r="CT17" s="9">
        <v>130.46199999999999</v>
      </c>
      <c r="CU17" s="9">
        <v>78.674000000000007</v>
      </c>
      <c r="CV17" s="9">
        <v>51.787999999999997</v>
      </c>
      <c r="CW17" s="9">
        <v>130.50700000000001</v>
      </c>
      <c r="CX17" s="9">
        <v>74.271000000000001</v>
      </c>
      <c r="CY17" s="9">
        <v>56.237000000000002</v>
      </c>
      <c r="CZ17" s="9">
        <v>16.838000000000001</v>
      </c>
      <c r="DA17" s="9">
        <v>5.7229999999999999</v>
      </c>
      <c r="DB17" s="9">
        <v>11.115</v>
      </c>
      <c r="DC17" s="9">
        <v>382.78399999999999</v>
      </c>
      <c r="DD17" s="9">
        <v>135.57499999999999</v>
      </c>
      <c r="DE17" s="9">
        <v>247.209</v>
      </c>
      <c r="DF17" s="9">
        <v>359.79500000000002</v>
      </c>
      <c r="DG17" s="9">
        <v>130.041</v>
      </c>
      <c r="DH17" s="9">
        <v>229.75399999999999</v>
      </c>
      <c r="DI17" s="9">
        <v>142.75800000000001</v>
      </c>
      <c r="DJ17" s="9">
        <v>50.783000000000001</v>
      </c>
      <c r="DK17" s="9">
        <v>91.974000000000004</v>
      </c>
      <c r="DL17" s="9">
        <v>217.03700000000001</v>
      </c>
      <c r="DM17" s="9">
        <v>79.257999999999996</v>
      </c>
      <c r="DN17" s="9">
        <v>137.779</v>
      </c>
      <c r="DO17" s="9">
        <v>22.99</v>
      </c>
      <c r="DP17" s="9">
        <v>5.5339999999999998</v>
      </c>
      <c r="DQ17" s="9">
        <v>17.456</v>
      </c>
      <c r="DR17" s="9">
        <v>433.69400000000002</v>
      </c>
      <c r="DS17" s="9">
        <v>170.48699999999999</v>
      </c>
      <c r="DT17" s="9">
        <v>263.20699999999999</v>
      </c>
      <c r="DU17" s="9">
        <v>415.94200000000001</v>
      </c>
      <c r="DV17" s="9">
        <v>166.17500000000001</v>
      </c>
      <c r="DW17" s="9">
        <v>249.767</v>
      </c>
      <c r="DX17" s="9">
        <v>202.40899999999999</v>
      </c>
      <c r="DY17" s="9">
        <v>87.129000000000005</v>
      </c>
      <c r="DZ17" s="9">
        <v>115.28</v>
      </c>
      <c r="EA17" s="9">
        <v>213.53200000000001</v>
      </c>
      <c r="EB17" s="9">
        <v>79.045000000000002</v>
      </c>
      <c r="EC17" s="9">
        <v>134.48699999999999</v>
      </c>
      <c r="ED17" s="9">
        <v>17.751999999999999</v>
      </c>
      <c r="EE17" s="9">
        <v>4.3120000000000003</v>
      </c>
      <c r="EF17" s="9">
        <v>13.44</v>
      </c>
      <c r="EG17" s="9">
        <v>180.05699999999999</v>
      </c>
      <c r="EH17" s="9">
        <v>91.697000000000003</v>
      </c>
      <c r="EI17" s="9">
        <v>88.36</v>
      </c>
      <c r="EJ17" s="9">
        <v>171.26300000000001</v>
      </c>
      <c r="EK17" s="9">
        <v>88.058000000000007</v>
      </c>
      <c r="EL17" s="9">
        <v>83.204999999999998</v>
      </c>
      <c r="EM17" s="9">
        <v>102.84099999999999</v>
      </c>
      <c r="EN17" s="9">
        <v>50.018999999999998</v>
      </c>
      <c r="EO17" s="9">
        <v>52.822000000000003</v>
      </c>
      <c r="EP17" s="9">
        <v>68.421999999999997</v>
      </c>
      <c r="EQ17" s="9">
        <v>38.039000000000001</v>
      </c>
      <c r="ER17" s="9">
        <v>30.382999999999999</v>
      </c>
      <c r="ES17" s="9">
        <v>8.7929999999999993</v>
      </c>
      <c r="ET17" s="9">
        <v>3.6389999999999998</v>
      </c>
      <c r="EU17" s="9">
        <v>5.1539999999999999</v>
      </c>
      <c r="EV17" s="9">
        <v>67.841999999999999</v>
      </c>
      <c r="EW17" s="9">
        <v>38.463000000000001</v>
      </c>
      <c r="EX17" s="9">
        <v>29.379000000000001</v>
      </c>
      <c r="EY17" s="9">
        <v>63.201000000000001</v>
      </c>
      <c r="EZ17" s="9">
        <v>37.128</v>
      </c>
      <c r="FA17" s="9">
        <v>26.073</v>
      </c>
      <c r="FB17" s="9">
        <v>40.106999999999999</v>
      </c>
      <c r="FC17" s="9">
        <v>22.922000000000001</v>
      </c>
      <c r="FD17" s="9">
        <v>17.184000000000001</v>
      </c>
      <c r="FE17" s="9">
        <v>23.094000000000001</v>
      </c>
      <c r="FF17" s="9">
        <v>14.205</v>
      </c>
      <c r="FG17" s="9">
        <v>8.8889999999999993</v>
      </c>
      <c r="FH17" s="9">
        <v>4.6420000000000003</v>
      </c>
      <c r="FI17" s="9">
        <v>1.3360000000000001</v>
      </c>
      <c r="FJ17" s="9">
        <v>3.306</v>
      </c>
      <c r="FK17" s="9">
        <v>1026.856</v>
      </c>
      <c r="FL17" s="9">
        <v>416.42200000000003</v>
      </c>
      <c r="FM17" s="9">
        <v>610.43399999999997</v>
      </c>
      <c r="FN17" s="9">
        <v>974.06100000000004</v>
      </c>
      <c r="FO17" s="9">
        <v>402.98200000000003</v>
      </c>
      <c r="FP17" s="9">
        <v>571.07899999999995</v>
      </c>
      <c r="FQ17" s="9">
        <v>478.57299999999998</v>
      </c>
      <c r="FR17" s="9">
        <v>206.268</v>
      </c>
      <c r="FS17" s="9">
        <v>272.30500000000001</v>
      </c>
      <c r="FT17" s="9">
        <v>495.488</v>
      </c>
      <c r="FU17" s="9">
        <v>196.714</v>
      </c>
      <c r="FV17" s="9">
        <v>298.774</v>
      </c>
      <c r="FW17" s="9">
        <v>52.795999999999999</v>
      </c>
      <c r="FX17" s="9">
        <v>13.44</v>
      </c>
      <c r="FY17" s="9">
        <v>39.356000000000002</v>
      </c>
      <c r="FZ17" s="9">
        <v>844.55499999999995</v>
      </c>
      <c r="GA17" s="9">
        <v>323.62799999999999</v>
      </c>
      <c r="GB17" s="9">
        <v>520.92700000000002</v>
      </c>
      <c r="GC17" s="9">
        <v>805.76800000000003</v>
      </c>
      <c r="GD17" s="9">
        <v>312.91000000000003</v>
      </c>
      <c r="GE17" s="9">
        <v>492.858</v>
      </c>
      <c r="GF17" s="9">
        <v>393.32</v>
      </c>
      <c r="GG17" s="9">
        <v>161.53899999999999</v>
      </c>
      <c r="GH17" s="9">
        <v>231.78100000000001</v>
      </c>
      <c r="GI17" s="9">
        <v>412.44799999999998</v>
      </c>
      <c r="GJ17" s="9">
        <v>151.37</v>
      </c>
      <c r="GK17" s="9">
        <v>261.07799999999997</v>
      </c>
      <c r="GL17" s="9">
        <v>38.786999999999999</v>
      </c>
      <c r="GM17" s="9">
        <v>10.718</v>
      </c>
      <c r="GN17" s="9">
        <v>28.068999999999999</v>
      </c>
      <c r="GO17" s="9">
        <v>182.30099999999999</v>
      </c>
      <c r="GP17" s="9">
        <v>92.793999999999997</v>
      </c>
      <c r="GQ17" s="9">
        <v>89.507000000000005</v>
      </c>
      <c r="GR17" s="9">
        <v>168.292</v>
      </c>
      <c r="GS17" s="9">
        <v>90.072000000000003</v>
      </c>
      <c r="GT17" s="9">
        <v>78.221000000000004</v>
      </c>
      <c r="GU17" s="9">
        <v>85.251999999999995</v>
      </c>
      <c r="GV17" s="9">
        <v>44.728000000000002</v>
      </c>
      <c r="GW17" s="9">
        <v>40.524000000000001</v>
      </c>
      <c r="GX17" s="9">
        <v>83.04</v>
      </c>
      <c r="GY17" s="9">
        <v>45.343000000000004</v>
      </c>
      <c r="GZ17" s="9">
        <v>37.697000000000003</v>
      </c>
      <c r="HA17" s="9">
        <v>14.009</v>
      </c>
      <c r="HB17" s="9">
        <v>2.722</v>
      </c>
      <c r="HC17" s="9">
        <v>11.287000000000001</v>
      </c>
      <c r="HD17" s="9">
        <v>326.233</v>
      </c>
      <c r="HE17" s="9">
        <v>93.762</v>
      </c>
      <c r="HF17" s="9">
        <v>232.471</v>
      </c>
      <c r="HG17" s="9">
        <v>312.94400000000002</v>
      </c>
      <c r="HH17" s="9">
        <v>91.38</v>
      </c>
      <c r="HI17" s="9">
        <v>221.56399999999999</v>
      </c>
      <c r="HJ17" s="9">
        <v>140.352</v>
      </c>
      <c r="HK17" s="9">
        <v>40.134</v>
      </c>
      <c r="HL17" s="9">
        <v>100.218</v>
      </c>
      <c r="HM17" s="9">
        <v>172.59100000000001</v>
      </c>
      <c r="HN17" s="9">
        <v>51.246000000000002</v>
      </c>
      <c r="HO17" s="9">
        <v>121.346</v>
      </c>
      <c r="HP17" s="9">
        <v>13.289</v>
      </c>
      <c r="HQ17" s="9">
        <v>2.3820000000000001</v>
      </c>
      <c r="HR17" s="9">
        <v>10.907</v>
      </c>
      <c r="HS17" s="9">
        <v>140.14599999999999</v>
      </c>
      <c r="HT17" s="9">
        <v>44.606000000000002</v>
      </c>
      <c r="HU17" s="9">
        <v>95.54</v>
      </c>
      <c r="HV17" s="9">
        <v>131.471</v>
      </c>
      <c r="HW17" s="9">
        <v>43.63</v>
      </c>
      <c r="HX17" s="9">
        <v>87.840999999999994</v>
      </c>
      <c r="HY17" s="9">
        <v>65.686999999999998</v>
      </c>
      <c r="HZ17" s="9">
        <v>24.547000000000001</v>
      </c>
      <c r="IA17" s="9">
        <v>41.139000000000003</v>
      </c>
      <c r="IB17" s="9">
        <v>65.784999999999997</v>
      </c>
      <c r="IC17" s="9">
        <v>19.082000000000001</v>
      </c>
      <c r="ID17" s="9">
        <v>46.701999999999998</v>
      </c>
      <c r="IE17" s="9">
        <v>8.6739999999999995</v>
      </c>
      <c r="IF17" s="9">
        <v>0.97599999999999998</v>
      </c>
      <c r="IG17" s="9">
        <v>7.6980000000000004</v>
      </c>
      <c r="IH17" s="9">
        <v>291.01600000000002</v>
      </c>
      <c r="II17" s="9">
        <v>125.523</v>
      </c>
      <c r="IJ17" s="9">
        <v>165.49299999999999</v>
      </c>
      <c r="IK17" s="9">
        <v>276.21499999999997</v>
      </c>
      <c r="IL17" s="9">
        <v>120.357</v>
      </c>
      <c r="IM17" s="9">
        <v>155.858</v>
      </c>
      <c r="IN17" s="9">
        <v>145.21199999999999</v>
      </c>
      <c r="IO17" s="9">
        <v>65.400999999999996</v>
      </c>
      <c r="IP17" s="9">
        <v>79.811000000000007</v>
      </c>
      <c r="IQ17" s="9">
        <v>131.00299999999999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37.698999999999998</v>
      </c>
      <c r="C11" s="9">
        <v>77.216999999999999</v>
      </c>
      <c r="D11" s="9">
        <v>16.324999999999999</v>
      </c>
      <c r="E11" s="9">
        <v>5.6609999999999996</v>
      </c>
      <c r="F11" s="9">
        <v>10.664</v>
      </c>
      <c r="G11" s="9">
        <v>276.57299999999998</v>
      </c>
      <c r="H11" s="9">
        <v>151.51300000000001</v>
      </c>
      <c r="I11" s="9">
        <v>125.06</v>
      </c>
      <c r="J11" s="9">
        <v>262.88099999999997</v>
      </c>
      <c r="K11" s="9">
        <v>147.44800000000001</v>
      </c>
      <c r="L11" s="9">
        <v>115.43300000000001</v>
      </c>
      <c r="M11" s="9">
        <v>146.351</v>
      </c>
      <c r="N11" s="9">
        <v>85.631</v>
      </c>
      <c r="O11" s="9">
        <v>60.72</v>
      </c>
      <c r="P11" s="9">
        <v>116.53100000000001</v>
      </c>
      <c r="Q11" s="9">
        <v>61.817999999999998</v>
      </c>
      <c r="R11" s="9">
        <v>54.713000000000001</v>
      </c>
      <c r="S11" s="9">
        <v>13.691000000000001</v>
      </c>
      <c r="T11" s="9">
        <v>4.0640000000000001</v>
      </c>
      <c r="U11" s="9">
        <v>9.6270000000000007</v>
      </c>
      <c r="V11" s="9">
        <v>341.14299999999997</v>
      </c>
      <c r="W11" s="9">
        <v>101.246</v>
      </c>
      <c r="X11" s="9">
        <v>239.89699999999999</v>
      </c>
      <c r="Y11" s="9">
        <v>319.50400000000002</v>
      </c>
      <c r="Z11" s="9">
        <v>96.135999999999996</v>
      </c>
      <c r="AA11" s="9">
        <v>223.36699999999999</v>
      </c>
      <c r="AB11" s="9">
        <v>132.155</v>
      </c>
      <c r="AC11" s="9">
        <v>37.823</v>
      </c>
      <c r="AD11" s="9">
        <v>94.331999999999994</v>
      </c>
      <c r="AE11" s="9">
        <v>187.34800000000001</v>
      </c>
      <c r="AF11" s="9">
        <v>58.314</v>
      </c>
      <c r="AG11" s="9">
        <v>129.035</v>
      </c>
      <c r="AH11" s="9">
        <v>21.638999999999999</v>
      </c>
      <c r="AI11" s="9">
        <v>5.1100000000000003</v>
      </c>
      <c r="AJ11" s="9">
        <v>16.53</v>
      </c>
      <c r="AK11" s="9">
        <v>433.85</v>
      </c>
      <c r="AL11" s="9">
        <v>160.768</v>
      </c>
      <c r="AM11" s="9">
        <v>273.08199999999999</v>
      </c>
      <c r="AN11" s="9">
        <v>402.25900000000001</v>
      </c>
      <c r="AO11" s="9">
        <v>149.29599999999999</v>
      </c>
      <c r="AP11" s="9">
        <v>252.96299999999999</v>
      </c>
      <c r="AQ11" s="9">
        <v>194.98500000000001</v>
      </c>
      <c r="AR11" s="9">
        <v>73.16</v>
      </c>
      <c r="AS11" s="9">
        <v>121.825</v>
      </c>
      <c r="AT11" s="9">
        <v>207.274</v>
      </c>
      <c r="AU11" s="9">
        <v>76.135999999999996</v>
      </c>
      <c r="AV11" s="9">
        <v>131.13800000000001</v>
      </c>
      <c r="AW11" s="9">
        <v>31.591999999999999</v>
      </c>
      <c r="AX11" s="9">
        <v>11.472</v>
      </c>
      <c r="AY11" s="9">
        <v>20.119</v>
      </c>
      <c r="AZ11" s="9">
        <v>179.58799999999999</v>
      </c>
      <c r="BA11" s="9">
        <v>80.17</v>
      </c>
      <c r="BB11" s="9">
        <v>99.418000000000006</v>
      </c>
      <c r="BC11" s="9">
        <v>168.982</v>
      </c>
      <c r="BD11" s="9">
        <v>75.888999999999996</v>
      </c>
      <c r="BE11" s="9">
        <v>93.093000000000004</v>
      </c>
      <c r="BF11" s="9">
        <v>115.545</v>
      </c>
      <c r="BG11" s="9">
        <v>52.991</v>
      </c>
      <c r="BH11" s="9">
        <v>62.554000000000002</v>
      </c>
      <c r="BI11" s="9">
        <v>53.436999999999998</v>
      </c>
      <c r="BJ11" s="9">
        <v>22.898</v>
      </c>
      <c r="BK11" s="9">
        <v>30.539000000000001</v>
      </c>
      <c r="BL11" s="9">
        <v>10.606</v>
      </c>
      <c r="BM11" s="9">
        <v>4.2809999999999997</v>
      </c>
      <c r="BN11" s="9">
        <v>6.3250000000000002</v>
      </c>
      <c r="BO11" s="9">
        <v>71.882000000000005</v>
      </c>
      <c r="BP11" s="9">
        <v>44.811</v>
      </c>
      <c r="BQ11" s="9">
        <v>27.071000000000002</v>
      </c>
      <c r="BR11" s="9">
        <v>69.361999999999995</v>
      </c>
      <c r="BS11" s="9">
        <v>44.115000000000002</v>
      </c>
      <c r="BT11" s="9">
        <v>25.247</v>
      </c>
      <c r="BU11" s="9">
        <v>53.249000000000002</v>
      </c>
      <c r="BV11" s="9">
        <v>36.566000000000003</v>
      </c>
      <c r="BW11" s="9">
        <v>16.683</v>
      </c>
      <c r="BX11" s="9">
        <v>16.111999999999998</v>
      </c>
      <c r="BY11" s="9">
        <v>7.548</v>
      </c>
      <c r="BZ11" s="9">
        <v>8.5640000000000001</v>
      </c>
      <c r="CA11" s="9">
        <v>2.52</v>
      </c>
      <c r="CB11" s="9">
        <v>0.69599999999999995</v>
      </c>
      <c r="CC11" s="9">
        <v>1.8240000000000001</v>
      </c>
      <c r="CD11" s="9">
        <v>369.363</v>
      </c>
      <c r="CE11" s="9">
        <v>167.56100000000001</v>
      </c>
      <c r="CF11" s="9">
        <v>201.80199999999999</v>
      </c>
      <c r="CG11" s="9">
        <v>350.41500000000002</v>
      </c>
      <c r="CH11" s="9">
        <v>159.989</v>
      </c>
      <c r="CI11" s="9">
        <v>190.42599999999999</v>
      </c>
      <c r="CJ11" s="9">
        <v>186.81299999999999</v>
      </c>
      <c r="CK11" s="9">
        <v>84.429000000000002</v>
      </c>
      <c r="CL11" s="9">
        <v>102.384</v>
      </c>
      <c r="CM11" s="9">
        <v>163.601</v>
      </c>
      <c r="CN11" s="9">
        <v>75.56</v>
      </c>
      <c r="CO11" s="9">
        <v>88.042000000000002</v>
      </c>
      <c r="CP11" s="9">
        <v>18.948</v>
      </c>
      <c r="CQ11" s="9">
        <v>7.5720000000000001</v>
      </c>
      <c r="CR11" s="9">
        <v>11.375999999999999</v>
      </c>
      <c r="CS11" s="9">
        <v>358.726</v>
      </c>
      <c r="CT11" s="9">
        <v>160.31</v>
      </c>
      <c r="CU11" s="9">
        <v>198.416</v>
      </c>
      <c r="CV11" s="9">
        <v>340.43799999999999</v>
      </c>
      <c r="CW11" s="9">
        <v>153.399</v>
      </c>
      <c r="CX11" s="9">
        <v>187.03899999999999</v>
      </c>
      <c r="CY11" s="9">
        <v>179.02</v>
      </c>
      <c r="CZ11" s="9">
        <v>78.513000000000005</v>
      </c>
      <c r="DA11" s="9">
        <v>100.50700000000001</v>
      </c>
      <c r="DB11" s="9">
        <v>161.41800000000001</v>
      </c>
      <c r="DC11" s="9">
        <v>74.885999999999996</v>
      </c>
      <c r="DD11" s="9">
        <v>86.531999999999996</v>
      </c>
      <c r="DE11" s="9">
        <v>18.286999999999999</v>
      </c>
      <c r="DF11" s="9">
        <v>6.9109999999999996</v>
      </c>
      <c r="DG11" s="9">
        <v>11.375999999999999</v>
      </c>
      <c r="DH11" s="9">
        <v>10.637</v>
      </c>
      <c r="DI11" s="9">
        <v>7.2510000000000003</v>
      </c>
      <c r="DJ11" s="9">
        <v>3.3860000000000001</v>
      </c>
      <c r="DK11" s="9">
        <v>9.9760000000000009</v>
      </c>
      <c r="DL11" s="9">
        <v>6.59</v>
      </c>
      <c r="DM11" s="9">
        <v>3.3860000000000001</v>
      </c>
      <c r="DN11" s="9">
        <v>7.7930000000000001</v>
      </c>
      <c r="DO11" s="9">
        <v>5.9160000000000004</v>
      </c>
      <c r="DP11" s="9">
        <v>1.877</v>
      </c>
      <c r="DQ11" s="9">
        <v>2.1829999999999998</v>
      </c>
      <c r="DR11" s="9">
        <v>0.67400000000000004</v>
      </c>
      <c r="DS11" s="9">
        <v>1.5089999999999999</v>
      </c>
      <c r="DT11" s="9">
        <v>0.66100000000000003</v>
      </c>
      <c r="DU11" s="9">
        <v>0.66100000000000003</v>
      </c>
      <c r="DV11" s="9">
        <v>0</v>
      </c>
      <c r="DW11" s="9">
        <v>158.661</v>
      </c>
      <c r="DX11" s="9">
        <v>74.489999999999995</v>
      </c>
      <c r="DY11" s="9">
        <v>84.171000000000006</v>
      </c>
      <c r="DZ11" s="9">
        <v>147.08099999999999</v>
      </c>
      <c r="EA11" s="9">
        <v>70.087999999999994</v>
      </c>
      <c r="EB11" s="9">
        <v>76.994</v>
      </c>
      <c r="EC11" s="9">
        <v>68.7</v>
      </c>
      <c r="ED11" s="9">
        <v>30.771999999999998</v>
      </c>
      <c r="EE11" s="9">
        <v>37.927</v>
      </c>
      <c r="EF11" s="9">
        <v>78.382000000000005</v>
      </c>
      <c r="EG11" s="9">
        <v>39.314999999999998</v>
      </c>
      <c r="EH11" s="9">
        <v>39.066000000000003</v>
      </c>
      <c r="EI11" s="9">
        <v>11.58</v>
      </c>
      <c r="EJ11" s="9">
        <v>4.4020000000000001</v>
      </c>
      <c r="EK11" s="9">
        <v>7.1779999999999999</v>
      </c>
      <c r="EL11" s="9">
        <v>32.468000000000004</v>
      </c>
      <c r="EM11" s="9">
        <v>13.127000000000001</v>
      </c>
      <c r="EN11" s="9">
        <v>19.341000000000001</v>
      </c>
      <c r="EO11" s="9">
        <v>29.221</v>
      </c>
      <c r="EP11" s="9">
        <v>11.105</v>
      </c>
      <c r="EQ11" s="9">
        <v>18.116</v>
      </c>
      <c r="ER11" s="9">
        <v>13.481999999999999</v>
      </c>
      <c r="ES11" s="9">
        <v>5.4039999999999999</v>
      </c>
      <c r="ET11" s="9">
        <v>8.0779999999999994</v>
      </c>
      <c r="EU11" s="9">
        <v>15.738</v>
      </c>
      <c r="EV11" s="9">
        <v>5.7009999999999996</v>
      </c>
      <c r="EW11" s="9">
        <v>10.037000000000001</v>
      </c>
      <c r="EX11" s="9">
        <v>3.2469999999999999</v>
      </c>
      <c r="EY11" s="9">
        <v>2.0209999999999999</v>
      </c>
      <c r="EZ11" s="9">
        <v>1.226</v>
      </c>
      <c r="FA11" s="9">
        <v>93.057000000000002</v>
      </c>
      <c r="FB11" s="9">
        <v>33.368000000000002</v>
      </c>
      <c r="FC11" s="9">
        <v>59.689</v>
      </c>
      <c r="FD11" s="9">
        <v>90.697999999999993</v>
      </c>
      <c r="FE11" s="9">
        <v>32.81</v>
      </c>
      <c r="FF11" s="9">
        <v>57.887</v>
      </c>
      <c r="FG11" s="9">
        <v>55.332000000000001</v>
      </c>
      <c r="FH11" s="9">
        <v>21.074000000000002</v>
      </c>
      <c r="FI11" s="9">
        <v>34.256999999999998</v>
      </c>
      <c r="FJ11" s="9">
        <v>35.366</v>
      </c>
      <c r="FK11" s="9">
        <v>11.736000000000001</v>
      </c>
      <c r="FL11" s="9">
        <v>23.63</v>
      </c>
      <c r="FM11" s="9">
        <v>2.359</v>
      </c>
      <c r="FN11" s="9">
        <v>0.55800000000000005</v>
      </c>
      <c r="FO11" s="9">
        <v>1.8009999999999999</v>
      </c>
      <c r="FP11" s="9">
        <v>85.177000000000007</v>
      </c>
      <c r="FQ11" s="9">
        <v>46.576999999999998</v>
      </c>
      <c r="FR11" s="9">
        <v>38.600999999999999</v>
      </c>
      <c r="FS11" s="9">
        <v>83.415000000000006</v>
      </c>
      <c r="FT11" s="9">
        <v>45.985999999999997</v>
      </c>
      <c r="FU11" s="9">
        <v>37.429000000000002</v>
      </c>
      <c r="FV11" s="9">
        <v>49.298999999999999</v>
      </c>
      <c r="FW11" s="9">
        <v>27.178000000000001</v>
      </c>
      <c r="FX11" s="9">
        <v>22.120999999999999</v>
      </c>
      <c r="FY11" s="9">
        <v>34.115000000000002</v>
      </c>
      <c r="FZ11" s="9">
        <v>18.808</v>
      </c>
      <c r="GA11" s="9">
        <v>15.308</v>
      </c>
      <c r="GB11" s="9">
        <v>1.762</v>
      </c>
      <c r="GC11" s="9">
        <v>0.59099999999999997</v>
      </c>
      <c r="GD11" s="9">
        <v>1.1719999999999999</v>
      </c>
      <c r="GE11" s="9">
        <v>141.08199999999999</v>
      </c>
      <c r="GF11" s="9">
        <v>61.213000000000001</v>
      </c>
      <c r="GG11" s="9">
        <v>79.869</v>
      </c>
      <c r="GH11" s="9">
        <v>134.52699999999999</v>
      </c>
      <c r="GI11" s="9">
        <v>58.732999999999997</v>
      </c>
      <c r="GJ11" s="9">
        <v>75.793999999999997</v>
      </c>
      <c r="GK11" s="9">
        <v>58.432000000000002</v>
      </c>
      <c r="GL11" s="9">
        <v>24.614999999999998</v>
      </c>
      <c r="GM11" s="9">
        <v>33.817</v>
      </c>
      <c r="GN11" s="9">
        <v>76.094999999999999</v>
      </c>
      <c r="GO11" s="9">
        <v>34.118000000000002</v>
      </c>
      <c r="GP11" s="9">
        <v>41.978000000000002</v>
      </c>
      <c r="GQ11" s="9">
        <v>6.5549999999999997</v>
      </c>
      <c r="GR11" s="9">
        <v>2.48</v>
      </c>
      <c r="GS11" s="9">
        <v>4.0750000000000002</v>
      </c>
      <c r="GT11" s="9">
        <v>143.435</v>
      </c>
      <c r="GU11" s="9">
        <v>64.921999999999997</v>
      </c>
      <c r="GV11" s="9">
        <v>78.512</v>
      </c>
      <c r="GW11" s="9">
        <v>134.44300000000001</v>
      </c>
      <c r="GX11" s="9">
        <v>61.048999999999999</v>
      </c>
      <c r="GY11" s="9">
        <v>73.394000000000005</v>
      </c>
      <c r="GZ11" s="9">
        <v>66.313999999999993</v>
      </c>
      <c r="HA11" s="9">
        <v>29.218</v>
      </c>
      <c r="HB11" s="9">
        <v>37.095999999999997</v>
      </c>
      <c r="HC11" s="9">
        <v>68.129000000000005</v>
      </c>
      <c r="HD11" s="9">
        <v>31.832000000000001</v>
      </c>
      <c r="HE11" s="9">
        <v>36.298000000000002</v>
      </c>
      <c r="HF11" s="9">
        <v>8.9920000000000009</v>
      </c>
      <c r="HG11" s="9">
        <v>3.8730000000000002</v>
      </c>
      <c r="HH11" s="9">
        <v>5.1189999999999998</v>
      </c>
      <c r="HI11" s="9">
        <v>61.52</v>
      </c>
      <c r="HJ11" s="9">
        <v>27.431000000000001</v>
      </c>
      <c r="HK11" s="9">
        <v>34.088999999999999</v>
      </c>
      <c r="HL11" s="9">
        <v>58.220999999999997</v>
      </c>
      <c r="HM11" s="9">
        <v>26.314</v>
      </c>
      <c r="HN11" s="9">
        <v>31.907</v>
      </c>
      <c r="HO11" s="9">
        <v>44.728999999999999</v>
      </c>
      <c r="HP11" s="9">
        <v>19.254000000000001</v>
      </c>
      <c r="HQ11" s="9">
        <v>25.475999999999999</v>
      </c>
      <c r="HR11" s="9">
        <v>13.492000000000001</v>
      </c>
      <c r="HS11" s="9">
        <v>7.06</v>
      </c>
      <c r="HT11" s="9">
        <v>6.431</v>
      </c>
      <c r="HU11" s="9">
        <v>3.2989999999999999</v>
      </c>
      <c r="HV11" s="9">
        <v>1.117</v>
      </c>
      <c r="HW11" s="9">
        <v>2.1829999999999998</v>
      </c>
      <c r="HX11" s="9">
        <v>23.326000000000001</v>
      </c>
      <c r="HY11" s="9">
        <v>13.994999999999999</v>
      </c>
      <c r="HZ11" s="9">
        <v>9.3309999999999995</v>
      </c>
      <c r="IA11" s="9">
        <v>23.224</v>
      </c>
      <c r="IB11" s="9">
        <v>13.893000000000001</v>
      </c>
      <c r="IC11" s="9">
        <v>9.3309999999999995</v>
      </c>
      <c r="ID11" s="9">
        <v>17.338999999999999</v>
      </c>
      <c r="IE11" s="9">
        <v>11.343</v>
      </c>
      <c r="IF11" s="9">
        <v>5.9960000000000004</v>
      </c>
      <c r="IG11" s="9">
        <v>5.8849999999999998</v>
      </c>
      <c r="IH11" s="9">
        <v>2.5499999999999998</v>
      </c>
      <c r="II11" s="9">
        <v>3.335</v>
      </c>
      <c r="IJ11" s="9">
        <v>0.10199999999999999</v>
      </c>
      <c r="IK11" s="9">
        <v>0.10199999999999999</v>
      </c>
      <c r="IL11" s="9">
        <v>0</v>
      </c>
      <c r="IM11" s="9">
        <v>374.8</v>
      </c>
      <c r="IN11" s="9">
        <v>129.923</v>
      </c>
      <c r="IO11" s="9">
        <v>244.87700000000001</v>
      </c>
      <c r="IP11" s="9">
        <v>338.26299999999998</v>
      </c>
      <c r="IQ11" s="9">
        <v>118.227</v>
      </c>
    </row>
    <row r="12" spans="1:251">
      <c r="A12" s="10">
        <v>42401</v>
      </c>
      <c r="B12" s="9">
        <v>45.375</v>
      </c>
      <c r="C12" s="9">
        <v>81.477999999999994</v>
      </c>
      <c r="D12" s="9">
        <v>17.582999999999998</v>
      </c>
      <c r="E12" s="9">
        <v>4.9080000000000004</v>
      </c>
      <c r="F12" s="9">
        <v>12.676</v>
      </c>
      <c r="G12" s="9">
        <v>250.85300000000001</v>
      </c>
      <c r="H12" s="9">
        <v>133.262</v>
      </c>
      <c r="I12" s="9">
        <v>117.59099999999999</v>
      </c>
      <c r="J12" s="9">
        <v>236.16</v>
      </c>
      <c r="K12" s="9">
        <v>124.752</v>
      </c>
      <c r="L12" s="9">
        <v>111.408</v>
      </c>
      <c r="M12" s="9">
        <v>139.18</v>
      </c>
      <c r="N12" s="9">
        <v>74.259</v>
      </c>
      <c r="O12" s="9">
        <v>64.921000000000006</v>
      </c>
      <c r="P12" s="9">
        <v>96.98</v>
      </c>
      <c r="Q12" s="9">
        <v>50.494</v>
      </c>
      <c r="R12" s="9">
        <v>46.485999999999997</v>
      </c>
      <c r="S12" s="9">
        <v>14.694000000000001</v>
      </c>
      <c r="T12" s="9">
        <v>8.51</v>
      </c>
      <c r="U12" s="9">
        <v>6.1840000000000002</v>
      </c>
      <c r="V12" s="9">
        <v>351.173</v>
      </c>
      <c r="W12" s="9">
        <v>111.705</v>
      </c>
      <c r="X12" s="9">
        <v>239.46799999999999</v>
      </c>
      <c r="Y12" s="9">
        <v>333.80399999999997</v>
      </c>
      <c r="Z12" s="9">
        <v>104.53</v>
      </c>
      <c r="AA12" s="9">
        <v>229.274</v>
      </c>
      <c r="AB12" s="9">
        <v>126.992</v>
      </c>
      <c r="AC12" s="9">
        <v>41.540999999999997</v>
      </c>
      <c r="AD12" s="9">
        <v>85.450999999999993</v>
      </c>
      <c r="AE12" s="9">
        <v>206.81200000000001</v>
      </c>
      <c r="AF12" s="9">
        <v>62.988999999999997</v>
      </c>
      <c r="AG12" s="9">
        <v>143.82400000000001</v>
      </c>
      <c r="AH12" s="9">
        <v>17.369</v>
      </c>
      <c r="AI12" s="9">
        <v>7.1749999999999998</v>
      </c>
      <c r="AJ12" s="9">
        <v>10.194000000000001</v>
      </c>
      <c r="AK12" s="9">
        <v>447.55599999999998</v>
      </c>
      <c r="AL12" s="9">
        <v>176.381</v>
      </c>
      <c r="AM12" s="9">
        <v>271.17500000000001</v>
      </c>
      <c r="AN12" s="9">
        <v>421.14100000000002</v>
      </c>
      <c r="AO12" s="9">
        <v>171.76900000000001</v>
      </c>
      <c r="AP12" s="9">
        <v>249.37200000000001</v>
      </c>
      <c r="AQ12" s="9">
        <v>219.80699999999999</v>
      </c>
      <c r="AR12" s="9">
        <v>97.010999999999996</v>
      </c>
      <c r="AS12" s="9">
        <v>122.79600000000001</v>
      </c>
      <c r="AT12" s="9">
        <v>201.334</v>
      </c>
      <c r="AU12" s="9">
        <v>74.757999999999996</v>
      </c>
      <c r="AV12" s="9">
        <v>126.57599999999999</v>
      </c>
      <c r="AW12" s="9">
        <v>26.414999999999999</v>
      </c>
      <c r="AX12" s="9">
        <v>4.6120000000000001</v>
      </c>
      <c r="AY12" s="9">
        <v>21.803000000000001</v>
      </c>
      <c r="AZ12" s="9">
        <v>158.583</v>
      </c>
      <c r="BA12" s="9">
        <v>71.703000000000003</v>
      </c>
      <c r="BB12" s="9">
        <v>86.88</v>
      </c>
      <c r="BC12" s="9">
        <v>146.22999999999999</v>
      </c>
      <c r="BD12" s="9">
        <v>65.756</v>
      </c>
      <c r="BE12" s="9">
        <v>80.474000000000004</v>
      </c>
      <c r="BF12" s="9">
        <v>94.805999999999997</v>
      </c>
      <c r="BG12" s="9">
        <v>40.119999999999997</v>
      </c>
      <c r="BH12" s="9">
        <v>54.685000000000002</v>
      </c>
      <c r="BI12" s="9">
        <v>51.423999999999999</v>
      </c>
      <c r="BJ12" s="9">
        <v>25.635999999999999</v>
      </c>
      <c r="BK12" s="9">
        <v>25.789000000000001</v>
      </c>
      <c r="BL12" s="9">
        <v>12.353</v>
      </c>
      <c r="BM12" s="9">
        <v>5.9470000000000001</v>
      </c>
      <c r="BN12" s="9">
        <v>6.4059999999999997</v>
      </c>
      <c r="BO12" s="9">
        <v>63.658999999999999</v>
      </c>
      <c r="BP12" s="9">
        <v>36.380000000000003</v>
      </c>
      <c r="BQ12" s="9">
        <v>27.277999999999999</v>
      </c>
      <c r="BR12" s="9">
        <v>57.256</v>
      </c>
      <c r="BS12" s="9">
        <v>33.054000000000002</v>
      </c>
      <c r="BT12" s="9">
        <v>24.202000000000002</v>
      </c>
      <c r="BU12" s="9">
        <v>45.523000000000003</v>
      </c>
      <c r="BV12" s="9">
        <v>25.850999999999999</v>
      </c>
      <c r="BW12" s="9">
        <v>19.672999999999998</v>
      </c>
      <c r="BX12" s="9">
        <v>11.731999999999999</v>
      </c>
      <c r="BY12" s="9">
        <v>7.2030000000000003</v>
      </c>
      <c r="BZ12" s="9">
        <v>4.53</v>
      </c>
      <c r="CA12" s="9">
        <v>6.4029999999999996</v>
      </c>
      <c r="CB12" s="9">
        <v>3.327</v>
      </c>
      <c r="CC12" s="9">
        <v>3.0760000000000001</v>
      </c>
      <c r="CD12" s="9">
        <v>377.96100000000001</v>
      </c>
      <c r="CE12" s="9">
        <v>177.08699999999999</v>
      </c>
      <c r="CF12" s="9">
        <v>200.874</v>
      </c>
      <c r="CG12" s="9">
        <v>360.86799999999999</v>
      </c>
      <c r="CH12" s="9">
        <v>170.33099999999999</v>
      </c>
      <c r="CI12" s="9">
        <v>190.536</v>
      </c>
      <c r="CJ12" s="9">
        <v>187.35599999999999</v>
      </c>
      <c r="CK12" s="9">
        <v>87.837000000000003</v>
      </c>
      <c r="CL12" s="9">
        <v>99.518000000000001</v>
      </c>
      <c r="CM12" s="9">
        <v>173.512</v>
      </c>
      <c r="CN12" s="9">
        <v>82.494</v>
      </c>
      <c r="CO12" s="9">
        <v>91.018000000000001</v>
      </c>
      <c r="CP12" s="9">
        <v>17.094000000000001</v>
      </c>
      <c r="CQ12" s="9">
        <v>6.7560000000000002</v>
      </c>
      <c r="CR12" s="9">
        <v>10.337999999999999</v>
      </c>
      <c r="CS12" s="9">
        <v>363.94</v>
      </c>
      <c r="CT12" s="9">
        <v>166.941</v>
      </c>
      <c r="CU12" s="9">
        <v>196.999</v>
      </c>
      <c r="CV12" s="9">
        <v>347.82</v>
      </c>
      <c r="CW12" s="9">
        <v>160.714</v>
      </c>
      <c r="CX12" s="9">
        <v>187.10599999999999</v>
      </c>
      <c r="CY12" s="9">
        <v>178.51300000000001</v>
      </c>
      <c r="CZ12" s="9">
        <v>81.197000000000003</v>
      </c>
      <c r="DA12" s="9">
        <v>97.316000000000003</v>
      </c>
      <c r="DB12" s="9">
        <v>169.30799999999999</v>
      </c>
      <c r="DC12" s="9">
        <v>79.516999999999996</v>
      </c>
      <c r="DD12" s="9">
        <v>89.79</v>
      </c>
      <c r="DE12" s="9">
        <v>16.12</v>
      </c>
      <c r="DF12" s="9">
        <v>6.2270000000000003</v>
      </c>
      <c r="DG12" s="9">
        <v>9.8930000000000007</v>
      </c>
      <c r="DH12" s="9">
        <v>14.021000000000001</v>
      </c>
      <c r="DI12" s="9">
        <v>10.146000000000001</v>
      </c>
      <c r="DJ12" s="9">
        <v>3.875</v>
      </c>
      <c r="DK12" s="9">
        <v>13.047000000000001</v>
      </c>
      <c r="DL12" s="9">
        <v>9.6170000000000009</v>
      </c>
      <c r="DM12" s="9">
        <v>3.43</v>
      </c>
      <c r="DN12" s="9">
        <v>8.843</v>
      </c>
      <c r="DO12" s="9">
        <v>6.64</v>
      </c>
      <c r="DP12" s="9">
        <v>2.2029999999999998</v>
      </c>
      <c r="DQ12" s="9">
        <v>4.2039999999999997</v>
      </c>
      <c r="DR12" s="9">
        <v>2.976</v>
      </c>
      <c r="DS12" s="9">
        <v>1.228</v>
      </c>
      <c r="DT12" s="9">
        <v>0.97399999999999998</v>
      </c>
      <c r="DU12" s="9">
        <v>0.52900000000000003</v>
      </c>
      <c r="DV12" s="9">
        <v>0.44500000000000001</v>
      </c>
      <c r="DW12" s="9">
        <v>156.934</v>
      </c>
      <c r="DX12" s="9">
        <v>74.311000000000007</v>
      </c>
      <c r="DY12" s="9">
        <v>82.622</v>
      </c>
      <c r="DZ12" s="9">
        <v>149.172</v>
      </c>
      <c r="EA12" s="9">
        <v>71.882000000000005</v>
      </c>
      <c r="EB12" s="9">
        <v>77.290000000000006</v>
      </c>
      <c r="EC12" s="9">
        <v>66.641000000000005</v>
      </c>
      <c r="ED12" s="9">
        <v>31.664999999999999</v>
      </c>
      <c r="EE12" s="9">
        <v>34.975999999999999</v>
      </c>
      <c r="EF12" s="9">
        <v>82.531000000000006</v>
      </c>
      <c r="EG12" s="9">
        <v>40.216000000000001</v>
      </c>
      <c r="EH12" s="9">
        <v>42.314</v>
      </c>
      <c r="EI12" s="9">
        <v>7.7610000000000001</v>
      </c>
      <c r="EJ12" s="9">
        <v>2.4300000000000002</v>
      </c>
      <c r="EK12" s="9">
        <v>5.3319999999999999</v>
      </c>
      <c r="EL12" s="9">
        <v>43.801000000000002</v>
      </c>
      <c r="EM12" s="9">
        <v>21.856000000000002</v>
      </c>
      <c r="EN12" s="9">
        <v>21.943999999999999</v>
      </c>
      <c r="EO12" s="9">
        <v>41.646999999999998</v>
      </c>
      <c r="EP12" s="9">
        <v>20.052</v>
      </c>
      <c r="EQ12" s="9">
        <v>21.594999999999999</v>
      </c>
      <c r="ER12" s="9">
        <v>18.684000000000001</v>
      </c>
      <c r="ES12" s="9">
        <v>8.2669999999999995</v>
      </c>
      <c r="ET12" s="9">
        <v>10.416</v>
      </c>
      <c r="EU12" s="9">
        <v>22.963999999999999</v>
      </c>
      <c r="EV12" s="9">
        <v>11.785</v>
      </c>
      <c r="EW12" s="9">
        <v>11.179</v>
      </c>
      <c r="EX12" s="9">
        <v>2.153</v>
      </c>
      <c r="EY12" s="9">
        <v>1.804</v>
      </c>
      <c r="EZ12" s="9">
        <v>0.34899999999999998</v>
      </c>
      <c r="FA12" s="9">
        <v>104.565</v>
      </c>
      <c r="FB12" s="9">
        <v>43.018999999999998</v>
      </c>
      <c r="FC12" s="9">
        <v>61.545999999999999</v>
      </c>
      <c r="FD12" s="9">
        <v>99.465999999999994</v>
      </c>
      <c r="FE12" s="9">
        <v>42.093000000000004</v>
      </c>
      <c r="FF12" s="9">
        <v>57.372999999999998</v>
      </c>
      <c r="FG12" s="9">
        <v>56.286999999999999</v>
      </c>
      <c r="FH12" s="9">
        <v>26.608000000000001</v>
      </c>
      <c r="FI12" s="9">
        <v>29.678000000000001</v>
      </c>
      <c r="FJ12" s="9">
        <v>43.18</v>
      </c>
      <c r="FK12" s="9">
        <v>15.484999999999999</v>
      </c>
      <c r="FL12" s="9">
        <v>27.695</v>
      </c>
      <c r="FM12" s="9">
        <v>5.0979999999999999</v>
      </c>
      <c r="FN12" s="9">
        <v>0.92600000000000005</v>
      </c>
      <c r="FO12" s="9">
        <v>4.1719999999999997</v>
      </c>
      <c r="FP12" s="9">
        <v>72.662999999999997</v>
      </c>
      <c r="FQ12" s="9">
        <v>37.901000000000003</v>
      </c>
      <c r="FR12" s="9">
        <v>34.762</v>
      </c>
      <c r="FS12" s="9">
        <v>70.581999999999994</v>
      </c>
      <c r="FT12" s="9">
        <v>36.304000000000002</v>
      </c>
      <c r="FU12" s="9">
        <v>34.277000000000001</v>
      </c>
      <c r="FV12" s="9">
        <v>45.744</v>
      </c>
      <c r="FW12" s="9">
        <v>21.295999999999999</v>
      </c>
      <c r="FX12" s="9">
        <v>24.448</v>
      </c>
      <c r="FY12" s="9">
        <v>24.838000000000001</v>
      </c>
      <c r="FZ12" s="9">
        <v>15.007999999999999</v>
      </c>
      <c r="GA12" s="9">
        <v>9.83</v>
      </c>
      <c r="GB12" s="9">
        <v>2.081</v>
      </c>
      <c r="GC12" s="9">
        <v>1.597</v>
      </c>
      <c r="GD12" s="9">
        <v>0.48399999999999999</v>
      </c>
      <c r="GE12" s="9">
        <v>147.94300000000001</v>
      </c>
      <c r="GF12" s="9">
        <v>64.903000000000006</v>
      </c>
      <c r="GG12" s="9">
        <v>83.04</v>
      </c>
      <c r="GH12" s="9">
        <v>144.042</v>
      </c>
      <c r="GI12" s="9">
        <v>63.143999999999998</v>
      </c>
      <c r="GJ12" s="9">
        <v>80.897999999999996</v>
      </c>
      <c r="GK12" s="9">
        <v>52.856000000000002</v>
      </c>
      <c r="GL12" s="9">
        <v>21.65</v>
      </c>
      <c r="GM12" s="9">
        <v>31.206</v>
      </c>
      <c r="GN12" s="9">
        <v>91.186000000000007</v>
      </c>
      <c r="GO12" s="9">
        <v>41.494</v>
      </c>
      <c r="GP12" s="9">
        <v>49.692</v>
      </c>
      <c r="GQ12" s="9">
        <v>3.9009999999999998</v>
      </c>
      <c r="GR12" s="9">
        <v>1.7589999999999999</v>
      </c>
      <c r="GS12" s="9">
        <v>2.1419999999999999</v>
      </c>
      <c r="GT12" s="9">
        <v>154.22499999999999</v>
      </c>
      <c r="GU12" s="9">
        <v>72.789000000000001</v>
      </c>
      <c r="GV12" s="9">
        <v>81.436000000000007</v>
      </c>
      <c r="GW12" s="9">
        <v>144.86199999999999</v>
      </c>
      <c r="GX12" s="9">
        <v>70.021000000000001</v>
      </c>
      <c r="GY12" s="9">
        <v>74.840999999999994</v>
      </c>
      <c r="GZ12" s="9">
        <v>81.23</v>
      </c>
      <c r="HA12" s="9">
        <v>40.517000000000003</v>
      </c>
      <c r="HB12" s="9">
        <v>40.713999999999999</v>
      </c>
      <c r="HC12" s="9">
        <v>63.631</v>
      </c>
      <c r="HD12" s="9">
        <v>29.504000000000001</v>
      </c>
      <c r="HE12" s="9">
        <v>34.127000000000002</v>
      </c>
      <c r="HF12" s="9">
        <v>9.3629999999999995</v>
      </c>
      <c r="HG12" s="9">
        <v>2.7679999999999998</v>
      </c>
      <c r="HH12" s="9">
        <v>6.5949999999999998</v>
      </c>
      <c r="HI12" s="9">
        <v>50.07</v>
      </c>
      <c r="HJ12" s="9">
        <v>24.448</v>
      </c>
      <c r="HK12" s="9">
        <v>25.622</v>
      </c>
      <c r="HL12" s="9">
        <v>46.24</v>
      </c>
      <c r="HM12" s="9">
        <v>22.219000000000001</v>
      </c>
      <c r="HN12" s="9">
        <v>24.021000000000001</v>
      </c>
      <c r="HO12" s="9">
        <v>32.639000000000003</v>
      </c>
      <c r="HP12" s="9">
        <v>14.052</v>
      </c>
      <c r="HQ12" s="9">
        <v>18.587</v>
      </c>
      <c r="HR12" s="9">
        <v>13.601000000000001</v>
      </c>
      <c r="HS12" s="9">
        <v>8.1669999999999998</v>
      </c>
      <c r="HT12" s="9">
        <v>5.4340000000000002</v>
      </c>
      <c r="HU12" s="9">
        <v>3.83</v>
      </c>
      <c r="HV12" s="9">
        <v>2.2290000000000001</v>
      </c>
      <c r="HW12" s="9">
        <v>1.601</v>
      </c>
      <c r="HX12" s="9">
        <v>25.724</v>
      </c>
      <c r="HY12" s="9">
        <v>14.948</v>
      </c>
      <c r="HZ12" s="9">
        <v>10.776</v>
      </c>
      <c r="IA12" s="9">
        <v>25.724</v>
      </c>
      <c r="IB12" s="9">
        <v>14.948</v>
      </c>
      <c r="IC12" s="9">
        <v>10.776</v>
      </c>
      <c r="ID12" s="9">
        <v>20.631</v>
      </c>
      <c r="IE12" s="9">
        <v>11.619</v>
      </c>
      <c r="IF12" s="9">
        <v>9.0120000000000005</v>
      </c>
      <c r="IG12" s="9">
        <v>5.093</v>
      </c>
      <c r="IH12" s="9">
        <v>3.3279999999999998</v>
      </c>
      <c r="II12" s="9">
        <v>1.7649999999999999</v>
      </c>
      <c r="IJ12" s="9">
        <v>0</v>
      </c>
      <c r="IK12" s="9">
        <v>0</v>
      </c>
      <c r="IL12" s="9">
        <v>0</v>
      </c>
      <c r="IM12" s="9">
        <v>357.625</v>
      </c>
      <c r="IN12" s="9">
        <v>120.092</v>
      </c>
      <c r="IO12" s="9">
        <v>237.53399999999999</v>
      </c>
      <c r="IP12" s="9">
        <v>327.76600000000002</v>
      </c>
      <c r="IQ12" s="9">
        <v>112.33</v>
      </c>
    </row>
    <row r="13" spans="1:251">
      <c r="A13" s="10">
        <v>42767</v>
      </c>
      <c r="B13" s="9">
        <v>44.982999999999997</v>
      </c>
      <c r="C13" s="9">
        <v>89.125</v>
      </c>
      <c r="D13" s="9">
        <v>17.515000000000001</v>
      </c>
      <c r="E13" s="9">
        <v>5.9820000000000002</v>
      </c>
      <c r="F13" s="9">
        <v>11.532999999999999</v>
      </c>
      <c r="G13" s="9">
        <v>270.24400000000003</v>
      </c>
      <c r="H13" s="9">
        <v>148.30600000000001</v>
      </c>
      <c r="I13" s="9">
        <v>121.938</v>
      </c>
      <c r="J13" s="9">
        <v>255.70599999999999</v>
      </c>
      <c r="K13" s="9">
        <v>141.892</v>
      </c>
      <c r="L13" s="9">
        <v>113.81399999999999</v>
      </c>
      <c r="M13" s="9">
        <v>131.90299999999999</v>
      </c>
      <c r="N13" s="9">
        <v>79.887</v>
      </c>
      <c r="O13" s="9">
        <v>52.015999999999998</v>
      </c>
      <c r="P13" s="9">
        <v>123.803</v>
      </c>
      <c r="Q13" s="9">
        <v>62.005000000000003</v>
      </c>
      <c r="R13" s="9">
        <v>61.798000000000002</v>
      </c>
      <c r="S13" s="9">
        <v>14.538</v>
      </c>
      <c r="T13" s="9">
        <v>6.4139999999999997</v>
      </c>
      <c r="U13" s="9">
        <v>8.1240000000000006</v>
      </c>
      <c r="V13" s="9">
        <v>376.69299999999998</v>
      </c>
      <c r="W13" s="9">
        <v>118.09699999999999</v>
      </c>
      <c r="X13" s="9">
        <v>258.59500000000003</v>
      </c>
      <c r="Y13" s="9">
        <v>358.85700000000003</v>
      </c>
      <c r="Z13" s="9">
        <v>111.837</v>
      </c>
      <c r="AA13" s="9">
        <v>247.01900000000001</v>
      </c>
      <c r="AB13" s="9">
        <v>140.715</v>
      </c>
      <c r="AC13" s="9">
        <v>46.118000000000002</v>
      </c>
      <c r="AD13" s="9">
        <v>94.596999999999994</v>
      </c>
      <c r="AE13" s="9">
        <v>218.142</v>
      </c>
      <c r="AF13" s="9">
        <v>65.718999999999994</v>
      </c>
      <c r="AG13" s="9">
        <v>152.422</v>
      </c>
      <c r="AH13" s="9">
        <v>17.835999999999999</v>
      </c>
      <c r="AI13" s="9">
        <v>6.26</v>
      </c>
      <c r="AJ13" s="9">
        <v>11.576000000000001</v>
      </c>
      <c r="AK13" s="9">
        <v>482.423</v>
      </c>
      <c r="AL13" s="9">
        <v>182.91300000000001</v>
      </c>
      <c r="AM13" s="9">
        <v>299.50900000000001</v>
      </c>
      <c r="AN13" s="9">
        <v>456.50599999999997</v>
      </c>
      <c r="AO13" s="9">
        <v>175.71899999999999</v>
      </c>
      <c r="AP13" s="9">
        <v>280.78699999999998</v>
      </c>
      <c r="AQ13" s="9">
        <v>233.512</v>
      </c>
      <c r="AR13" s="9">
        <v>92.876999999999995</v>
      </c>
      <c r="AS13" s="9">
        <v>140.636</v>
      </c>
      <c r="AT13" s="9">
        <v>222.994</v>
      </c>
      <c r="AU13" s="9">
        <v>82.843000000000004</v>
      </c>
      <c r="AV13" s="9">
        <v>140.15100000000001</v>
      </c>
      <c r="AW13" s="9">
        <v>25.917000000000002</v>
      </c>
      <c r="AX13" s="9">
        <v>7.194</v>
      </c>
      <c r="AY13" s="9">
        <v>18.722000000000001</v>
      </c>
      <c r="AZ13" s="9">
        <v>186.614</v>
      </c>
      <c r="BA13" s="9">
        <v>91.037999999999997</v>
      </c>
      <c r="BB13" s="9">
        <v>95.575999999999993</v>
      </c>
      <c r="BC13" s="9">
        <v>176.39</v>
      </c>
      <c r="BD13" s="9">
        <v>86.540999999999997</v>
      </c>
      <c r="BE13" s="9">
        <v>89.849000000000004</v>
      </c>
      <c r="BF13" s="9">
        <v>102.797</v>
      </c>
      <c r="BG13" s="9">
        <v>53.752000000000002</v>
      </c>
      <c r="BH13" s="9">
        <v>49.045000000000002</v>
      </c>
      <c r="BI13" s="9">
        <v>73.593000000000004</v>
      </c>
      <c r="BJ13" s="9">
        <v>32.789000000000001</v>
      </c>
      <c r="BK13" s="9">
        <v>40.804000000000002</v>
      </c>
      <c r="BL13" s="9">
        <v>10.224</v>
      </c>
      <c r="BM13" s="9">
        <v>4.4960000000000004</v>
      </c>
      <c r="BN13" s="9">
        <v>5.7270000000000003</v>
      </c>
      <c r="BO13" s="9">
        <v>56.021000000000001</v>
      </c>
      <c r="BP13" s="9">
        <v>32.085000000000001</v>
      </c>
      <c r="BQ13" s="9">
        <v>23.937000000000001</v>
      </c>
      <c r="BR13" s="9">
        <v>52.661000000000001</v>
      </c>
      <c r="BS13" s="9">
        <v>29.692</v>
      </c>
      <c r="BT13" s="9">
        <v>22.969000000000001</v>
      </c>
      <c r="BU13" s="9">
        <v>35.296999999999997</v>
      </c>
      <c r="BV13" s="9">
        <v>17.93</v>
      </c>
      <c r="BW13" s="9">
        <v>17.367000000000001</v>
      </c>
      <c r="BX13" s="9">
        <v>17.364999999999998</v>
      </c>
      <c r="BY13" s="9">
        <v>11.762</v>
      </c>
      <c r="BZ13" s="9">
        <v>5.6029999999999998</v>
      </c>
      <c r="CA13" s="9">
        <v>3.36</v>
      </c>
      <c r="CB13" s="9">
        <v>2.3929999999999998</v>
      </c>
      <c r="CC13" s="9">
        <v>0.96699999999999997</v>
      </c>
      <c r="CD13" s="9">
        <v>400.21600000000001</v>
      </c>
      <c r="CE13" s="9">
        <v>180.83799999999999</v>
      </c>
      <c r="CF13" s="9">
        <v>219.37899999999999</v>
      </c>
      <c r="CG13" s="9">
        <v>388.17099999999999</v>
      </c>
      <c r="CH13" s="9">
        <v>174.39099999999999</v>
      </c>
      <c r="CI13" s="9">
        <v>213.78</v>
      </c>
      <c r="CJ13" s="9">
        <v>182.27600000000001</v>
      </c>
      <c r="CK13" s="9">
        <v>79.468999999999994</v>
      </c>
      <c r="CL13" s="9">
        <v>102.807</v>
      </c>
      <c r="CM13" s="9">
        <v>205.89500000000001</v>
      </c>
      <c r="CN13" s="9">
        <v>94.921000000000006</v>
      </c>
      <c r="CO13" s="9">
        <v>110.974</v>
      </c>
      <c r="CP13" s="9">
        <v>12.045999999999999</v>
      </c>
      <c r="CQ13" s="9">
        <v>6.4470000000000001</v>
      </c>
      <c r="CR13" s="9">
        <v>5.5990000000000002</v>
      </c>
      <c r="CS13" s="9">
        <v>385.92899999999997</v>
      </c>
      <c r="CT13" s="9">
        <v>170.96700000000001</v>
      </c>
      <c r="CU13" s="9">
        <v>214.96199999999999</v>
      </c>
      <c r="CV13" s="9">
        <v>374.49299999999999</v>
      </c>
      <c r="CW13" s="9">
        <v>165.12899999999999</v>
      </c>
      <c r="CX13" s="9">
        <v>209.364</v>
      </c>
      <c r="CY13" s="9">
        <v>176.14400000000001</v>
      </c>
      <c r="CZ13" s="9">
        <v>74.7</v>
      </c>
      <c r="DA13" s="9">
        <v>101.443</v>
      </c>
      <c r="DB13" s="9">
        <v>198.34899999999999</v>
      </c>
      <c r="DC13" s="9">
        <v>90.429000000000002</v>
      </c>
      <c r="DD13" s="9">
        <v>107.92</v>
      </c>
      <c r="DE13" s="9">
        <v>11.436</v>
      </c>
      <c r="DF13" s="9">
        <v>5.8380000000000001</v>
      </c>
      <c r="DG13" s="9">
        <v>5.5990000000000002</v>
      </c>
      <c r="DH13" s="9">
        <v>14.287000000000001</v>
      </c>
      <c r="DI13" s="9">
        <v>9.8710000000000004</v>
      </c>
      <c r="DJ13" s="9">
        <v>4.4169999999999998</v>
      </c>
      <c r="DK13" s="9">
        <v>13.678000000000001</v>
      </c>
      <c r="DL13" s="9">
        <v>9.2609999999999992</v>
      </c>
      <c r="DM13" s="9">
        <v>4.4169999999999998</v>
      </c>
      <c r="DN13" s="9">
        <v>6.1319999999999997</v>
      </c>
      <c r="DO13" s="9">
        <v>4.7690000000000001</v>
      </c>
      <c r="DP13" s="9">
        <v>1.363</v>
      </c>
      <c r="DQ13" s="9">
        <v>7.5460000000000003</v>
      </c>
      <c r="DR13" s="9">
        <v>4.492</v>
      </c>
      <c r="DS13" s="9">
        <v>3.0529999999999999</v>
      </c>
      <c r="DT13" s="9">
        <v>0.60899999999999999</v>
      </c>
      <c r="DU13" s="9">
        <v>0.60899999999999999</v>
      </c>
      <c r="DV13" s="9">
        <v>0</v>
      </c>
      <c r="DW13" s="9">
        <v>176.19900000000001</v>
      </c>
      <c r="DX13" s="9">
        <v>79.394999999999996</v>
      </c>
      <c r="DY13" s="9">
        <v>96.804000000000002</v>
      </c>
      <c r="DZ13" s="9">
        <v>169.267</v>
      </c>
      <c r="EA13" s="9">
        <v>75.037999999999997</v>
      </c>
      <c r="EB13" s="9">
        <v>94.227999999999994</v>
      </c>
      <c r="EC13" s="9">
        <v>66.043999999999997</v>
      </c>
      <c r="ED13" s="9">
        <v>26.128</v>
      </c>
      <c r="EE13" s="9">
        <v>39.915999999999997</v>
      </c>
      <c r="EF13" s="9">
        <v>103.22199999999999</v>
      </c>
      <c r="EG13" s="9">
        <v>48.91</v>
      </c>
      <c r="EH13" s="9">
        <v>54.311999999999998</v>
      </c>
      <c r="EI13" s="9">
        <v>6.9320000000000004</v>
      </c>
      <c r="EJ13" s="9">
        <v>4.3570000000000002</v>
      </c>
      <c r="EK13" s="9">
        <v>2.5760000000000001</v>
      </c>
      <c r="EL13" s="9">
        <v>43.459000000000003</v>
      </c>
      <c r="EM13" s="9">
        <v>15.829000000000001</v>
      </c>
      <c r="EN13" s="9">
        <v>27.631</v>
      </c>
      <c r="EO13" s="9">
        <v>42.92</v>
      </c>
      <c r="EP13" s="9">
        <v>15.75</v>
      </c>
      <c r="EQ13" s="9">
        <v>27.17</v>
      </c>
      <c r="ER13" s="9">
        <v>21.335000000000001</v>
      </c>
      <c r="ES13" s="9">
        <v>5.7009999999999996</v>
      </c>
      <c r="ET13" s="9">
        <v>15.634</v>
      </c>
      <c r="EU13" s="9">
        <v>21.585000000000001</v>
      </c>
      <c r="EV13" s="9">
        <v>10.048999999999999</v>
      </c>
      <c r="EW13" s="9">
        <v>11.536</v>
      </c>
      <c r="EX13" s="9">
        <v>0.53900000000000003</v>
      </c>
      <c r="EY13" s="9">
        <v>7.9000000000000001E-2</v>
      </c>
      <c r="EZ13" s="9">
        <v>0.46</v>
      </c>
      <c r="FA13" s="9">
        <v>97.56</v>
      </c>
      <c r="FB13" s="9">
        <v>39.613</v>
      </c>
      <c r="FC13" s="9">
        <v>57.947000000000003</v>
      </c>
      <c r="FD13" s="9">
        <v>96.15</v>
      </c>
      <c r="FE13" s="9">
        <v>38.923999999999999</v>
      </c>
      <c r="FF13" s="9">
        <v>57.225999999999999</v>
      </c>
      <c r="FG13" s="9">
        <v>53.923999999999999</v>
      </c>
      <c r="FH13" s="9">
        <v>22.388999999999999</v>
      </c>
      <c r="FI13" s="9">
        <v>31.535</v>
      </c>
      <c r="FJ13" s="9">
        <v>42.225999999999999</v>
      </c>
      <c r="FK13" s="9">
        <v>16.536000000000001</v>
      </c>
      <c r="FL13" s="9">
        <v>25.69</v>
      </c>
      <c r="FM13" s="9">
        <v>1.41</v>
      </c>
      <c r="FN13" s="9">
        <v>0.68799999999999994</v>
      </c>
      <c r="FO13" s="9">
        <v>0.72199999999999998</v>
      </c>
      <c r="FP13" s="9">
        <v>82.998000000000005</v>
      </c>
      <c r="FQ13" s="9">
        <v>46.000999999999998</v>
      </c>
      <c r="FR13" s="9">
        <v>36.997</v>
      </c>
      <c r="FS13" s="9">
        <v>79.834000000000003</v>
      </c>
      <c r="FT13" s="9">
        <v>44.677999999999997</v>
      </c>
      <c r="FU13" s="9">
        <v>35.155999999999999</v>
      </c>
      <c r="FV13" s="9">
        <v>40.972000000000001</v>
      </c>
      <c r="FW13" s="9">
        <v>25.251999999999999</v>
      </c>
      <c r="FX13" s="9">
        <v>15.721</v>
      </c>
      <c r="FY13" s="9">
        <v>38.860999999999997</v>
      </c>
      <c r="FZ13" s="9">
        <v>19.425999999999998</v>
      </c>
      <c r="GA13" s="9">
        <v>19.434999999999999</v>
      </c>
      <c r="GB13" s="9">
        <v>3.1640000000000001</v>
      </c>
      <c r="GC13" s="9">
        <v>1.323</v>
      </c>
      <c r="GD13" s="9">
        <v>1.841</v>
      </c>
      <c r="GE13" s="9">
        <v>152.821</v>
      </c>
      <c r="GF13" s="9">
        <v>68.594999999999999</v>
      </c>
      <c r="GG13" s="9">
        <v>84.225999999999999</v>
      </c>
      <c r="GH13" s="9">
        <v>146.94999999999999</v>
      </c>
      <c r="GI13" s="9">
        <v>64.92</v>
      </c>
      <c r="GJ13" s="9">
        <v>82.03</v>
      </c>
      <c r="GK13" s="9">
        <v>53.996000000000002</v>
      </c>
      <c r="GL13" s="9">
        <v>19.710999999999999</v>
      </c>
      <c r="GM13" s="9">
        <v>34.286000000000001</v>
      </c>
      <c r="GN13" s="9">
        <v>92.953000000000003</v>
      </c>
      <c r="GO13" s="9">
        <v>45.209000000000003</v>
      </c>
      <c r="GP13" s="9">
        <v>47.744</v>
      </c>
      <c r="GQ13" s="9">
        <v>5.8710000000000004</v>
      </c>
      <c r="GR13" s="9">
        <v>3.6749999999999998</v>
      </c>
      <c r="GS13" s="9">
        <v>2.1970000000000001</v>
      </c>
      <c r="GT13" s="9">
        <v>158.672</v>
      </c>
      <c r="GU13" s="9">
        <v>66.870999999999995</v>
      </c>
      <c r="GV13" s="9">
        <v>91.801000000000002</v>
      </c>
      <c r="GW13" s="9">
        <v>155.22</v>
      </c>
      <c r="GX13" s="9">
        <v>66.012</v>
      </c>
      <c r="GY13" s="9">
        <v>89.207999999999998</v>
      </c>
      <c r="GZ13" s="9">
        <v>72.146000000000001</v>
      </c>
      <c r="HA13" s="9">
        <v>29.832000000000001</v>
      </c>
      <c r="HB13" s="9">
        <v>42.314</v>
      </c>
      <c r="HC13" s="9">
        <v>83.073999999999998</v>
      </c>
      <c r="HD13" s="9">
        <v>36.18</v>
      </c>
      <c r="HE13" s="9">
        <v>46.893999999999998</v>
      </c>
      <c r="HF13" s="9">
        <v>3.452</v>
      </c>
      <c r="HG13" s="9">
        <v>0.85899999999999999</v>
      </c>
      <c r="HH13" s="9">
        <v>2.593</v>
      </c>
      <c r="HI13" s="9">
        <v>66.41</v>
      </c>
      <c r="HJ13" s="9">
        <v>34.881999999999998</v>
      </c>
      <c r="HK13" s="9">
        <v>31.529</v>
      </c>
      <c r="HL13" s="9">
        <v>65.097999999999999</v>
      </c>
      <c r="HM13" s="9">
        <v>34.378</v>
      </c>
      <c r="HN13" s="9">
        <v>30.72</v>
      </c>
      <c r="HO13" s="9">
        <v>41.057000000000002</v>
      </c>
      <c r="HP13" s="9">
        <v>24.722999999999999</v>
      </c>
      <c r="HQ13" s="9">
        <v>16.334</v>
      </c>
      <c r="HR13" s="9">
        <v>24.041</v>
      </c>
      <c r="HS13" s="9">
        <v>9.6549999999999994</v>
      </c>
      <c r="HT13" s="9">
        <v>14.385999999999999</v>
      </c>
      <c r="HU13" s="9">
        <v>1.3120000000000001</v>
      </c>
      <c r="HV13" s="9">
        <v>0.504</v>
      </c>
      <c r="HW13" s="9">
        <v>0.80900000000000005</v>
      </c>
      <c r="HX13" s="9">
        <v>22.312999999999999</v>
      </c>
      <c r="HY13" s="9">
        <v>10.49</v>
      </c>
      <c r="HZ13" s="9">
        <v>11.823</v>
      </c>
      <c r="IA13" s="9">
        <v>20.904</v>
      </c>
      <c r="IB13" s="9">
        <v>9.0809999999999995</v>
      </c>
      <c r="IC13" s="9">
        <v>11.823</v>
      </c>
      <c r="ID13" s="9">
        <v>15.077</v>
      </c>
      <c r="IE13" s="9">
        <v>5.2039999999999997</v>
      </c>
      <c r="IF13" s="9">
        <v>9.8729999999999993</v>
      </c>
      <c r="IG13" s="9">
        <v>5.827</v>
      </c>
      <c r="IH13" s="9">
        <v>3.8769999999999998</v>
      </c>
      <c r="II13" s="9">
        <v>1.95</v>
      </c>
      <c r="IJ13" s="9">
        <v>1.409</v>
      </c>
      <c r="IK13" s="9">
        <v>1.409</v>
      </c>
      <c r="IL13" s="9">
        <v>0</v>
      </c>
      <c r="IM13" s="9">
        <v>409.435</v>
      </c>
      <c r="IN13" s="9">
        <v>143.46799999999999</v>
      </c>
      <c r="IO13" s="9">
        <v>265.96699999999998</v>
      </c>
      <c r="IP13" s="9">
        <v>379.255</v>
      </c>
      <c r="IQ13" s="9">
        <v>135.87100000000001</v>
      </c>
    </row>
    <row r="14" spans="1:251">
      <c r="A14" s="10">
        <v>43132</v>
      </c>
      <c r="B14" s="9">
        <v>42.25</v>
      </c>
      <c r="C14" s="9">
        <v>79.084000000000003</v>
      </c>
      <c r="D14" s="9">
        <v>23.85</v>
      </c>
      <c r="E14" s="9">
        <v>8.0990000000000002</v>
      </c>
      <c r="F14" s="9">
        <v>15.75</v>
      </c>
      <c r="G14" s="9">
        <v>278.53699999999998</v>
      </c>
      <c r="H14" s="9">
        <v>137.22300000000001</v>
      </c>
      <c r="I14" s="9">
        <v>141.31399999999999</v>
      </c>
      <c r="J14" s="9">
        <v>263.03800000000001</v>
      </c>
      <c r="K14" s="9">
        <v>130.19200000000001</v>
      </c>
      <c r="L14" s="9">
        <v>132.846</v>
      </c>
      <c r="M14" s="9">
        <v>138.31700000000001</v>
      </c>
      <c r="N14" s="9">
        <v>66.837000000000003</v>
      </c>
      <c r="O14" s="9">
        <v>71.48</v>
      </c>
      <c r="P14" s="9">
        <v>124.721</v>
      </c>
      <c r="Q14" s="9">
        <v>63.353999999999999</v>
      </c>
      <c r="R14" s="9">
        <v>61.366</v>
      </c>
      <c r="S14" s="9">
        <v>15.499000000000001</v>
      </c>
      <c r="T14" s="9">
        <v>7.0309999999999997</v>
      </c>
      <c r="U14" s="9">
        <v>8.468</v>
      </c>
      <c r="V14" s="9">
        <v>389.35500000000002</v>
      </c>
      <c r="W14" s="9">
        <v>119.21299999999999</v>
      </c>
      <c r="X14" s="9">
        <v>270.14299999999997</v>
      </c>
      <c r="Y14" s="9">
        <v>364.73399999999998</v>
      </c>
      <c r="Z14" s="9">
        <v>114.69199999999999</v>
      </c>
      <c r="AA14" s="9">
        <v>250.042</v>
      </c>
      <c r="AB14" s="9">
        <v>149.88900000000001</v>
      </c>
      <c r="AC14" s="9">
        <v>45.970999999999997</v>
      </c>
      <c r="AD14" s="9">
        <v>103.91800000000001</v>
      </c>
      <c r="AE14" s="9">
        <v>214.846</v>
      </c>
      <c r="AF14" s="9">
        <v>68.721000000000004</v>
      </c>
      <c r="AG14" s="9">
        <v>146.124</v>
      </c>
      <c r="AH14" s="9">
        <v>24.620999999999999</v>
      </c>
      <c r="AI14" s="9">
        <v>4.5199999999999996</v>
      </c>
      <c r="AJ14" s="9">
        <v>20.100000000000001</v>
      </c>
      <c r="AK14" s="9">
        <v>457.85</v>
      </c>
      <c r="AL14" s="9">
        <v>183.523</v>
      </c>
      <c r="AM14" s="9">
        <v>274.327</v>
      </c>
      <c r="AN14" s="9">
        <v>428.399</v>
      </c>
      <c r="AO14" s="9">
        <v>173.84200000000001</v>
      </c>
      <c r="AP14" s="9">
        <v>254.55699999999999</v>
      </c>
      <c r="AQ14" s="9">
        <v>218.40899999999999</v>
      </c>
      <c r="AR14" s="9">
        <v>84.24</v>
      </c>
      <c r="AS14" s="9">
        <v>134.16900000000001</v>
      </c>
      <c r="AT14" s="9">
        <v>209.99100000000001</v>
      </c>
      <c r="AU14" s="9">
        <v>89.602000000000004</v>
      </c>
      <c r="AV14" s="9">
        <v>120.38800000000001</v>
      </c>
      <c r="AW14" s="9">
        <v>29.45</v>
      </c>
      <c r="AX14" s="9">
        <v>9.68</v>
      </c>
      <c r="AY14" s="9">
        <v>19.77</v>
      </c>
      <c r="AZ14" s="9">
        <v>191.62</v>
      </c>
      <c r="BA14" s="9">
        <v>85.319000000000003</v>
      </c>
      <c r="BB14" s="9">
        <v>106.301</v>
      </c>
      <c r="BC14" s="9">
        <v>180.934</v>
      </c>
      <c r="BD14" s="9">
        <v>81.272999999999996</v>
      </c>
      <c r="BE14" s="9">
        <v>99.661000000000001</v>
      </c>
      <c r="BF14" s="9">
        <v>119.864</v>
      </c>
      <c r="BG14" s="9">
        <v>55.207000000000001</v>
      </c>
      <c r="BH14" s="9">
        <v>64.656999999999996</v>
      </c>
      <c r="BI14" s="9">
        <v>61.07</v>
      </c>
      <c r="BJ14" s="9">
        <v>26.067</v>
      </c>
      <c r="BK14" s="9">
        <v>35.003</v>
      </c>
      <c r="BL14" s="9">
        <v>10.685</v>
      </c>
      <c r="BM14" s="9">
        <v>4.0460000000000003</v>
      </c>
      <c r="BN14" s="9">
        <v>6.64</v>
      </c>
      <c r="BO14" s="9">
        <v>47.45</v>
      </c>
      <c r="BP14" s="9">
        <v>24.367000000000001</v>
      </c>
      <c r="BQ14" s="9">
        <v>23.084</v>
      </c>
      <c r="BR14" s="9">
        <v>43.215000000000003</v>
      </c>
      <c r="BS14" s="9">
        <v>21.158000000000001</v>
      </c>
      <c r="BT14" s="9">
        <v>22.056999999999999</v>
      </c>
      <c r="BU14" s="9">
        <v>32.006</v>
      </c>
      <c r="BV14" s="9">
        <v>16.344000000000001</v>
      </c>
      <c r="BW14" s="9">
        <v>15.662000000000001</v>
      </c>
      <c r="BX14" s="9">
        <v>11.209</v>
      </c>
      <c r="BY14" s="9">
        <v>4.8140000000000001</v>
      </c>
      <c r="BZ14" s="9">
        <v>6.3949999999999996</v>
      </c>
      <c r="CA14" s="9">
        <v>4.2350000000000003</v>
      </c>
      <c r="CB14" s="9">
        <v>3.2080000000000002</v>
      </c>
      <c r="CC14" s="9">
        <v>1.0269999999999999</v>
      </c>
      <c r="CD14" s="9">
        <v>378.43299999999999</v>
      </c>
      <c r="CE14" s="9">
        <v>172.94200000000001</v>
      </c>
      <c r="CF14" s="9">
        <v>205.49</v>
      </c>
      <c r="CG14" s="9">
        <v>366.327</v>
      </c>
      <c r="CH14" s="9">
        <v>165.84700000000001</v>
      </c>
      <c r="CI14" s="9">
        <v>200.48099999999999</v>
      </c>
      <c r="CJ14" s="9">
        <v>192.959</v>
      </c>
      <c r="CK14" s="9">
        <v>89.32</v>
      </c>
      <c r="CL14" s="9">
        <v>103.639</v>
      </c>
      <c r="CM14" s="9">
        <v>173.36799999999999</v>
      </c>
      <c r="CN14" s="9">
        <v>76.527000000000001</v>
      </c>
      <c r="CO14" s="9">
        <v>96.840999999999994</v>
      </c>
      <c r="CP14" s="9">
        <v>12.105</v>
      </c>
      <c r="CQ14" s="9">
        <v>7.0960000000000001</v>
      </c>
      <c r="CR14" s="9">
        <v>5.0090000000000003</v>
      </c>
      <c r="CS14" s="9">
        <v>365.46499999999997</v>
      </c>
      <c r="CT14" s="9">
        <v>165.81299999999999</v>
      </c>
      <c r="CU14" s="9">
        <v>199.65199999999999</v>
      </c>
      <c r="CV14" s="9">
        <v>353.83800000000002</v>
      </c>
      <c r="CW14" s="9">
        <v>159.19499999999999</v>
      </c>
      <c r="CX14" s="9">
        <v>194.643</v>
      </c>
      <c r="CY14" s="9">
        <v>184.98599999999999</v>
      </c>
      <c r="CZ14" s="9">
        <v>85.734999999999999</v>
      </c>
      <c r="DA14" s="9">
        <v>99.251999999999995</v>
      </c>
      <c r="DB14" s="9">
        <v>168.851</v>
      </c>
      <c r="DC14" s="9">
        <v>73.459999999999994</v>
      </c>
      <c r="DD14" s="9">
        <v>95.391000000000005</v>
      </c>
      <c r="DE14" s="9">
        <v>11.628</v>
      </c>
      <c r="DF14" s="9">
        <v>6.6180000000000003</v>
      </c>
      <c r="DG14" s="9">
        <v>5.0090000000000003</v>
      </c>
      <c r="DH14" s="9">
        <v>12.967000000000001</v>
      </c>
      <c r="DI14" s="9">
        <v>7.1289999999999996</v>
      </c>
      <c r="DJ14" s="9">
        <v>5.8380000000000001</v>
      </c>
      <c r="DK14" s="9">
        <v>12.49</v>
      </c>
      <c r="DL14" s="9">
        <v>6.6520000000000001</v>
      </c>
      <c r="DM14" s="9">
        <v>5.8380000000000001</v>
      </c>
      <c r="DN14" s="9">
        <v>7.9729999999999999</v>
      </c>
      <c r="DO14" s="9">
        <v>3.585</v>
      </c>
      <c r="DP14" s="9">
        <v>4.3879999999999999</v>
      </c>
      <c r="DQ14" s="9">
        <v>4.5170000000000003</v>
      </c>
      <c r="DR14" s="9">
        <v>3.0659999999999998</v>
      </c>
      <c r="DS14" s="9">
        <v>1.45</v>
      </c>
      <c r="DT14" s="9">
        <v>0.47799999999999998</v>
      </c>
      <c r="DU14" s="9">
        <v>0.47799999999999998</v>
      </c>
      <c r="DV14" s="9">
        <v>0</v>
      </c>
      <c r="DW14" s="9">
        <v>158.274</v>
      </c>
      <c r="DX14" s="9">
        <v>74.387</v>
      </c>
      <c r="DY14" s="9">
        <v>83.887</v>
      </c>
      <c r="DZ14" s="9">
        <v>152.42500000000001</v>
      </c>
      <c r="EA14" s="9">
        <v>71.382999999999996</v>
      </c>
      <c r="EB14" s="9">
        <v>81.042000000000002</v>
      </c>
      <c r="EC14" s="9">
        <v>63.558999999999997</v>
      </c>
      <c r="ED14" s="9">
        <v>29.814</v>
      </c>
      <c r="EE14" s="9">
        <v>33.744999999999997</v>
      </c>
      <c r="EF14" s="9">
        <v>88.866</v>
      </c>
      <c r="EG14" s="9">
        <v>41.569000000000003</v>
      </c>
      <c r="EH14" s="9">
        <v>47.296999999999997</v>
      </c>
      <c r="EI14" s="9">
        <v>5.8490000000000002</v>
      </c>
      <c r="EJ14" s="9">
        <v>3.004</v>
      </c>
      <c r="EK14" s="9">
        <v>2.8450000000000002</v>
      </c>
      <c r="EL14" s="9">
        <v>44.936</v>
      </c>
      <c r="EM14" s="9">
        <v>20.248999999999999</v>
      </c>
      <c r="EN14" s="9">
        <v>24.687000000000001</v>
      </c>
      <c r="EO14" s="9">
        <v>43.408999999999999</v>
      </c>
      <c r="EP14" s="9">
        <v>19.512</v>
      </c>
      <c r="EQ14" s="9">
        <v>23.896999999999998</v>
      </c>
      <c r="ER14" s="9">
        <v>28.611999999999998</v>
      </c>
      <c r="ES14" s="9">
        <v>11.707000000000001</v>
      </c>
      <c r="ET14" s="9">
        <v>16.905000000000001</v>
      </c>
      <c r="EU14" s="9">
        <v>14.797000000000001</v>
      </c>
      <c r="EV14" s="9">
        <v>7.8049999999999997</v>
      </c>
      <c r="EW14" s="9">
        <v>6.992</v>
      </c>
      <c r="EX14" s="9">
        <v>1.528</v>
      </c>
      <c r="EY14" s="9">
        <v>0.73699999999999999</v>
      </c>
      <c r="EZ14" s="9">
        <v>0.79</v>
      </c>
      <c r="FA14" s="9">
        <v>98.691000000000003</v>
      </c>
      <c r="FB14" s="9">
        <v>45.725000000000001</v>
      </c>
      <c r="FC14" s="9">
        <v>52.966000000000001</v>
      </c>
      <c r="FD14" s="9">
        <v>95.965999999999994</v>
      </c>
      <c r="FE14" s="9">
        <v>43.436</v>
      </c>
      <c r="FF14" s="9">
        <v>52.529000000000003</v>
      </c>
      <c r="FG14" s="9">
        <v>54.463999999999999</v>
      </c>
      <c r="FH14" s="9">
        <v>27.271000000000001</v>
      </c>
      <c r="FI14" s="9">
        <v>27.193999999999999</v>
      </c>
      <c r="FJ14" s="9">
        <v>41.500999999999998</v>
      </c>
      <c r="FK14" s="9">
        <v>16.166</v>
      </c>
      <c r="FL14" s="9">
        <v>25.335999999999999</v>
      </c>
      <c r="FM14" s="9">
        <v>2.7250000000000001</v>
      </c>
      <c r="FN14" s="9">
        <v>2.2879999999999998</v>
      </c>
      <c r="FO14" s="9">
        <v>0.437</v>
      </c>
      <c r="FP14" s="9">
        <v>76.531999999999996</v>
      </c>
      <c r="FQ14" s="9">
        <v>32.582000000000001</v>
      </c>
      <c r="FR14" s="9">
        <v>43.95</v>
      </c>
      <c r="FS14" s="9">
        <v>74.528000000000006</v>
      </c>
      <c r="FT14" s="9">
        <v>31.515999999999998</v>
      </c>
      <c r="FU14" s="9">
        <v>43.012999999999998</v>
      </c>
      <c r="FV14" s="9">
        <v>46.323999999999998</v>
      </c>
      <c r="FW14" s="9">
        <v>20.527999999999999</v>
      </c>
      <c r="FX14" s="9">
        <v>25.795999999999999</v>
      </c>
      <c r="FY14" s="9">
        <v>28.204000000000001</v>
      </c>
      <c r="FZ14" s="9">
        <v>10.987</v>
      </c>
      <c r="GA14" s="9">
        <v>17.216999999999999</v>
      </c>
      <c r="GB14" s="9">
        <v>2.004</v>
      </c>
      <c r="GC14" s="9">
        <v>1.0660000000000001</v>
      </c>
      <c r="GD14" s="9">
        <v>0.93799999999999994</v>
      </c>
      <c r="GE14" s="9">
        <v>139.86799999999999</v>
      </c>
      <c r="GF14" s="9">
        <v>59.518000000000001</v>
      </c>
      <c r="GG14" s="9">
        <v>80.349999999999994</v>
      </c>
      <c r="GH14" s="9">
        <v>136.36699999999999</v>
      </c>
      <c r="GI14" s="9">
        <v>57.831000000000003</v>
      </c>
      <c r="GJ14" s="9">
        <v>78.536000000000001</v>
      </c>
      <c r="GK14" s="9">
        <v>52.715000000000003</v>
      </c>
      <c r="GL14" s="9">
        <v>21.068999999999999</v>
      </c>
      <c r="GM14" s="9">
        <v>31.646000000000001</v>
      </c>
      <c r="GN14" s="9">
        <v>83.652000000000001</v>
      </c>
      <c r="GO14" s="9">
        <v>36.762</v>
      </c>
      <c r="GP14" s="9">
        <v>46.89</v>
      </c>
      <c r="GQ14" s="9">
        <v>3.5009999999999999</v>
      </c>
      <c r="GR14" s="9">
        <v>1.6870000000000001</v>
      </c>
      <c r="GS14" s="9">
        <v>1.8140000000000001</v>
      </c>
      <c r="GT14" s="9">
        <v>152.12700000000001</v>
      </c>
      <c r="GU14" s="9">
        <v>69.418000000000006</v>
      </c>
      <c r="GV14" s="9">
        <v>82.709000000000003</v>
      </c>
      <c r="GW14" s="9">
        <v>146.376</v>
      </c>
      <c r="GX14" s="9">
        <v>66.864000000000004</v>
      </c>
      <c r="GY14" s="9">
        <v>79.513000000000005</v>
      </c>
      <c r="GZ14" s="9">
        <v>79.972999999999999</v>
      </c>
      <c r="HA14" s="9">
        <v>35.825000000000003</v>
      </c>
      <c r="HB14" s="9">
        <v>44.146999999999998</v>
      </c>
      <c r="HC14" s="9">
        <v>66.403999999999996</v>
      </c>
      <c r="HD14" s="9">
        <v>31.039000000000001</v>
      </c>
      <c r="HE14" s="9">
        <v>35.365000000000002</v>
      </c>
      <c r="HF14" s="9">
        <v>5.7510000000000003</v>
      </c>
      <c r="HG14" s="9">
        <v>2.5550000000000002</v>
      </c>
      <c r="HH14" s="9">
        <v>3.1960000000000002</v>
      </c>
      <c r="HI14" s="9">
        <v>70.08</v>
      </c>
      <c r="HJ14" s="9">
        <v>36.228999999999999</v>
      </c>
      <c r="HK14" s="9">
        <v>33.850999999999999</v>
      </c>
      <c r="HL14" s="9">
        <v>68.16</v>
      </c>
      <c r="HM14" s="9">
        <v>34.31</v>
      </c>
      <c r="HN14" s="9">
        <v>33.850999999999999</v>
      </c>
      <c r="HO14" s="9">
        <v>48.976999999999997</v>
      </c>
      <c r="HP14" s="9">
        <v>27.277000000000001</v>
      </c>
      <c r="HQ14" s="9">
        <v>21.7</v>
      </c>
      <c r="HR14" s="9">
        <v>19.183</v>
      </c>
      <c r="HS14" s="9">
        <v>7.0330000000000004</v>
      </c>
      <c r="HT14" s="9">
        <v>12.151</v>
      </c>
      <c r="HU14" s="9">
        <v>1.92</v>
      </c>
      <c r="HV14" s="9">
        <v>1.92</v>
      </c>
      <c r="HW14" s="9">
        <v>0</v>
      </c>
      <c r="HX14" s="9">
        <v>16.358000000000001</v>
      </c>
      <c r="HY14" s="9">
        <v>7.7770000000000001</v>
      </c>
      <c r="HZ14" s="9">
        <v>8.5809999999999995</v>
      </c>
      <c r="IA14" s="9">
        <v>15.423999999999999</v>
      </c>
      <c r="IB14" s="9">
        <v>6.8419999999999996</v>
      </c>
      <c r="IC14" s="9">
        <v>8.5809999999999995</v>
      </c>
      <c r="ID14" s="9">
        <v>11.295</v>
      </c>
      <c r="IE14" s="9">
        <v>5.149</v>
      </c>
      <c r="IF14" s="9">
        <v>6.1459999999999999</v>
      </c>
      <c r="IG14" s="9">
        <v>4.1289999999999996</v>
      </c>
      <c r="IH14" s="9">
        <v>1.694</v>
      </c>
      <c r="II14" s="9">
        <v>2.4350000000000001</v>
      </c>
      <c r="IJ14" s="9">
        <v>0.93400000000000005</v>
      </c>
      <c r="IK14" s="9">
        <v>0.93400000000000005</v>
      </c>
      <c r="IL14" s="9">
        <v>0</v>
      </c>
      <c r="IM14" s="9">
        <v>407.399</v>
      </c>
      <c r="IN14" s="9">
        <v>138.542</v>
      </c>
      <c r="IO14" s="9">
        <v>268.85700000000003</v>
      </c>
      <c r="IP14" s="9">
        <v>363.55700000000002</v>
      </c>
      <c r="IQ14" s="9">
        <v>129.249</v>
      </c>
    </row>
    <row r="15" spans="1:251">
      <c r="A15" s="10">
        <v>43497</v>
      </c>
      <c r="B15" s="9">
        <v>41.982999999999997</v>
      </c>
      <c r="C15" s="9">
        <v>79.831999999999994</v>
      </c>
      <c r="D15" s="9">
        <v>18.995000000000001</v>
      </c>
      <c r="E15" s="9">
        <v>4.3310000000000004</v>
      </c>
      <c r="F15" s="9">
        <v>14.663</v>
      </c>
      <c r="G15" s="9">
        <v>258.40499999999997</v>
      </c>
      <c r="H15" s="9">
        <v>134.13900000000001</v>
      </c>
      <c r="I15" s="9">
        <v>124.267</v>
      </c>
      <c r="J15" s="9">
        <v>233.804</v>
      </c>
      <c r="K15" s="9">
        <v>121.76600000000001</v>
      </c>
      <c r="L15" s="9">
        <v>112.039</v>
      </c>
      <c r="M15" s="9">
        <v>128.46</v>
      </c>
      <c r="N15" s="9">
        <v>69.430999999999997</v>
      </c>
      <c r="O15" s="9">
        <v>59.027999999999999</v>
      </c>
      <c r="P15" s="9">
        <v>105.345</v>
      </c>
      <c r="Q15" s="9">
        <v>52.335000000000001</v>
      </c>
      <c r="R15" s="9">
        <v>53.01</v>
      </c>
      <c r="S15" s="9">
        <v>24.600999999999999</v>
      </c>
      <c r="T15" s="9">
        <v>12.372999999999999</v>
      </c>
      <c r="U15" s="9">
        <v>12.228</v>
      </c>
      <c r="V15" s="9">
        <v>368.14499999999998</v>
      </c>
      <c r="W15" s="9">
        <v>119.315</v>
      </c>
      <c r="X15" s="9">
        <v>248.83</v>
      </c>
      <c r="Y15" s="9">
        <v>347.83199999999999</v>
      </c>
      <c r="Z15" s="9">
        <v>116.35</v>
      </c>
      <c r="AA15" s="9">
        <v>231.482</v>
      </c>
      <c r="AB15" s="9">
        <v>140.02199999999999</v>
      </c>
      <c r="AC15" s="9">
        <v>44.393999999999998</v>
      </c>
      <c r="AD15" s="9">
        <v>95.628</v>
      </c>
      <c r="AE15" s="9">
        <v>207.81</v>
      </c>
      <c r="AF15" s="9">
        <v>71.956999999999994</v>
      </c>
      <c r="AG15" s="9">
        <v>135.85300000000001</v>
      </c>
      <c r="AH15" s="9">
        <v>20.312999999999999</v>
      </c>
      <c r="AI15" s="9">
        <v>2.9649999999999999</v>
      </c>
      <c r="AJ15" s="9">
        <v>17.347999999999999</v>
      </c>
      <c r="AK15" s="9">
        <v>447.93700000000001</v>
      </c>
      <c r="AL15" s="9">
        <v>168.88399999999999</v>
      </c>
      <c r="AM15" s="9">
        <v>279.05200000000002</v>
      </c>
      <c r="AN15" s="9">
        <v>414.20400000000001</v>
      </c>
      <c r="AO15" s="9">
        <v>157.42099999999999</v>
      </c>
      <c r="AP15" s="9">
        <v>256.78300000000002</v>
      </c>
      <c r="AQ15" s="9">
        <v>205.90799999999999</v>
      </c>
      <c r="AR15" s="9">
        <v>81.367999999999995</v>
      </c>
      <c r="AS15" s="9">
        <v>124.54</v>
      </c>
      <c r="AT15" s="9">
        <v>208.29599999999999</v>
      </c>
      <c r="AU15" s="9">
        <v>76.052999999999997</v>
      </c>
      <c r="AV15" s="9">
        <v>132.24299999999999</v>
      </c>
      <c r="AW15" s="9">
        <v>33.732999999999997</v>
      </c>
      <c r="AX15" s="9">
        <v>11.462999999999999</v>
      </c>
      <c r="AY15" s="9">
        <v>22.268999999999998</v>
      </c>
      <c r="AZ15" s="9">
        <v>171.858</v>
      </c>
      <c r="BA15" s="9">
        <v>78.061000000000007</v>
      </c>
      <c r="BB15" s="9">
        <v>93.796999999999997</v>
      </c>
      <c r="BC15" s="9">
        <v>156.49299999999999</v>
      </c>
      <c r="BD15" s="9">
        <v>71.64</v>
      </c>
      <c r="BE15" s="9">
        <v>84.852999999999994</v>
      </c>
      <c r="BF15" s="9">
        <v>101.111</v>
      </c>
      <c r="BG15" s="9">
        <v>48.536999999999999</v>
      </c>
      <c r="BH15" s="9">
        <v>52.573999999999998</v>
      </c>
      <c r="BI15" s="9">
        <v>55.381999999999998</v>
      </c>
      <c r="BJ15" s="9">
        <v>23.102</v>
      </c>
      <c r="BK15" s="9">
        <v>32.279000000000003</v>
      </c>
      <c r="BL15" s="9">
        <v>15.365</v>
      </c>
      <c r="BM15" s="9">
        <v>6.4219999999999997</v>
      </c>
      <c r="BN15" s="9">
        <v>8.9440000000000008</v>
      </c>
      <c r="BO15" s="9">
        <v>60.723999999999997</v>
      </c>
      <c r="BP15" s="9">
        <v>29.742999999999999</v>
      </c>
      <c r="BQ15" s="9">
        <v>30.981000000000002</v>
      </c>
      <c r="BR15" s="9">
        <v>56.18</v>
      </c>
      <c r="BS15" s="9">
        <v>27.802</v>
      </c>
      <c r="BT15" s="9">
        <v>28.378</v>
      </c>
      <c r="BU15" s="9">
        <v>38.692</v>
      </c>
      <c r="BV15" s="9">
        <v>18.591000000000001</v>
      </c>
      <c r="BW15" s="9">
        <v>20.100999999999999</v>
      </c>
      <c r="BX15" s="9">
        <v>17.488</v>
      </c>
      <c r="BY15" s="9">
        <v>9.2110000000000003</v>
      </c>
      <c r="BZ15" s="9">
        <v>8.2769999999999992</v>
      </c>
      <c r="CA15" s="9">
        <v>4.5439999999999996</v>
      </c>
      <c r="CB15" s="9">
        <v>1.9410000000000001</v>
      </c>
      <c r="CC15" s="9">
        <v>2.6030000000000002</v>
      </c>
      <c r="CD15" s="9">
        <v>369.28199999999998</v>
      </c>
      <c r="CE15" s="9">
        <v>154.923</v>
      </c>
      <c r="CF15" s="9">
        <v>214.35900000000001</v>
      </c>
      <c r="CG15" s="9">
        <v>355.697</v>
      </c>
      <c r="CH15" s="9">
        <v>149.09</v>
      </c>
      <c r="CI15" s="9">
        <v>206.607</v>
      </c>
      <c r="CJ15" s="9">
        <v>166.221</v>
      </c>
      <c r="CK15" s="9">
        <v>66.61</v>
      </c>
      <c r="CL15" s="9">
        <v>99.611000000000004</v>
      </c>
      <c r="CM15" s="9">
        <v>189.476</v>
      </c>
      <c r="CN15" s="9">
        <v>82.48</v>
      </c>
      <c r="CO15" s="9">
        <v>106.996</v>
      </c>
      <c r="CP15" s="9">
        <v>13.585000000000001</v>
      </c>
      <c r="CQ15" s="9">
        <v>5.8339999999999996</v>
      </c>
      <c r="CR15" s="9">
        <v>7.7519999999999998</v>
      </c>
      <c r="CS15" s="9">
        <v>356.75200000000001</v>
      </c>
      <c r="CT15" s="9">
        <v>148.12</v>
      </c>
      <c r="CU15" s="9">
        <v>208.631</v>
      </c>
      <c r="CV15" s="9">
        <v>343.16699999999997</v>
      </c>
      <c r="CW15" s="9">
        <v>142.28700000000001</v>
      </c>
      <c r="CX15" s="9">
        <v>200.88</v>
      </c>
      <c r="CY15" s="9">
        <v>158.64699999999999</v>
      </c>
      <c r="CZ15" s="9">
        <v>63.554000000000002</v>
      </c>
      <c r="DA15" s="9">
        <v>95.093999999999994</v>
      </c>
      <c r="DB15" s="9">
        <v>184.51900000000001</v>
      </c>
      <c r="DC15" s="9">
        <v>78.733000000000004</v>
      </c>
      <c r="DD15" s="9">
        <v>105.786</v>
      </c>
      <c r="DE15" s="9">
        <v>13.585000000000001</v>
      </c>
      <c r="DF15" s="9">
        <v>5.8339999999999996</v>
      </c>
      <c r="DG15" s="9">
        <v>7.7519999999999998</v>
      </c>
      <c r="DH15" s="9">
        <v>12.53</v>
      </c>
      <c r="DI15" s="9">
        <v>6.8029999999999999</v>
      </c>
      <c r="DJ15" s="9">
        <v>5.7270000000000003</v>
      </c>
      <c r="DK15" s="9">
        <v>12.53</v>
      </c>
      <c r="DL15" s="9">
        <v>6.8029999999999999</v>
      </c>
      <c r="DM15" s="9">
        <v>5.7270000000000003</v>
      </c>
      <c r="DN15" s="9">
        <v>7.5739999999999998</v>
      </c>
      <c r="DO15" s="9">
        <v>3.056</v>
      </c>
      <c r="DP15" s="9">
        <v>4.5170000000000003</v>
      </c>
      <c r="DQ15" s="9">
        <v>4.9569999999999999</v>
      </c>
      <c r="DR15" s="9">
        <v>3.7469999999999999</v>
      </c>
      <c r="DS15" s="9">
        <v>1.21</v>
      </c>
      <c r="DT15" s="9">
        <v>0</v>
      </c>
      <c r="DU15" s="9">
        <v>0</v>
      </c>
      <c r="DV15" s="9">
        <v>0</v>
      </c>
      <c r="DW15" s="9">
        <v>158.01900000000001</v>
      </c>
      <c r="DX15" s="9">
        <v>68.164000000000001</v>
      </c>
      <c r="DY15" s="9">
        <v>89.855000000000004</v>
      </c>
      <c r="DZ15" s="9">
        <v>151.67099999999999</v>
      </c>
      <c r="EA15" s="9">
        <v>66.617000000000004</v>
      </c>
      <c r="EB15" s="9">
        <v>85.054000000000002</v>
      </c>
      <c r="EC15" s="9">
        <v>62.774000000000001</v>
      </c>
      <c r="ED15" s="9">
        <v>25.620999999999999</v>
      </c>
      <c r="EE15" s="9">
        <v>37.152000000000001</v>
      </c>
      <c r="EF15" s="9">
        <v>88.897000000000006</v>
      </c>
      <c r="EG15" s="9">
        <v>40.994999999999997</v>
      </c>
      <c r="EH15" s="9">
        <v>47.901000000000003</v>
      </c>
      <c r="EI15" s="9">
        <v>6.3490000000000002</v>
      </c>
      <c r="EJ15" s="9">
        <v>1.548</v>
      </c>
      <c r="EK15" s="9">
        <v>4.8010000000000002</v>
      </c>
      <c r="EL15" s="9">
        <v>41.893999999999998</v>
      </c>
      <c r="EM15" s="9">
        <v>17.398</v>
      </c>
      <c r="EN15" s="9">
        <v>24.495999999999999</v>
      </c>
      <c r="EO15" s="9">
        <v>40.576999999999998</v>
      </c>
      <c r="EP15" s="9">
        <v>16.081</v>
      </c>
      <c r="EQ15" s="9">
        <v>24.495999999999999</v>
      </c>
      <c r="ER15" s="9">
        <v>15.859</v>
      </c>
      <c r="ES15" s="9">
        <v>4.1280000000000001</v>
      </c>
      <c r="ET15" s="9">
        <v>11.731</v>
      </c>
      <c r="EU15" s="9">
        <v>24.718</v>
      </c>
      <c r="EV15" s="9">
        <v>11.952999999999999</v>
      </c>
      <c r="EW15" s="9">
        <v>12.765000000000001</v>
      </c>
      <c r="EX15" s="9">
        <v>1.3169999999999999</v>
      </c>
      <c r="EY15" s="9">
        <v>1.3169999999999999</v>
      </c>
      <c r="EZ15" s="9">
        <v>0</v>
      </c>
      <c r="FA15" s="9">
        <v>99.747</v>
      </c>
      <c r="FB15" s="9">
        <v>38.398000000000003</v>
      </c>
      <c r="FC15" s="9">
        <v>61.348999999999997</v>
      </c>
      <c r="FD15" s="9">
        <v>97.567999999999998</v>
      </c>
      <c r="FE15" s="9">
        <v>38.026000000000003</v>
      </c>
      <c r="FF15" s="9">
        <v>59.542000000000002</v>
      </c>
      <c r="FG15" s="9">
        <v>53.331000000000003</v>
      </c>
      <c r="FH15" s="9">
        <v>21.294</v>
      </c>
      <c r="FI15" s="9">
        <v>32.036999999999999</v>
      </c>
      <c r="FJ15" s="9">
        <v>44.237000000000002</v>
      </c>
      <c r="FK15" s="9">
        <v>16.731999999999999</v>
      </c>
      <c r="FL15" s="9">
        <v>27.506</v>
      </c>
      <c r="FM15" s="9">
        <v>2.1789999999999998</v>
      </c>
      <c r="FN15" s="9">
        <v>0.372</v>
      </c>
      <c r="FO15" s="9">
        <v>1.8069999999999999</v>
      </c>
      <c r="FP15" s="9">
        <v>69.622</v>
      </c>
      <c r="FQ15" s="9">
        <v>30.963000000000001</v>
      </c>
      <c r="FR15" s="9">
        <v>38.658000000000001</v>
      </c>
      <c r="FS15" s="9">
        <v>65.881</v>
      </c>
      <c r="FT15" s="9">
        <v>28.367000000000001</v>
      </c>
      <c r="FU15" s="9">
        <v>37.514000000000003</v>
      </c>
      <c r="FV15" s="9">
        <v>34.256999999999998</v>
      </c>
      <c r="FW15" s="9">
        <v>15.567</v>
      </c>
      <c r="FX15" s="9">
        <v>18.690999999999999</v>
      </c>
      <c r="FY15" s="9">
        <v>31.623999999999999</v>
      </c>
      <c r="FZ15" s="9">
        <v>12.8</v>
      </c>
      <c r="GA15" s="9">
        <v>18.824000000000002</v>
      </c>
      <c r="GB15" s="9">
        <v>3.74</v>
      </c>
      <c r="GC15" s="9">
        <v>2.5960000000000001</v>
      </c>
      <c r="GD15" s="9">
        <v>1.1439999999999999</v>
      </c>
      <c r="GE15" s="9">
        <v>142.631</v>
      </c>
      <c r="GF15" s="9">
        <v>59.313000000000002</v>
      </c>
      <c r="GG15" s="9">
        <v>83.319000000000003</v>
      </c>
      <c r="GH15" s="9">
        <v>137.26499999999999</v>
      </c>
      <c r="GI15" s="9">
        <v>58.387</v>
      </c>
      <c r="GJ15" s="9">
        <v>78.878</v>
      </c>
      <c r="GK15" s="9">
        <v>45.316000000000003</v>
      </c>
      <c r="GL15" s="9">
        <v>16.010999999999999</v>
      </c>
      <c r="GM15" s="9">
        <v>29.305</v>
      </c>
      <c r="GN15" s="9">
        <v>91.948999999999998</v>
      </c>
      <c r="GO15" s="9">
        <v>42.375999999999998</v>
      </c>
      <c r="GP15" s="9">
        <v>49.573</v>
      </c>
      <c r="GQ15" s="9">
        <v>5.3659999999999997</v>
      </c>
      <c r="GR15" s="9">
        <v>0.92600000000000005</v>
      </c>
      <c r="GS15" s="9">
        <v>4.4409999999999998</v>
      </c>
      <c r="GT15" s="9">
        <v>142.99299999999999</v>
      </c>
      <c r="GU15" s="9">
        <v>61.222000000000001</v>
      </c>
      <c r="GV15" s="9">
        <v>81.771000000000001</v>
      </c>
      <c r="GW15" s="9">
        <v>138.298</v>
      </c>
      <c r="GX15" s="9">
        <v>57.478000000000002</v>
      </c>
      <c r="GY15" s="9">
        <v>80.819000000000003</v>
      </c>
      <c r="GZ15" s="9">
        <v>70.932000000000002</v>
      </c>
      <c r="HA15" s="9">
        <v>29.722999999999999</v>
      </c>
      <c r="HB15" s="9">
        <v>41.209000000000003</v>
      </c>
      <c r="HC15" s="9">
        <v>67.366</v>
      </c>
      <c r="HD15" s="9">
        <v>27.754999999999999</v>
      </c>
      <c r="HE15" s="9">
        <v>39.61</v>
      </c>
      <c r="HF15" s="9">
        <v>4.6959999999999997</v>
      </c>
      <c r="HG15" s="9">
        <v>3.7429999999999999</v>
      </c>
      <c r="HH15" s="9">
        <v>0.95199999999999996</v>
      </c>
      <c r="HI15" s="9">
        <v>58.872999999999998</v>
      </c>
      <c r="HJ15" s="9">
        <v>22.821000000000002</v>
      </c>
      <c r="HK15" s="9">
        <v>36.051000000000002</v>
      </c>
      <c r="HL15" s="9">
        <v>56.247</v>
      </c>
      <c r="HM15" s="9">
        <v>21.657</v>
      </c>
      <c r="HN15" s="9">
        <v>34.591000000000001</v>
      </c>
      <c r="HO15" s="9">
        <v>32.697000000000003</v>
      </c>
      <c r="HP15" s="9">
        <v>13.192</v>
      </c>
      <c r="HQ15" s="9">
        <v>19.504999999999999</v>
      </c>
      <c r="HR15" s="9">
        <v>23.55</v>
      </c>
      <c r="HS15" s="9">
        <v>8.4649999999999999</v>
      </c>
      <c r="HT15" s="9">
        <v>15.085000000000001</v>
      </c>
      <c r="HU15" s="9">
        <v>2.625</v>
      </c>
      <c r="HV15" s="9">
        <v>1.165</v>
      </c>
      <c r="HW15" s="9">
        <v>1.4610000000000001</v>
      </c>
      <c r="HX15" s="9">
        <v>24.785</v>
      </c>
      <c r="HY15" s="9">
        <v>11.568</v>
      </c>
      <c r="HZ15" s="9">
        <v>13.217000000000001</v>
      </c>
      <c r="IA15" s="9">
        <v>23.887</v>
      </c>
      <c r="IB15" s="9">
        <v>11.568</v>
      </c>
      <c r="IC15" s="9">
        <v>12.319000000000001</v>
      </c>
      <c r="ID15" s="9">
        <v>17.276</v>
      </c>
      <c r="IE15" s="9">
        <v>7.6840000000000002</v>
      </c>
      <c r="IF15" s="9">
        <v>9.5920000000000005</v>
      </c>
      <c r="IG15" s="9">
        <v>6.6109999999999998</v>
      </c>
      <c r="IH15" s="9">
        <v>3.8839999999999999</v>
      </c>
      <c r="II15" s="9">
        <v>2.7269999999999999</v>
      </c>
      <c r="IJ15" s="9">
        <v>0.89800000000000002</v>
      </c>
      <c r="IK15" s="9">
        <v>0</v>
      </c>
      <c r="IL15" s="9">
        <v>0.89800000000000002</v>
      </c>
      <c r="IM15" s="9">
        <v>404.721</v>
      </c>
      <c r="IN15" s="9">
        <v>144.73599999999999</v>
      </c>
      <c r="IO15" s="9">
        <v>259.98399999999998</v>
      </c>
      <c r="IP15" s="9">
        <v>362.23899999999998</v>
      </c>
      <c r="IQ15" s="9">
        <v>134.268</v>
      </c>
    </row>
    <row r="16" spans="1:251">
      <c r="A16" s="10">
        <v>43862</v>
      </c>
      <c r="B16" s="9">
        <v>51.904000000000003</v>
      </c>
      <c r="C16" s="9">
        <v>93.35</v>
      </c>
      <c r="D16" s="9">
        <v>17.82</v>
      </c>
      <c r="E16" s="9">
        <v>7.2930000000000001</v>
      </c>
      <c r="F16" s="9">
        <v>10.526999999999999</v>
      </c>
      <c r="G16" s="9">
        <v>262.31599999999997</v>
      </c>
      <c r="H16" s="9">
        <v>134.75</v>
      </c>
      <c r="I16" s="9">
        <v>127.566</v>
      </c>
      <c r="J16" s="9">
        <v>245.267</v>
      </c>
      <c r="K16" s="9">
        <v>129.04</v>
      </c>
      <c r="L16" s="9">
        <v>116.22799999999999</v>
      </c>
      <c r="M16" s="9">
        <v>132.58699999999999</v>
      </c>
      <c r="N16" s="9">
        <v>73.25</v>
      </c>
      <c r="O16" s="9">
        <v>59.337000000000003</v>
      </c>
      <c r="P16" s="9">
        <v>112.681</v>
      </c>
      <c r="Q16" s="9">
        <v>55.79</v>
      </c>
      <c r="R16" s="9">
        <v>56.89</v>
      </c>
      <c r="S16" s="9">
        <v>17.048999999999999</v>
      </c>
      <c r="T16" s="9">
        <v>5.71</v>
      </c>
      <c r="U16" s="9">
        <v>11.339</v>
      </c>
      <c r="V16" s="9">
        <v>414.41399999999999</v>
      </c>
      <c r="W16" s="9">
        <v>119.124</v>
      </c>
      <c r="X16" s="9">
        <v>295.29000000000002</v>
      </c>
      <c r="Y16" s="9">
        <v>390.322</v>
      </c>
      <c r="Z16" s="9">
        <v>114.45399999999999</v>
      </c>
      <c r="AA16" s="9">
        <v>275.86799999999999</v>
      </c>
      <c r="AB16" s="9">
        <v>159.238</v>
      </c>
      <c r="AC16" s="9">
        <v>42.326999999999998</v>
      </c>
      <c r="AD16" s="9">
        <v>116.911</v>
      </c>
      <c r="AE16" s="9">
        <v>231.084</v>
      </c>
      <c r="AF16" s="9">
        <v>72.126999999999995</v>
      </c>
      <c r="AG16" s="9">
        <v>158.95699999999999</v>
      </c>
      <c r="AH16" s="9">
        <v>24.091999999999999</v>
      </c>
      <c r="AI16" s="9">
        <v>4.67</v>
      </c>
      <c r="AJ16" s="9">
        <v>19.422000000000001</v>
      </c>
      <c r="AK16" s="9">
        <v>482.02800000000002</v>
      </c>
      <c r="AL16" s="9">
        <v>177.69900000000001</v>
      </c>
      <c r="AM16" s="9">
        <v>304.32900000000001</v>
      </c>
      <c r="AN16" s="9">
        <v>459.233</v>
      </c>
      <c r="AO16" s="9">
        <v>172.55799999999999</v>
      </c>
      <c r="AP16" s="9">
        <v>286.67500000000001</v>
      </c>
      <c r="AQ16" s="9">
        <v>233.10300000000001</v>
      </c>
      <c r="AR16" s="9">
        <v>90.289000000000001</v>
      </c>
      <c r="AS16" s="9">
        <v>142.81399999999999</v>
      </c>
      <c r="AT16" s="9">
        <v>226.12899999999999</v>
      </c>
      <c r="AU16" s="9">
        <v>82.269000000000005</v>
      </c>
      <c r="AV16" s="9">
        <v>143.86099999999999</v>
      </c>
      <c r="AW16" s="9">
        <v>22.795000000000002</v>
      </c>
      <c r="AX16" s="9">
        <v>5.141</v>
      </c>
      <c r="AY16" s="9">
        <v>17.654</v>
      </c>
      <c r="AZ16" s="9">
        <v>180.22499999999999</v>
      </c>
      <c r="BA16" s="9">
        <v>87.988</v>
      </c>
      <c r="BB16" s="9">
        <v>92.236999999999995</v>
      </c>
      <c r="BC16" s="9">
        <v>169.45099999999999</v>
      </c>
      <c r="BD16" s="9">
        <v>80.713999999999999</v>
      </c>
      <c r="BE16" s="9">
        <v>88.736000000000004</v>
      </c>
      <c r="BF16" s="9">
        <v>104.923</v>
      </c>
      <c r="BG16" s="9">
        <v>46.167999999999999</v>
      </c>
      <c r="BH16" s="9">
        <v>58.756</v>
      </c>
      <c r="BI16" s="9">
        <v>64.527000000000001</v>
      </c>
      <c r="BJ16" s="9">
        <v>34.546999999999997</v>
      </c>
      <c r="BK16" s="9">
        <v>29.98</v>
      </c>
      <c r="BL16" s="9">
        <v>10.773999999999999</v>
      </c>
      <c r="BM16" s="9">
        <v>7.2729999999999997</v>
      </c>
      <c r="BN16" s="9">
        <v>3.5009999999999999</v>
      </c>
      <c r="BO16" s="9">
        <v>50.435000000000002</v>
      </c>
      <c r="BP16" s="9">
        <v>28.803000000000001</v>
      </c>
      <c r="BQ16" s="9">
        <v>21.632000000000001</v>
      </c>
      <c r="BR16" s="9">
        <v>45.152999999999999</v>
      </c>
      <c r="BS16" s="9">
        <v>25.971</v>
      </c>
      <c r="BT16" s="9">
        <v>19.181999999999999</v>
      </c>
      <c r="BU16" s="9">
        <v>32.841000000000001</v>
      </c>
      <c r="BV16" s="9">
        <v>17.68</v>
      </c>
      <c r="BW16" s="9">
        <v>15.162000000000001</v>
      </c>
      <c r="BX16" s="9">
        <v>12.311</v>
      </c>
      <c r="BY16" s="9">
        <v>8.2910000000000004</v>
      </c>
      <c r="BZ16" s="9">
        <v>4.0199999999999996</v>
      </c>
      <c r="CA16" s="9">
        <v>5.282</v>
      </c>
      <c r="CB16" s="9">
        <v>2.8319999999999999</v>
      </c>
      <c r="CC16" s="9">
        <v>2.4500000000000002</v>
      </c>
      <c r="CD16" s="9">
        <v>404.452</v>
      </c>
      <c r="CE16" s="9">
        <v>169.98699999999999</v>
      </c>
      <c r="CF16" s="9">
        <v>234.46600000000001</v>
      </c>
      <c r="CG16" s="9">
        <v>391.14699999999999</v>
      </c>
      <c r="CH16" s="9">
        <v>163.57</v>
      </c>
      <c r="CI16" s="9">
        <v>227.57599999999999</v>
      </c>
      <c r="CJ16" s="9">
        <v>185.34399999999999</v>
      </c>
      <c r="CK16" s="9">
        <v>72.256</v>
      </c>
      <c r="CL16" s="9">
        <v>113.08799999999999</v>
      </c>
      <c r="CM16" s="9">
        <v>205.803</v>
      </c>
      <c r="CN16" s="9">
        <v>91.313999999999993</v>
      </c>
      <c r="CO16" s="9">
        <v>114.488</v>
      </c>
      <c r="CP16" s="9">
        <v>13.305999999999999</v>
      </c>
      <c r="CQ16" s="9">
        <v>6.4160000000000004</v>
      </c>
      <c r="CR16" s="9">
        <v>6.89</v>
      </c>
      <c r="CS16" s="9">
        <v>392.21699999999998</v>
      </c>
      <c r="CT16" s="9">
        <v>161.863</v>
      </c>
      <c r="CU16" s="9">
        <v>230.35400000000001</v>
      </c>
      <c r="CV16" s="9">
        <v>379.44600000000003</v>
      </c>
      <c r="CW16" s="9">
        <v>155.982</v>
      </c>
      <c r="CX16" s="9">
        <v>223.464</v>
      </c>
      <c r="CY16" s="9">
        <v>179.501</v>
      </c>
      <c r="CZ16" s="9">
        <v>69.156000000000006</v>
      </c>
      <c r="DA16" s="9">
        <v>110.34399999999999</v>
      </c>
      <c r="DB16" s="9">
        <v>199.94499999999999</v>
      </c>
      <c r="DC16" s="9">
        <v>86.825999999999993</v>
      </c>
      <c r="DD16" s="9">
        <v>113.12</v>
      </c>
      <c r="DE16" s="9">
        <v>12.771000000000001</v>
      </c>
      <c r="DF16" s="9">
        <v>5.8819999999999997</v>
      </c>
      <c r="DG16" s="9">
        <v>6.89</v>
      </c>
      <c r="DH16" s="9">
        <v>12.234999999999999</v>
      </c>
      <c r="DI16" s="9">
        <v>8.1229999999999993</v>
      </c>
      <c r="DJ16" s="9">
        <v>4.1120000000000001</v>
      </c>
      <c r="DK16" s="9">
        <v>11.7</v>
      </c>
      <c r="DL16" s="9">
        <v>7.5890000000000004</v>
      </c>
      <c r="DM16" s="9">
        <v>4.1120000000000001</v>
      </c>
      <c r="DN16" s="9">
        <v>5.843</v>
      </c>
      <c r="DO16" s="9">
        <v>3.1</v>
      </c>
      <c r="DP16" s="9">
        <v>2.7429999999999999</v>
      </c>
      <c r="DQ16" s="9">
        <v>5.8570000000000002</v>
      </c>
      <c r="DR16" s="9">
        <v>4.4889999999999999</v>
      </c>
      <c r="DS16" s="9">
        <v>1.369</v>
      </c>
      <c r="DT16" s="9">
        <v>0.53500000000000003</v>
      </c>
      <c r="DU16" s="9">
        <v>0.53500000000000003</v>
      </c>
      <c r="DV16" s="9">
        <v>0</v>
      </c>
      <c r="DW16" s="9">
        <v>174.69399999999999</v>
      </c>
      <c r="DX16" s="9">
        <v>67.876999999999995</v>
      </c>
      <c r="DY16" s="9">
        <v>106.81699999999999</v>
      </c>
      <c r="DZ16" s="9">
        <v>169.88800000000001</v>
      </c>
      <c r="EA16" s="9">
        <v>65.754000000000005</v>
      </c>
      <c r="EB16" s="9">
        <v>104.134</v>
      </c>
      <c r="EC16" s="9">
        <v>64.695999999999998</v>
      </c>
      <c r="ED16" s="9">
        <v>22.108000000000001</v>
      </c>
      <c r="EE16" s="9">
        <v>42.588999999999999</v>
      </c>
      <c r="EF16" s="9">
        <v>105.191</v>
      </c>
      <c r="EG16" s="9">
        <v>43.646000000000001</v>
      </c>
      <c r="EH16" s="9">
        <v>61.545000000000002</v>
      </c>
      <c r="EI16" s="9">
        <v>4.806</v>
      </c>
      <c r="EJ16" s="9">
        <v>2.1230000000000002</v>
      </c>
      <c r="EK16" s="9">
        <v>2.6829999999999998</v>
      </c>
      <c r="EL16" s="9">
        <v>48.292000000000002</v>
      </c>
      <c r="EM16" s="9">
        <v>17.952000000000002</v>
      </c>
      <c r="EN16" s="9">
        <v>30.338999999999999</v>
      </c>
      <c r="EO16" s="9">
        <v>46.292999999999999</v>
      </c>
      <c r="EP16" s="9">
        <v>16.841000000000001</v>
      </c>
      <c r="EQ16" s="9">
        <v>29.452000000000002</v>
      </c>
      <c r="ER16" s="9">
        <v>22.216999999999999</v>
      </c>
      <c r="ES16" s="9">
        <v>5.093</v>
      </c>
      <c r="ET16" s="9">
        <v>17.123999999999999</v>
      </c>
      <c r="EU16" s="9">
        <v>24.076000000000001</v>
      </c>
      <c r="EV16" s="9">
        <v>11.747999999999999</v>
      </c>
      <c r="EW16" s="9">
        <v>12.327999999999999</v>
      </c>
      <c r="EX16" s="9">
        <v>1.9990000000000001</v>
      </c>
      <c r="EY16" s="9">
        <v>1.1120000000000001</v>
      </c>
      <c r="EZ16" s="9">
        <v>0.88700000000000001</v>
      </c>
      <c r="FA16" s="9">
        <v>95.063999999999993</v>
      </c>
      <c r="FB16" s="9">
        <v>34.148000000000003</v>
      </c>
      <c r="FC16" s="9">
        <v>60.915999999999997</v>
      </c>
      <c r="FD16" s="9">
        <v>92.962000000000003</v>
      </c>
      <c r="FE16" s="9">
        <v>33.390999999999998</v>
      </c>
      <c r="FF16" s="9">
        <v>59.570999999999998</v>
      </c>
      <c r="FG16" s="9">
        <v>48.073999999999998</v>
      </c>
      <c r="FH16" s="9">
        <v>14.233000000000001</v>
      </c>
      <c r="FI16" s="9">
        <v>33.841999999999999</v>
      </c>
      <c r="FJ16" s="9">
        <v>44.887999999999998</v>
      </c>
      <c r="FK16" s="9">
        <v>19.158000000000001</v>
      </c>
      <c r="FL16" s="9">
        <v>25.73</v>
      </c>
      <c r="FM16" s="9">
        <v>2.101</v>
      </c>
      <c r="FN16" s="9">
        <v>0.75700000000000001</v>
      </c>
      <c r="FO16" s="9">
        <v>1.3440000000000001</v>
      </c>
      <c r="FP16" s="9">
        <v>86.403000000000006</v>
      </c>
      <c r="FQ16" s="9">
        <v>50.01</v>
      </c>
      <c r="FR16" s="9">
        <v>36.393999999999998</v>
      </c>
      <c r="FS16" s="9">
        <v>82.003</v>
      </c>
      <c r="FT16" s="9">
        <v>47.585000000000001</v>
      </c>
      <c r="FU16" s="9">
        <v>34.417999999999999</v>
      </c>
      <c r="FV16" s="9">
        <v>50.356000000000002</v>
      </c>
      <c r="FW16" s="9">
        <v>30.823</v>
      </c>
      <c r="FX16" s="9">
        <v>19.533000000000001</v>
      </c>
      <c r="FY16" s="9">
        <v>31.646999999999998</v>
      </c>
      <c r="FZ16" s="9">
        <v>16.762</v>
      </c>
      <c r="GA16" s="9">
        <v>14.885</v>
      </c>
      <c r="GB16" s="9">
        <v>4.4000000000000004</v>
      </c>
      <c r="GC16" s="9">
        <v>2.4249999999999998</v>
      </c>
      <c r="GD16" s="9">
        <v>1.9750000000000001</v>
      </c>
      <c r="GE16" s="9">
        <v>155.458</v>
      </c>
      <c r="GF16" s="9">
        <v>56.591000000000001</v>
      </c>
      <c r="GG16" s="9">
        <v>98.867000000000004</v>
      </c>
      <c r="GH16" s="9">
        <v>150.541</v>
      </c>
      <c r="GI16" s="9">
        <v>54.469000000000001</v>
      </c>
      <c r="GJ16" s="9">
        <v>96.072999999999993</v>
      </c>
      <c r="GK16" s="9">
        <v>53.097999999999999</v>
      </c>
      <c r="GL16" s="9">
        <v>14.122999999999999</v>
      </c>
      <c r="GM16" s="9">
        <v>38.975000000000001</v>
      </c>
      <c r="GN16" s="9">
        <v>97.444000000000003</v>
      </c>
      <c r="GO16" s="9">
        <v>40.345999999999997</v>
      </c>
      <c r="GP16" s="9">
        <v>57.097999999999999</v>
      </c>
      <c r="GQ16" s="9">
        <v>4.9169999999999998</v>
      </c>
      <c r="GR16" s="9">
        <v>2.1230000000000002</v>
      </c>
      <c r="GS16" s="9">
        <v>2.794</v>
      </c>
      <c r="GT16" s="9">
        <v>166.941</v>
      </c>
      <c r="GU16" s="9">
        <v>72.343999999999994</v>
      </c>
      <c r="GV16" s="9">
        <v>94.596999999999994</v>
      </c>
      <c r="GW16" s="9">
        <v>162.63499999999999</v>
      </c>
      <c r="GX16" s="9">
        <v>71.06</v>
      </c>
      <c r="GY16" s="9">
        <v>91.575000000000003</v>
      </c>
      <c r="GZ16" s="9">
        <v>81.814999999999998</v>
      </c>
      <c r="HA16" s="9">
        <v>34.85</v>
      </c>
      <c r="HB16" s="9">
        <v>46.965000000000003</v>
      </c>
      <c r="HC16" s="9">
        <v>80.819999999999993</v>
      </c>
      <c r="HD16" s="9">
        <v>36.21</v>
      </c>
      <c r="HE16" s="9">
        <v>44.610999999999997</v>
      </c>
      <c r="HF16" s="9">
        <v>4.306</v>
      </c>
      <c r="HG16" s="9">
        <v>1.284</v>
      </c>
      <c r="HH16" s="9">
        <v>3.0219999999999998</v>
      </c>
      <c r="HI16" s="9">
        <v>66.168000000000006</v>
      </c>
      <c r="HJ16" s="9">
        <v>32.695</v>
      </c>
      <c r="HK16" s="9">
        <v>33.473999999999997</v>
      </c>
      <c r="HL16" s="9">
        <v>63.113999999999997</v>
      </c>
      <c r="HM16" s="9">
        <v>30.030999999999999</v>
      </c>
      <c r="HN16" s="9">
        <v>33.082999999999998</v>
      </c>
      <c r="HO16" s="9">
        <v>38.935000000000002</v>
      </c>
      <c r="HP16" s="9">
        <v>18.454000000000001</v>
      </c>
      <c r="HQ16" s="9">
        <v>20.48</v>
      </c>
      <c r="HR16" s="9">
        <v>24.18</v>
      </c>
      <c r="HS16" s="9">
        <v>11.577</v>
      </c>
      <c r="HT16" s="9">
        <v>12.603</v>
      </c>
      <c r="HU16" s="9">
        <v>3.0539999999999998</v>
      </c>
      <c r="HV16" s="9">
        <v>2.6629999999999998</v>
      </c>
      <c r="HW16" s="9">
        <v>0.39100000000000001</v>
      </c>
      <c r="HX16" s="9">
        <v>15.885</v>
      </c>
      <c r="HY16" s="9">
        <v>8.3559999999999999</v>
      </c>
      <c r="HZ16" s="9">
        <v>7.5279999999999996</v>
      </c>
      <c r="IA16" s="9">
        <v>14.856</v>
      </c>
      <c r="IB16" s="9">
        <v>8.0109999999999992</v>
      </c>
      <c r="IC16" s="9">
        <v>6.8449999999999998</v>
      </c>
      <c r="ID16" s="9">
        <v>11.497</v>
      </c>
      <c r="IE16" s="9">
        <v>4.8289999999999997</v>
      </c>
      <c r="IF16" s="9">
        <v>6.6680000000000001</v>
      </c>
      <c r="IG16" s="9">
        <v>3.359</v>
      </c>
      <c r="IH16" s="9">
        <v>3.1819999999999999</v>
      </c>
      <c r="II16" s="9">
        <v>0.17699999999999999</v>
      </c>
      <c r="IJ16" s="9">
        <v>1.0289999999999999</v>
      </c>
      <c r="IK16" s="9">
        <v>0.34599999999999997</v>
      </c>
      <c r="IL16" s="9">
        <v>0.68300000000000005</v>
      </c>
      <c r="IM16" s="9">
        <v>412.98399999999998</v>
      </c>
      <c r="IN16" s="9">
        <v>143.90899999999999</v>
      </c>
      <c r="IO16" s="9">
        <v>269.07600000000002</v>
      </c>
      <c r="IP16" s="9">
        <v>374.51400000000001</v>
      </c>
      <c r="IQ16" s="9">
        <v>134.60599999999999</v>
      </c>
    </row>
    <row r="17" spans="1:251">
      <c r="A17" s="10">
        <v>44228</v>
      </c>
      <c r="B17" s="9">
        <v>54.956000000000003</v>
      </c>
      <c r="C17" s="9">
        <v>76.046999999999997</v>
      </c>
      <c r="D17" s="9">
        <v>14.802</v>
      </c>
      <c r="E17" s="9">
        <v>5.1660000000000004</v>
      </c>
      <c r="F17" s="9">
        <v>9.6349999999999998</v>
      </c>
      <c r="G17" s="9">
        <v>269.46199999999999</v>
      </c>
      <c r="H17" s="9">
        <v>152.53</v>
      </c>
      <c r="I17" s="9">
        <v>116.931</v>
      </c>
      <c r="J17" s="9">
        <v>253.43100000000001</v>
      </c>
      <c r="K17" s="9">
        <v>147.61500000000001</v>
      </c>
      <c r="L17" s="9">
        <v>105.816</v>
      </c>
      <c r="M17" s="9">
        <v>127.321</v>
      </c>
      <c r="N17" s="9">
        <v>76.185000000000002</v>
      </c>
      <c r="O17" s="9">
        <v>51.137</v>
      </c>
      <c r="P17" s="9">
        <v>126.10899999999999</v>
      </c>
      <c r="Q17" s="9">
        <v>71.430000000000007</v>
      </c>
      <c r="R17" s="9">
        <v>54.68</v>
      </c>
      <c r="S17" s="9">
        <v>16.030999999999999</v>
      </c>
      <c r="T17" s="9">
        <v>4.9160000000000004</v>
      </c>
      <c r="U17" s="9">
        <v>11.115</v>
      </c>
      <c r="V17" s="9">
        <v>363.84699999999998</v>
      </c>
      <c r="W17" s="9">
        <v>126.268</v>
      </c>
      <c r="X17" s="9">
        <v>237.578</v>
      </c>
      <c r="Y17" s="9">
        <v>341.43099999999998</v>
      </c>
      <c r="Z17" s="9">
        <v>121.30800000000001</v>
      </c>
      <c r="AA17" s="9">
        <v>220.12299999999999</v>
      </c>
      <c r="AB17" s="9">
        <v>138.85900000000001</v>
      </c>
      <c r="AC17" s="9">
        <v>49.204000000000001</v>
      </c>
      <c r="AD17" s="9">
        <v>89.655000000000001</v>
      </c>
      <c r="AE17" s="9">
        <v>202.572</v>
      </c>
      <c r="AF17" s="9">
        <v>72.103999999999999</v>
      </c>
      <c r="AG17" s="9">
        <v>130.46700000000001</v>
      </c>
      <c r="AH17" s="9">
        <v>22.416</v>
      </c>
      <c r="AI17" s="9">
        <v>4.96</v>
      </c>
      <c r="AJ17" s="9">
        <v>17.456</v>
      </c>
      <c r="AK17" s="9">
        <v>422.39699999999999</v>
      </c>
      <c r="AL17" s="9">
        <v>166.04</v>
      </c>
      <c r="AM17" s="9">
        <v>256.358</v>
      </c>
      <c r="AN17" s="9">
        <v>404.81</v>
      </c>
      <c r="AO17" s="9">
        <v>161.892</v>
      </c>
      <c r="AP17" s="9">
        <v>242.91800000000001</v>
      </c>
      <c r="AQ17" s="9">
        <v>198.83</v>
      </c>
      <c r="AR17" s="9">
        <v>85.534999999999997</v>
      </c>
      <c r="AS17" s="9">
        <v>113.295</v>
      </c>
      <c r="AT17" s="9">
        <v>205.98</v>
      </c>
      <c r="AU17" s="9">
        <v>76.356999999999999</v>
      </c>
      <c r="AV17" s="9">
        <v>129.62299999999999</v>
      </c>
      <c r="AW17" s="9">
        <v>17.588000000000001</v>
      </c>
      <c r="AX17" s="9">
        <v>4.1479999999999997</v>
      </c>
      <c r="AY17" s="9">
        <v>13.44</v>
      </c>
      <c r="AZ17" s="9">
        <v>174.30799999999999</v>
      </c>
      <c r="BA17" s="9">
        <v>86.599000000000004</v>
      </c>
      <c r="BB17" s="9">
        <v>87.709000000000003</v>
      </c>
      <c r="BC17" s="9">
        <v>166.15799999999999</v>
      </c>
      <c r="BD17" s="9">
        <v>83.602999999999994</v>
      </c>
      <c r="BE17" s="9">
        <v>82.554000000000002</v>
      </c>
      <c r="BF17" s="9">
        <v>101.727</v>
      </c>
      <c r="BG17" s="9">
        <v>49.555999999999997</v>
      </c>
      <c r="BH17" s="9">
        <v>52.170999999999999</v>
      </c>
      <c r="BI17" s="9">
        <v>64.430999999999997</v>
      </c>
      <c r="BJ17" s="9">
        <v>34.048000000000002</v>
      </c>
      <c r="BK17" s="9">
        <v>30.382999999999999</v>
      </c>
      <c r="BL17" s="9">
        <v>8.15</v>
      </c>
      <c r="BM17" s="9">
        <v>2.996</v>
      </c>
      <c r="BN17" s="9">
        <v>5.1539999999999999</v>
      </c>
      <c r="BO17" s="9">
        <v>66.305000000000007</v>
      </c>
      <c r="BP17" s="9">
        <v>37.514000000000003</v>
      </c>
      <c r="BQ17" s="9">
        <v>28.79</v>
      </c>
      <c r="BR17" s="9">
        <v>61.662999999999997</v>
      </c>
      <c r="BS17" s="9">
        <v>36.177999999999997</v>
      </c>
      <c r="BT17" s="9">
        <v>25.484000000000002</v>
      </c>
      <c r="BU17" s="9">
        <v>39.156999999999996</v>
      </c>
      <c r="BV17" s="9">
        <v>21.972999999999999</v>
      </c>
      <c r="BW17" s="9">
        <v>17.184000000000001</v>
      </c>
      <c r="BX17" s="9">
        <v>22.504999999999999</v>
      </c>
      <c r="BY17" s="9">
        <v>14.205</v>
      </c>
      <c r="BZ17" s="9">
        <v>8.3000000000000007</v>
      </c>
      <c r="CA17" s="9">
        <v>4.6420000000000003</v>
      </c>
      <c r="CB17" s="9">
        <v>1.3360000000000001</v>
      </c>
      <c r="CC17" s="9">
        <v>3.306</v>
      </c>
      <c r="CD17" s="9">
        <v>347.33300000000003</v>
      </c>
      <c r="CE17" s="9">
        <v>161.94200000000001</v>
      </c>
      <c r="CF17" s="9">
        <v>185.39099999999999</v>
      </c>
      <c r="CG17" s="9">
        <v>338.96</v>
      </c>
      <c r="CH17" s="9">
        <v>158.143</v>
      </c>
      <c r="CI17" s="9">
        <v>180.816</v>
      </c>
      <c r="CJ17" s="9">
        <v>159.79599999999999</v>
      </c>
      <c r="CK17" s="9">
        <v>78.894000000000005</v>
      </c>
      <c r="CL17" s="9">
        <v>80.902000000000001</v>
      </c>
      <c r="CM17" s="9">
        <v>179.16399999999999</v>
      </c>
      <c r="CN17" s="9">
        <v>79.248999999999995</v>
      </c>
      <c r="CO17" s="9">
        <v>99.915000000000006</v>
      </c>
      <c r="CP17" s="9">
        <v>8.3729999999999993</v>
      </c>
      <c r="CQ17" s="9">
        <v>3.798</v>
      </c>
      <c r="CR17" s="9">
        <v>4.5750000000000002</v>
      </c>
      <c r="CS17" s="9">
        <v>337.33100000000002</v>
      </c>
      <c r="CT17" s="9">
        <v>154.62899999999999</v>
      </c>
      <c r="CU17" s="9">
        <v>182.702</v>
      </c>
      <c r="CV17" s="9">
        <v>329.96300000000002</v>
      </c>
      <c r="CW17" s="9">
        <v>151.11500000000001</v>
      </c>
      <c r="CX17" s="9">
        <v>178.84800000000001</v>
      </c>
      <c r="CY17" s="9">
        <v>154.34700000000001</v>
      </c>
      <c r="CZ17" s="9">
        <v>74.733999999999995</v>
      </c>
      <c r="DA17" s="9">
        <v>79.613</v>
      </c>
      <c r="DB17" s="9">
        <v>175.61600000000001</v>
      </c>
      <c r="DC17" s="9">
        <v>76.381</v>
      </c>
      <c r="DD17" s="9">
        <v>99.234999999999999</v>
      </c>
      <c r="DE17" s="9">
        <v>7.3680000000000003</v>
      </c>
      <c r="DF17" s="9">
        <v>3.5139999999999998</v>
      </c>
      <c r="DG17" s="9">
        <v>3.8540000000000001</v>
      </c>
      <c r="DH17" s="9">
        <v>10.000999999999999</v>
      </c>
      <c r="DI17" s="9">
        <v>7.3120000000000003</v>
      </c>
      <c r="DJ17" s="9">
        <v>2.6890000000000001</v>
      </c>
      <c r="DK17" s="9">
        <v>8.9969999999999999</v>
      </c>
      <c r="DL17" s="9">
        <v>7.0279999999999996</v>
      </c>
      <c r="DM17" s="9">
        <v>1.9690000000000001</v>
      </c>
      <c r="DN17" s="9">
        <v>5.4480000000000004</v>
      </c>
      <c r="DO17" s="9">
        <v>4.16</v>
      </c>
      <c r="DP17" s="9">
        <v>1.288</v>
      </c>
      <c r="DQ17" s="9">
        <v>3.548</v>
      </c>
      <c r="DR17" s="9">
        <v>2.8679999999999999</v>
      </c>
      <c r="DS17" s="9">
        <v>0.68</v>
      </c>
      <c r="DT17" s="9">
        <v>1.0049999999999999</v>
      </c>
      <c r="DU17" s="9">
        <v>0.28399999999999997</v>
      </c>
      <c r="DV17" s="9">
        <v>0.72099999999999997</v>
      </c>
      <c r="DW17" s="9">
        <v>150.19399999999999</v>
      </c>
      <c r="DX17" s="9">
        <v>60.375</v>
      </c>
      <c r="DY17" s="9">
        <v>89.817999999999998</v>
      </c>
      <c r="DZ17" s="9">
        <v>144.99299999999999</v>
      </c>
      <c r="EA17" s="9">
        <v>58.884999999999998</v>
      </c>
      <c r="EB17" s="9">
        <v>86.106999999999999</v>
      </c>
      <c r="EC17" s="9">
        <v>58.695999999999998</v>
      </c>
      <c r="ED17" s="9">
        <v>25.702999999999999</v>
      </c>
      <c r="EE17" s="9">
        <v>32.993000000000002</v>
      </c>
      <c r="EF17" s="9">
        <v>86.296999999999997</v>
      </c>
      <c r="EG17" s="9">
        <v>33.183</v>
      </c>
      <c r="EH17" s="9">
        <v>53.115000000000002</v>
      </c>
      <c r="EI17" s="9">
        <v>5.2009999999999996</v>
      </c>
      <c r="EJ17" s="9">
        <v>1.49</v>
      </c>
      <c r="EK17" s="9">
        <v>3.7109999999999999</v>
      </c>
      <c r="EL17" s="9">
        <v>44.515000000000001</v>
      </c>
      <c r="EM17" s="9">
        <v>20.917000000000002</v>
      </c>
      <c r="EN17" s="9">
        <v>23.597000000000001</v>
      </c>
      <c r="EO17" s="9">
        <v>44.438000000000002</v>
      </c>
      <c r="EP17" s="9">
        <v>20.917000000000002</v>
      </c>
      <c r="EQ17" s="9">
        <v>23.521000000000001</v>
      </c>
      <c r="ER17" s="9">
        <v>26.303000000000001</v>
      </c>
      <c r="ES17" s="9">
        <v>12.599</v>
      </c>
      <c r="ET17" s="9">
        <v>13.704000000000001</v>
      </c>
      <c r="EU17" s="9">
        <v>18.135000000000002</v>
      </c>
      <c r="EV17" s="9">
        <v>8.3179999999999996</v>
      </c>
      <c r="EW17" s="9">
        <v>9.8160000000000007</v>
      </c>
      <c r="EX17" s="9">
        <v>7.6999999999999999E-2</v>
      </c>
      <c r="EY17" s="9">
        <v>0</v>
      </c>
      <c r="EZ17" s="9">
        <v>7.6999999999999999E-2</v>
      </c>
      <c r="FA17" s="9">
        <v>86.625</v>
      </c>
      <c r="FB17" s="9">
        <v>43.401000000000003</v>
      </c>
      <c r="FC17" s="9">
        <v>43.223999999999997</v>
      </c>
      <c r="FD17" s="9">
        <v>84.62</v>
      </c>
      <c r="FE17" s="9">
        <v>42.183</v>
      </c>
      <c r="FF17" s="9">
        <v>42.436999999999998</v>
      </c>
      <c r="FG17" s="9">
        <v>39.280999999999999</v>
      </c>
      <c r="FH17" s="9">
        <v>21.4</v>
      </c>
      <c r="FI17" s="9">
        <v>17.881</v>
      </c>
      <c r="FJ17" s="9">
        <v>45.338999999999999</v>
      </c>
      <c r="FK17" s="9">
        <v>20.783000000000001</v>
      </c>
      <c r="FL17" s="9">
        <v>24.556000000000001</v>
      </c>
      <c r="FM17" s="9">
        <v>2.0049999999999999</v>
      </c>
      <c r="FN17" s="9">
        <v>1.218</v>
      </c>
      <c r="FO17" s="9">
        <v>0.78700000000000003</v>
      </c>
      <c r="FP17" s="9">
        <v>65.998999999999995</v>
      </c>
      <c r="FQ17" s="9">
        <v>37.247</v>
      </c>
      <c r="FR17" s="9">
        <v>28.751999999999999</v>
      </c>
      <c r="FS17" s="9">
        <v>64.909000000000006</v>
      </c>
      <c r="FT17" s="9">
        <v>36.156999999999996</v>
      </c>
      <c r="FU17" s="9">
        <v>28.751999999999999</v>
      </c>
      <c r="FV17" s="9">
        <v>35.515000000000001</v>
      </c>
      <c r="FW17" s="9">
        <v>19.192</v>
      </c>
      <c r="FX17" s="9">
        <v>16.324000000000002</v>
      </c>
      <c r="FY17" s="9">
        <v>29.393999999999998</v>
      </c>
      <c r="FZ17" s="9">
        <v>16.966000000000001</v>
      </c>
      <c r="GA17" s="9">
        <v>12.428000000000001</v>
      </c>
      <c r="GB17" s="9">
        <v>1.0900000000000001</v>
      </c>
      <c r="GC17" s="9">
        <v>1.0900000000000001</v>
      </c>
      <c r="GD17" s="9">
        <v>0</v>
      </c>
      <c r="GE17" s="9">
        <v>135.374</v>
      </c>
      <c r="GF17" s="9">
        <v>57.74</v>
      </c>
      <c r="GG17" s="9">
        <v>77.632999999999996</v>
      </c>
      <c r="GH17" s="9">
        <v>129.94399999999999</v>
      </c>
      <c r="GI17" s="9">
        <v>55.896999999999998</v>
      </c>
      <c r="GJ17" s="9">
        <v>74.046000000000006</v>
      </c>
      <c r="GK17" s="9">
        <v>51.003999999999998</v>
      </c>
      <c r="GL17" s="9">
        <v>23.416</v>
      </c>
      <c r="GM17" s="9">
        <v>27.588000000000001</v>
      </c>
      <c r="GN17" s="9">
        <v>78.938999999999993</v>
      </c>
      <c r="GO17" s="9">
        <v>32.481000000000002</v>
      </c>
      <c r="GP17" s="9">
        <v>46.459000000000003</v>
      </c>
      <c r="GQ17" s="9">
        <v>5.43</v>
      </c>
      <c r="GR17" s="9">
        <v>1.843</v>
      </c>
      <c r="GS17" s="9">
        <v>3.5870000000000002</v>
      </c>
      <c r="GT17" s="9">
        <v>140.191</v>
      </c>
      <c r="GU17" s="9">
        <v>68.040999999999997</v>
      </c>
      <c r="GV17" s="9">
        <v>72.150000000000006</v>
      </c>
      <c r="GW17" s="9">
        <v>139.749</v>
      </c>
      <c r="GX17" s="9">
        <v>67.8</v>
      </c>
      <c r="GY17" s="9">
        <v>71.948999999999998</v>
      </c>
      <c r="GZ17" s="9">
        <v>63.712000000000003</v>
      </c>
      <c r="HA17" s="9">
        <v>32.017000000000003</v>
      </c>
      <c r="HB17" s="9">
        <v>31.695</v>
      </c>
      <c r="HC17" s="9">
        <v>76.037000000000006</v>
      </c>
      <c r="HD17" s="9">
        <v>35.783000000000001</v>
      </c>
      <c r="HE17" s="9">
        <v>40.253999999999998</v>
      </c>
      <c r="HF17" s="9">
        <v>0.442</v>
      </c>
      <c r="HG17" s="9">
        <v>0.24099999999999999</v>
      </c>
      <c r="HH17" s="9">
        <v>0.2</v>
      </c>
      <c r="HI17" s="9">
        <v>49.567999999999998</v>
      </c>
      <c r="HJ17" s="9">
        <v>25.218</v>
      </c>
      <c r="HK17" s="9">
        <v>24.35</v>
      </c>
      <c r="HL17" s="9">
        <v>47.828000000000003</v>
      </c>
      <c r="HM17" s="9">
        <v>24.265000000000001</v>
      </c>
      <c r="HN17" s="9">
        <v>23.562999999999999</v>
      </c>
      <c r="HO17" s="9">
        <v>30.274999999999999</v>
      </c>
      <c r="HP17" s="9">
        <v>16.064</v>
      </c>
      <c r="HQ17" s="9">
        <v>14.212</v>
      </c>
      <c r="HR17" s="9">
        <v>17.553000000000001</v>
      </c>
      <c r="HS17" s="9">
        <v>8.202</v>
      </c>
      <c r="HT17" s="9">
        <v>9.3510000000000009</v>
      </c>
      <c r="HU17" s="9">
        <v>1.7390000000000001</v>
      </c>
      <c r="HV17" s="9">
        <v>0.95199999999999996</v>
      </c>
      <c r="HW17" s="9">
        <v>0.78700000000000003</v>
      </c>
      <c r="HX17" s="9">
        <v>22.2</v>
      </c>
      <c r="HY17" s="9">
        <v>10.943</v>
      </c>
      <c r="HZ17" s="9">
        <v>11.257999999999999</v>
      </c>
      <c r="IA17" s="9">
        <v>21.439</v>
      </c>
      <c r="IB17" s="9">
        <v>10.180999999999999</v>
      </c>
      <c r="IC17" s="9">
        <v>11.257999999999999</v>
      </c>
      <c r="ID17" s="9">
        <v>14.804</v>
      </c>
      <c r="IE17" s="9">
        <v>7.3970000000000002</v>
      </c>
      <c r="IF17" s="9">
        <v>7.407</v>
      </c>
      <c r="IG17" s="9">
        <v>6.6349999999999998</v>
      </c>
      <c r="IH17" s="9">
        <v>2.7839999999999998</v>
      </c>
      <c r="II17" s="9">
        <v>3.851</v>
      </c>
      <c r="IJ17" s="9">
        <v>0.76200000000000001</v>
      </c>
      <c r="IK17" s="9">
        <v>0.76200000000000001</v>
      </c>
      <c r="IL17" s="9">
        <v>0</v>
      </c>
      <c r="IM17" s="9">
        <v>397.25</v>
      </c>
      <c r="IN17" s="9">
        <v>145.06899999999999</v>
      </c>
      <c r="IO17" s="9">
        <v>252.18100000000001</v>
      </c>
      <c r="IP17" s="9">
        <v>367.65</v>
      </c>
      <c r="IQ17" s="9">
        <v>140.30500000000001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  <c r="AV1" s="3" t="s">
        <v>1058</v>
      </c>
      <c r="AW1" s="3" t="s">
        <v>1059</v>
      </c>
      <c r="AX1" s="3" t="s">
        <v>1060</v>
      </c>
      <c r="AY1" s="3" t="s">
        <v>1061</v>
      </c>
      <c r="AZ1" s="3" t="s">
        <v>1062</v>
      </c>
      <c r="BA1" s="3" t="s">
        <v>1063</v>
      </c>
      <c r="BB1" s="3" t="s">
        <v>1064</v>
      </c>
      <c r="BC1" s="3" t="s">
        <v>1065</v>
      </c>
      <c r="BD1" s="3" t="s">
        <v>1066</v>
      </c>
      <c r="BE1" s="3" t="s">
        <v>1067</v>
      </c>
      <c r="BF1" s="3" t="s">
        <v>1068</v>
      </c>
      <c r="BG1" s="3" t="s">
        <v>1069</v>
      </c>
      <c r="BH1" s="3" t="s">
        <v>1070</v>
      </c>
      <c r="BI1" s="3" t="s">
        <v>1071</v>
      </c>
      <c r="BJ1" s="3" t="s">
        <v>1072</v>
      </c>
      <c r="BK1" s="3" t="s">
        <v>1073</v>
      </c>
      <c r="BL1" s="3" t="s">
        <v>1074</v>
      </c>
      <c r="BM1" s="3" t="s">
        <v>1075</v>
      </c>
      <c r="BN1" s="3" t="s">
        <v>1076</v>
      </c>
      <c r="BO1" s="3" t="s">
        <v>1077</v>
      </c>
      <c r="BP1" s="3" t="s">
        <v>1078</v>
      </c>
      <c r="BQ1" s="3" t="s">
        <v>1079</v>
      </c>
      <c r="BR1" s="3" t="s">
        <v>1080</v>
      </c>
      <c r="BS1" s="3" t="s">
        <v>1081</v>
      </c>
      <c r="BT1" s="3" t="s">
        <v>1082</v>
      </c>
      <c r="BU1" s="3" t="s">
        <v>1083</v>
      </c>
      <c r="BV1" s="3" t="s">
        <v>1084</v>
      </c>
      <c r="BW1" s="3" t="s">
        <v>1085</v>
      </c>
      <c r="BX1" s="3" t="s">
        <v>1086</v>
      </c>
      <c r="BY1" s="3" t="s">
        <v>1087</v>
      </c>
      <c r="BZ1" s="3" t="s">
        <v>1088</v>
      </c>
      <c r="CA1" s="3" t="s">
        <v>1089</v>
      </c>
      <c r="CB1" s="3" t="s">
        <v>1090</v>
      </c>
      <c r="CC1" s="3" t="s">
        <v>1091</v>
      </c>
      <c r="CD1" s="3" t="s">
        <v>1092</v>
      </c>
      <c r="CE1" s="3" t="s">
        <v>1093</v>
      </c>
      <c r="CF1" s="3" t="s">
        <v>1094</v>
      </c>
      <c r="CG1" s="3" t="s">
        <v>1095</v>
      </c>
      <c r="CH1" s="3" t="s">
        <v>1096</v>
      </c>
      <c r="CI1" s="3" t="s">
        <v>1097</v>
      </c>
      <c r="CJ1" s="3" t="s">
        <v>1098</v>
      </c>
      <c r="CK1" s="3" t="s">
        <v>1099</v>
      </c>
      <c r="CL1" s="3" t="s">
        <v>1100</v>
      </c>
      <c r="CM1" s="3" t="s">
        <v>1101</v>
      </c>
      <c r="CN1" s="3" t="s">
        <v>1102</v>
      </c>
      <c r="CO1" s="3" t="s">
        <v>1103</v>
      </c>
      <c r="CP1" s="3" t="s">
        <v>1104</v>
      </c>
      <c r="CQ1" s="3" t="s">
        <v>1105</v>
      </c>
      <c r="CR1" s="3" t="s">
        <v>1106</v>
      </c>
      <c r="CS1" s="3" t="s">
        <v>1107</v>
      </c>
      <c r="CT1" s="3" t="s">
        <v>1108</v>
      </c>
      <c r="CU1" s="3" t="s">
        <v>1109</v>
      </c>
      <c r="CV1" s="3" t="s">
        <v>1110</v>
      </c>
      <c r="CW1" s="3" t="s">
        <v>1111</v>
      </c>
      <c r="CX1" s="3" t="s">
        <v>1112</v>
      </c>
      <c r="CY1" s="3" t="s">
        <v>1113</v>
      </c>
      <c r="CZ1" s="3" t="s">
        <v>1114</v>
      </c>
      <c r="DA1" s="3" t="s">
        <v>1115</v>
      </c>
      <c r="DB1" s="3" t="s">
        <v>1116</v>
      </c>
      <c r="DC1" s="3" t="s">
        <v>1117</v>
      </c>
      <c r="DD1" s="3" t="s">
        <v>1118</v>
      </c>
      <c r="DE1" s="3" t="s">
        <v>1119</v>
      </c>
      <c r="DF1" s="3" t="s">
        <v>1120</v>
      </c>
      <c r="DG1" s="3" t="s">
        <v>1121</v>
      </c>
      <c r="DH1" s="3" t="s">
        <v>1122</v>
      </c>
      <c r="DI1" s="3" t="s">
        <v>1123</v>
      </c>
      <c r="DJ1" s="3" t="s">
        <v>1124</v>
      </c>
      <c r="DK1" s="3" t="s">
        <v>1125</v>
      </c>
      <c r="DL1" s="3" t="s">
        <v>1126</v>
      </c>
      <c r="DM1" s="3" t="s">
        <v>1127</v>
      </c>
      <c r="DN1" s="3" t="s">
        <v>1128</v>
      </c>
      <c r="DO1" s="3" t="s">
        <v>1129</v>
      </c>
      <c r="DP1" s="3" t="s">
        <v>1130</v>
      </c>
      <c r="DQ1" s="3" t="s">
        <v>1131</v>
      </c>
      <c r="DR1" s="3" t="s">
        <v>1132</v>
      </c>
      <c r="DS1" s="3" t="s">
        <v>1133</v>
      </c>
      <c r="DT1" s="3" t="s">
        <v>1134</v>
      </c>
      <c r="DU1" s="3" t="s">
        <v>1135</v>
      </c>
      <c r="DV1" s="3" t="s">
        <v>1136</v>
      </c>
      <c r="DW1" s="3" t="s">
        <v>1137</v>
      </c>
      <c r="DX1" s="3" t="s">
        <v>1138</v>
      </c>
      <c r="DY1" s="3" t="s">
        <v>1139</v>
      </c>
      <c r="DZ1" s="3" t="s">
        <v>1140</v>
      </c>
      <c r="EA1" s="3" t="s">
        <v>1141</v>
      </c>
      <c r="EB1" s="3" t="s">
        <v>1142</v>
      </c>
      <c r="EC1" s="3" t="s">
        <v>1143</v>
      </c>
      <c r="ED1" s="3" t="s">
        <v>1144</v>
      </c>
      <c r="EE1" s="3" t="s">
        <v>1145</v>
      </c>
      <c r="EF1" s="3" t="s">
        <v>1146</v>
      </c>
      <c r="EG1" s="3" t="s">
        <v>1147</v>
      </c>
      <c r="EH1" s="3" t="s">
        <v>1148</v>
      </c>
      <c r="EI1" s="3" t="s">
        <v>1149</v>
      </c>
      <c r="EJ1" s="3" t="s">
        <v>1150</v>
      </c>
      <c r="EK1" s="3" t="s">
        <v>1151</v>
      </c>
      <c r="EL1" s="3" t="s">
        <v>1152</v>
      </c>
      <c r="EM1" s="3" t="s">
        <v>1153</v>
      </c>
      <c r="EN1" s="3" t="s">
        <v>1154</v>
      </c>
      <c r="EO1" s="3" t="s">
        <v>1155</v>
      </c>
      <c r="EP1" s="3" t="s">
        <v>1156</v>
      </c>
      <c r="EQ1" s="3" t="s">
        <v>1157</v>
      </c>
      <c r="ER1" s="3" t="s">
        <v>1158</v>
      </c>
      <c r="ES1" s="3" t="s">
        <v>1159</v>
      </c>
      <c r="ET1" s="3" t="s">
        <v>1160</v>
      </c>
      <c r="EU1" s="3" t="s">
        <v>1161</v>
      </c>
      <c r="EV1" s="3" t="s">
        <v>1162</v>
      </c>
      <c r="EW1" s="3" t="s">
        <v>1163</v>
      </c>
      <c r="EX1" s="3" t="s">
        <v>1164</v>
      </c>
      <c r="EY1" s="3" t="s">
        <v>1165</v>
      </c>
      <c r="EZ1" s="3" t="s">
        <v>1166</v>
      </c>
      <c r="FA1" s="3" t="s">
        <v>1167</v>
      </c>
      <c r="FB1" s="3" t="s">
        <v>1168</v>
      </c>
      <c r="FC1" s="3" t="s">
        <v>1169</v>
      </c>
      <c r="FD1" s="3" t="s">
        <v>1170</v>
      </c>
      <c r="FE1" s="3" t="s">
        <v>1171</v>
      </c>
      <c r="FF1" s="3" t="s">
        <v>1172</v>
      </c>
      <c r="FG1" s="3" t="s">
        <v>1173</v>
      </c>
      <c r="FH1" s="3" t="s">
        <v>1174</v>
      </c>
      <c r="FI1" s="3" t="s">
        <v>1175</v>
      </c>
      <c r="FJ1" s="3" t="s">
        <v>1176</v>
      </c>
      <c r="FK1" s="3" t="s">
        <v>1177</v>
      </c>
      <c r="FL1" s="3" t="s">
        <v>1178</v>
      </c>
      <c r="FM1" s="3" t="s">
        <v>1179</v>
      </c>
      <c r="FN1" s="3" t="s">
        <v>1180</v>
      </c>
      <c r="FO1" s="3" t="s">
        <v>1181</v>
      </c>
      <c r="FP1" s="3" t="s">
        <v>1182</v>
      </c>
      <c r="FQ1" s="3" t="s">
        <v>1183</v>
      </c>
      <c r="FR1" s="3" t="s">
        <v>1184</v>
      </c>
      <c r="FS1" s="3" t="s">
        <v>1185</v>
      </c>
      <c r="FT1" s="3" t="s">
        <v>1186</v>
      </c>
      <c r="FU1" s="3" t="s">
        <v>1187</v>
      </c>
      <c r="FV1" s="3" t="s">
        <v>1188</v>
      </c>
      <c r="FW1" s="3" t="s">
        <v>1189</v>
      </c>
      <c r="FX1" s="3" t="s">
        <v>1190</v>
      </c>
      <c r="FY1" s="3" t="s">
        <v>1191</v>
      </c>
      <c r="FZ1" s="3" t="s">
        <v>1192</v>
      </c>
      <c r="GA1" s="3" t="s">
        <v>1193</v>
      </c>
      <c r="GB1" s="3" t="s">
        <v>1194</v>
      </c>
      <c r="GC1" s="3" t="s">
        <v>1195</v>
      </c>
      <c r="GD1" s="3" t="s">
        <v>1196</v>
      </c>
      <c r="GE1" s="3" t="s">
        <v>1197</v>
      </c>
      <c r="GF1" s="3" t="s">
        <v>1198</v>
      </c>
      <c r="GG1" s="3" t="s">
        <v>1199</v>
      </c>
      <c r="GH1" s="3" t="s">
        <v>1200</v>
      </c>
      <c r="GI1" s="3" t="s">
        <v>1201</v>
      </c>
      <c r="GJ1" s="3" t="s">
        <v>1202</v>
      </c>
      <c r="GK1" s="3" t="s">
        <v>1203</v>
      </c>
      <c r="GL1" s="3" t="s">
        <v>1204</v>
      </c>
      <c r="GM1" s="3" t="s">
        <v>1205</v>
      </c>
      <c r="GN1" s="3" t="s">
        <v>1206</v>
      </c>
      <c r="GO1" s="3" t="s">
        <v>1207</v>
      </c>
      <c r="GP1" s="3" t="s">
        <v>1208</v>
      </c>
      <c r="GQ1" s="3" t="s">
        <v>1209</v>
      </c>
      <c r="GR1" s="3" t="s">
        <v>1210</v>
      </c>
      <c r="GS1" s="3" t="s">
        <v>1211</v>
      </c>
      <c r="GT1" s="3" t="s">
        <v>1212</v>
      </c>
      <c r="GU1" s="3" t="s">
        <v>1213</v>
      </c>
      <c r="GV1" s="3" t="s">
        <v>1214</v>
      </c>
      <c r="GW1" s="3" t="s">
        <v>1215</v>
      </c>
      <c r="GX1" s="3" t="s">
        <v>1216</v>
      </c>
      <c r="GY1" s="3" t="s">
        <v>1217</v>
      </c>
      <c r="GZ1" s="3" t="s">
        <v>1218</v>
      </c>
      <c r="HA1" s="3" t="s">
        <v>1219</v>
      </c>
      <c r="HB1" s="3" t="s">
        <v>1220</v>
      </c>
      <c r="HC1" s="3" t="s">
        <v>1221</v>
      </c>
      <c r="HD1" s="3" t="s">
        <v>1222</v>
      </c>
      <c r="HE1" s="3" t="s">
        <v>1223</v>
      </c>
      <c r="HF1" s="3" t="s">
        <v>1224</v>
      </c>
      <c r="HG1" s="3" t="s">
        <v>1225</v>
      </c>
      <c r="HH1" s="3" t="s">
        <v>1226</v>
      </c>
      <c r="HI1" s="3" t="s">
        <v>1227</v>
      </c>
      <c r="HJ1" s="3" t="s">
        <v>1228</v>
      </c>
      <c r="HK1" s="3" t="s">
        <v>1229</v>
      </c>
      <c r="HL1" s="3" t="s">
        <v>1230</v>
      </c>
      <c r="HM1" s="3" t="s">
        <v>1231</v>
      </c>
      <c r="HN1" s="3" t="s">
        <v>1232</v>
      </c>
      <c r="HO1" s="3" t="s">
        <v>1233</v>
      </c>
      <c r="HP1" s="3" t="s">
        <v>1234</v>
      </c>
      <c r="HQ1" s="3" t="s">
        <v>1235</v>
      </c>
      <c r="HR1" s="3" t="s">
        <v>1236</v>
      </c>
      <c r="HS1" s="3" t="s">
        <v>1237</v>
      </c>
      <c r="HT1" s="3" t="s">
        <v>1238</v>
      </c>
      <c r="HU1" s="3" t="s">
        <v>1239</v>
      </c>
      <c r="HV1" s="3" t="s">
        <v>1240</v>
      </c>
      <c r="HW1" s="3" t="s">
        <v>1241</v>
      </c>
      <c r="HX1" s="3" t="s">
        <v>1242</v>
      </c>
      <c r="HY1" s="3" t="s">
        <v>1243</v>
      </c>
      <c r="HZ1" s="3" t="s">
        <v>1244</v>
      </c>
      <c r="IA1" s="3" t="s">
        <v>1245</v>
      </c>
      <c r="IB1" s="3" t="s">
        <v>1246</v>
      </c>
      <c r="IC1" s="3" t="s">
        <v>1247</v>
      </c>
      <c r="ID1" s="3" t="s">
        <v>1248</v>
      </c>
      <c r="IE1" s="3" t="s">
        <v>1249</v>
      </c>
      <c r="IF1" s="3" t="s">
        <v>1250</v>
      </c>
      <c r="IG1" s="3" t="s">
        <v>1251</v>
      </c>
      <c r="IH1" s="3" t="s">
        <v>1252</v>
      </c>
      <c r="II1" s="3" t="s">
        <v>1253</v>
      </c>
      <c r="IJ1" s="3" t="s">
        <v>1254</v>
      </c>
      <c r="IK1" s="3" t="s">
        <v>1255</v>
      </c>
      <c r="IL1" s="3" t="s">
        <v>1256</v>
      </c>
      <c r="IM1" s="3" t="s">
        <v>1257</v>
      </c>
      <c r="IN1" s="3" t="s">
        <v>1258</v>
      </c>
      <c r="IO1" s="3" t="s">
        <v>1259</v>
      </c>
      <c r="IP1" s="3" t="s">
        <v>1260</v>
      </c>
      <c r="IQ1" s="3" t="s">
        <v>1261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1262</v>
      </c>
      <c r="C10" s="8" t="s">
        <v>1263</v>
      </c>
      <c r="D10" s="8" t="s">
        <v>1264</v>
      </c>
      <c r="E10" s="8" t="s">
        <v>1265</v>
      </c>
      <c r="F10" s="8" t="s">
        <v>1266</v>
      </c>
      <c r="G10" s="8" t="s">
        <v>1267</v>
      </c>
      <c r="H10" s="8" t="s">
        <v>1268</v>
      </c>
      <c r="I10" s="8" t="s">
        <v>1269</v>
      </c>
      <c r="J10" s="8" t="s">
        <v>1270</v>
      </c>
      <c r="K10" s="8" t="s">
        <v>1271</v>
      </c>
      <c r="L10" s="8" t="s">
        <v>1272</v>
      </c>
      <c r="M10" s="8" t="s">
        <v>1273</v>
      </c>
      <c r="N10" s="8" t="s">
        <v>1274</v>
      </c>
      <c r="O10" s="8" t="s">
        <v>1275</v>
      </c>
      <c r="P10" s="8" t="s">
        <v>1276</v>
      </c>
      <c r="Q10" s="8" t="s">
        <v>1277</v>
      </c>
      <c r="R10" s="8" t="s">
        <v>1278</v>
      </c>
      <c r="S10" s="8" t="s">
        <v>1279</v>
      </c>
      <c r="T10" s="8" t="s">
        <v>1280</v>
      </c>
      <c r="U10" s="8" t="s">
        <v>1281</v>
      </c>
      <c r="V10" s="8" t="s">
        <v>1282</v>
      </c>
      <c r="W10" s="8" t="s">
        <v>1283</v>
      </c>
      <c r="X10" s="8" t="s">
        <v>1284</v>
      </c>
      <c r="Y10" s="8" t="s">
        <v>1285</v>
      </c>
      <c r="Z10" s="8" t="s">
        <v>1286</v>
      </c>
      <c r="AA10" s="8" t="s">
        <v>1287</v>
      </c>
      <c r="AB10" s="8" t="s">
        <v>1288</v>
      </c>
      <c r="AC10" s="8" t="s">
        <v>1289</v>
      </c>
      <c r="AD10" s="8" t="s">
        <v>1290</v>
      </c>
      <c r="AE10" s="8" t="s">
        <v>1291</v>
      </c>
      <c r="AF10" s="8" t="s">
        <v>1292</v>
      </c>
      <c r="AG10" s="8" t="s">
        <v>1293</v>
      </c>
      <c r="AH10" s="8" t="s">
        <v>1294</v>
      </c>
      <c r="AI10" s="8" t="s">
        <v>1295</v>
      </c>
      <c r="AJ10" s="8" t="s">
        <v>1296</v>
      </c>
      <c r="AK10" s="8" t="s">
        <v>1297</v>
      </c>
      <c r="AL10" s="8" t="s">
        <v>1298</v>
      </c>
      <c r="AM10" s="8" t="s">
        <v>1299</v>
      </c>
      <c r="AN10" s="8" t="s">
        <v>1300</v>
      </c>
      <c r="AO10" s="8" t="s">
        <v>1301</v>
      </c>
      <c r="AP10" s="8" t="s">
        <v>1302</v>
      </c>
      <c r="AQ10" s="8" t="s">
        <v>1303</v>
      </c>
      <c r="AR10" s="8" t="s">
        <v>1304</v>
      </c>
      <c r="AS10" s="8" t="s">
        <v>1305</v>
      </c>
      <c r="AT10" s="8" t="s">
        <v>1306</v>
      </c>
      <c r="AU10" s="8" t="s">
        <v>1307</v>
      </c>
      <c r="AV10" s="8" t="s">
        <v>1308</v>
      </c>
      <c r="AW10" s="8" t="s">
        <v>1309</v>
      </c>
      <c r="AX10" s="8" t="s">
        <v>1310</v>
      </c>
      <c r="AY10" s="8" t="s">
        <v>1311</v>
      </c>
      <c r="AZ10" s="8" t="s">
        <v>1312</v>
      </c>
      <c r="BA10" s="8" t="s">
        <v>1313</v>
      </c>
      <c r="BB10" s="8" t="s">
        <v>1314</v>
      </c>
      <c r="BC10" s="8" t="s">
        <v>1315</v>
      </c>
      <c r="BD10" s="8" t="s">
        <v>1316</v>
      </c>
      <c r="BE10" s="8" t="s">
        <v>1317</v>
      </c>
      <c r="BF10" s="8" t="s">
        <v>1318</v>
      </c>
      <c r="BG10" s="8" t="s">
        <v>1319</v>
      </c>
      <c r="BH10" s="8" t="s">
        <v>1320</v>
      </c>
      <c r="BI10" s="8" t="s">
        <v>1321</v>
      </c>
      <c r="BJ10" s="8" t="s">
        <v>1322</v>
      </c>
      <c r="BK10" s="8" t="s">
        <v>1323</v>
      </c>
      <c r="BL10" s="8" t="s">
        <v>1324</v>
      </c>
      <c r="BM10" s="8" t="s">
        <v>1325</v>
      </c>
      <c r="BN10" s="8" t="s">
        <v>1326</v>
      </c>
      <c r="BO10" s="8" t="s">
        <v>1327</v>
      </c>
      <c r="BP10" s="8" t="s">
        <v>1328</v>
      </c>
      <c r="BQ10" s="8" t="s">
        <v>1329</v>
      </c>
      <c r="BR10" s="8" t="s">
        <v>1330</v>
      </c>
      <c r="BS10" s="8" t="s">
        <v>1331</v>
      </c>
      <c r="BT10" s="8" t="s">
        <v>1332</v>
      </c>
      <c r="BU10" s="8" t="s">
        <v>1333</v>
      </c>
      <c r="BV10" s="8" t="s">
        <v>1334</v>
      </c>
      <c r="BW10" s="8" t="s">
        <v>1335</v>
      </c>
      <c r="BX10" s="8" t="s">
        <v>1336</v>
      </c>
      <c r="BY10" s="8" t="s">
        <v>1337</v>
      </c>
      <c r="BZ10" s="8" t="s">
        <v>1338</v>
      </c>
      <c r="CA10" s="8" t="s">
        <v>1339</v>
      </c>
      <c r="CB10" s="8" t="s">
        <v>1340</v>
      </c>
      <c r="CC10" s="8" t="s">
        <v>1341</v>
      </c>
      <c r="CD10" s="8" t="s">
        <v>1342</v>
      </c>
      <c r="CE10" s="8" t="s">
        <v>1343</v>
      </c>
      <c r="CF10" s="8" t="s">
        <v>1344</v>
      </c>
      <c r="CG10" s="8" t="s">
        <v>1345</v>
      </c>
      <c r="CH10" s="8" t="s">
        <v>1346</v>
      </c>
      <c r="CI10" s="8" t="s">
        <v>1347</v>
      </c>
      <c r="CJ10" s="8" t="s">
        <v>1348</v>
      </c>
      <c r="CK10" s="8" t="s">
        <v>1349</v>
      </c>
      <c r="CL10" s="8" t="s">
        <v>1350</v>
      </c>
      <c r="CM10" s="8" t="s">
        <v>1351</v>
      </c>
      <c r="CN10" s="8" t="s">
        <v>1352</v>
      </c>
      <c r="CO10" s="8" t="s">
        <v>1353</v>
      </c>
      <c r="CP10" s="8" t="s">
        <v>1354</v>
      </c>
      <c r="CQ10" s="8" t="s">
        <v>1355</v>
      </c>
      <c r="CR10" s="8" t="s">
        <v>1356</v>
      </c>
      <c r="CS10" s="8" t="s">
        <v>1357</v>
      </c>
      <c r="CT10" s="8" t="s">
        <v>1358</v>
      </c>
      <c r="CU10" s="8" t="s">
        <v>1359</v>
      </c>
      <c r="CV10" s="8" t="s">
        <v>1360</v>
      </c>
      <c r="CW10" s="8" t="s">
        <v>1361</v>
      </c>
      <c r="CX10" s="8" t="s">
        <v>1362</v>
      </c>
      <c r="CY10" s="8" t="s">
        <v>1363</v>
      </c>
      <c r="CZ10" s="8" t="s">
        <v>1364</v>
      </c>
      <c r="DA10" s="8" t="s">
        <v>1365</v>
      </c>
      <c r="DB10" s="8" t="s">
        <v>1366</v>
      </c>
      <c r="DC10" s="8" t="s">
        <v>1367</v>
      </c>
      <c r="DD10" s="8" t="s">
        <v>1368</v>
      </c>
      <c r="DE10" s="8" t="s">
        <v>1369</v>
      </c>
      <c r="DF10" s="8" t="s">
        <v>1370</v>
      </c>
      <c r="DG10" s="8" t="s">
        <v>1371</v>
      </c>
      <c r="DH10" s="8" t="s">
        <v>1372</v>
      </c>
      <c r="DI10" s="8" t="s">
        <v>1373</v>
      </c>
      <c r="DJ10" s="8" t="s">
        <v>1374</v>
      </c>
      <c r="DK10" s="8" t="s">
        <v>1375</v>
      </c>
      <c r="DL10" s="8" t="s">
        <v>1376</v>
      </c>
      <c r="DM10" s="8" t="s">
        <v>1377</v>
      </c>
      <c r="DN10" s="8" t="s">
        <v>1378</v>
      </c>
      <c r="DO10" s="8" t="s">
        <v>1379</v>
      </c>
      <c r="DP10" s="8" t="s">
        <v>1380</v>
      </c>
      <c r="DQ10" s="8" t="s">
        <v>1381</v>
      </c>
      <c r="DR10" s="8" t="s">
        <v>1382</v>
      </c>
      <c r="DS10" s="8" t="s">
        <v>1383</v>
      </c>
      <c r="DT10" s="8" t="s">
        <v>1384</v>
      </c>
      <c r="DU10" s="8" t="s">
        <v>1385</v>
      </c>
      <c r="DV10" s="8" t="s">
        <v>1386</v>
      </c>
      <c r="DW10" s="8" t="s">
        <v>1387</v>
      </c>
      <c r="DX10" s="8" t="s">
        <v>1388</v>
      </c>
      <c r="DY10" s="8" t="s">
        <v>1389</v>
      </c>
      <c r="DZ10" s="8" t="s">
        <v>1390</v>
      </c>
      <c r="EA10" s="8" t="s">
        <v>1391</v>
      </c>
      <c r="EB10" s="8" t="s">
        <v>1392</v>
      </c>
      <c r="EC10" s="8" t="s">
        <v>1393</v>
      </c>
      <c r="ED10" s="8" t="s">
        <v>1394</v>
      </c>
      <c r="EE10" s="8" t="s">
        <v>1395</v>
      </c>
      <c r="EF10" s="8" t="s">
        <v>1396</v>
      </c>
      <c r="EG10" s="8" t="s">
        <v>1397</v>
      </c>
      <c r="EH10" s="8" t="s">
        <v>1398</v>
      </c>
      <c r="EI10" s="8" t="s">
        <v>1399</v>
      </c>
      <c r="EJ10" s="8" t="s">
        <v>1400</v>
      </c>
      <c r="EK10" s="8" t="s">
        <v>1401</v>
      </c>
      <c r="EL10" s="8" t="s">
        <v>1402</v>
      </c>
      <c r="EM10" s="8" t="s">
        <v>1403</v>
      </c>
      <c r="EN10" s="8" t="s">
        <v>1404</v>
      </c>
      <c r="EO10" s="8" t="s">
        <v>1405</v>
      </c>
      <c r="EP10" s="8" t="s">
        <v>1406</v>
      </c>
      <c r="EQ10" s="8" t="s">
        <v>1407</v>
      </c>
      <c r="ER10" s="8" t="s">
        <v>1408</v>
      </c>
      <c r="ES10" s="8" t="s">
        <v>1409</v>
      </c>
      <c r="ET10" s="8" t="s">
        <v>1410</v>
      </c>
      <c r="EU10" s="8" t="s">
        <v>1411</v>
      </c>
      <c r="EV10" s="8" t="s">
        <v>1412</v>
      </c>
      <c r="EW10" s="8" t="s">
        <v>1413</v>
      </c>
      <c r="EX10" s="8" t="s">
        <v>1414</v>
      </c>
      <c r="EY10" s="8" t="s">
        <v>1415</v>
      </c>
      <c r="EZ10" s="8" t="s">
        <v>1416</v>
      </c>
      <c r="FA10" s="8" t="s">
        <v>1417</v>
      </c>
      <c r="FB10" s="8" t="s">
        <v>1418</v>
      </c>
      <c r="FC10" s="8" t="s">
        <v>1419</v>
      </c>
      <c r="FD10" s="8" t="s">
        <v>1420</v>
      </c>
      <c r="FE10" s="8" t="s">
        <v>1421</v>
      </c>
      <c r="FF10" s="8" t="s">
        <v>1422</v>
      </c>
      <c r="FG10" s="8" t="s">
        <v>1423</v>
      </c>
      <c r="FH10" s="8" t="s">
        <v>1424</v>
      </c>
      <c r="FI10" s="8" t="s">
        <v>1425</v>
      </c>
      <c r="FJ10" s="8" t="s">
        <v>1426</v>
      </c>
      <c r="FK10" s="8" t="s">
        <v>1427</v>
      </c>
      <c r="FL10" s="8" t="s">
        <v>1428</v>
      </c>
      <c r="FM10" s="8" t="s">
        <v>1429</v>
      </c>
      <c r="FN10" s="8" t="s">
        <v>1430</v>
      </c>
      <c r="FO10" s="8" t="s">
        <v>1431</v>
      </c>
      <c r="FP10" s="8" t="s">
        <v>1432</v>
      </c>
      <c r="FQ10" s="8" t="s">
        <v>1433</v>
      </c>
      <c r="FR10" s="8" t="s">
        <v>1434</v>
      </c>
      <c r="FS10" s="8" t="s">
        <v>1435</v>
      </c>
      <c r="FT10" s="8" t="s">
        <v>1436</v>
      </c>
      <c r="FU10" s="8" t="s">
        <v>1437</v>
      </c>
      <c r="FV10" s="8" t="s">
        <v>1438</v>
      </c>
      <c r="FW10" s="8" t="s">
        <v>1439</v>
      </c>
      <c r="FX10" s="8" t="s">
        <v>1440</v>
      </c>
      <c r="FY10" s="8" t="s">
        <v>1441</v>
      </c>
      <c r="FZ10" s="8" t="s">
        <v>1442</v>
      </c>
      <c r="GA10" s="8" t="s">
        <v>1443</v>
      </c>
      <c r="GB10" s="8" t="s">
        <v>1444</v>
      </c>
      <c r="GC10" s="8" t="s">
        <v>1445</v>
      </c>
      <c r="GD10" s="8" t="s">
        <v>1446</v>
      </c>
      <c r="GE10" s="8" t="s">
        <v>1447</v>
      </c>
      <c r="GF10" s="8" t="s">
        <v>1448</v>
      </c>
      <c r="GG10" s="8" t="s">
        <v>1449</v>
      </c>
      <c r="GH10" s="8" t="s">
        <v>1450</v>
      </c>
      <c r="GI10" s="8" t="s">
        <v>1451</v>
      </c>
      <c r="GJ10" s="8" t="s">
        <v>1452</v>
      </c>
      <c r="GK10" s="8" t="s">
        <v>1453</v>
      </c>
      <c r="GL10" s="8" t="s">
        <v>1454</v>
      </c>
      <c r="GM10" s="8" t="s">
        <v>1455</v>
      </c>
      <c r="GN10" s="8" t="s">
        <v>1456</v>
      </c>
      <c r="GO10" s="8" t="s">
        <v>1457</v>
      </c>
      <c r="GP10" s="8" t="s">
        <v>1458</v>
      </c>
      <c r="GQ10" s="8" t="s">
        <v>1459</v>
      </c>
      <c r="GR10" s="8" t="s">
        <v>1460</v>
      </c>
      <c r="GS10" s="8" t="s">
        <v>1461</v>
      </c>
      <c r="GT10" s="8" t="s">
        <v>1462</v>
      </c>
      <c r="GU10" s="8" t="s">
        <v>1463</v>
      </c>
      <c r="GV10" s="8" t="s">
        <v>1464</v>
      </c>
      <c r="GW10" s="8" t="s">
        <v>1465</v>
      </c>
      <c r="GX10" s="8" t="s">
        <v>1466</v>
      </c>
      <c r="GY10" s="8" t="s">
        <v>1467</v>
      </c>
      <c r="GZ10" s="8" t="s">
        <v>1468</v>
      </c>
      <c r="HA10" s="8" t="s">
        <v>1469</v>
      </c>
      <c r="HB10" s="8" t="s">
        <v>1470</v>
      </c>
      <c r="HC10" s="8" t="s">
        <v>1471</v>
      </c>
      <c r="HD10" s="8" t="s">
        <v>1472</v>
      </c>
      <c r="HE10" s="8" t="s">
        <v>1473</v>
      </c>
      <c r="HF10" s="8" t="s">
        <v>1474</v>
      </c>
      <c r="HG10" s="8" t="s">
        <v>1475</v>
      </c>
      <c r="HH10" s="8" t="s">
        <v>1476</v>
      </c>
      <c r="HI10" s="8" t="s">
        <v>1477</v>
      </c>
      <c r="HJ10" s="8" t="s">
        <v>1478</v>
      </c>
      <c r="HK10" s="8" t="s">
        <v>1479</v>
      </c>
      <c r="HL10" s="8" t="s">
        <v>1480</v>
      </c>
      <c r="HM10" s="8" t="s">
        <v>1481</v>
      </c>
      <c r="HN10" s="8" t="s">
        <v>1482</v>
      </c>
      <c r="HO10" s="8" t="s">
        <v>1483</v>
      </c>
      <c r="HP10" s="8" t="s">
        <v>1484</v>
      </c>
      <c r="HQ10" s="8" t="s">
        <v>1485</v>
      </c>
      <c r="HR10" s="8" t="s">
        <v>1486</v>
      </c>
      <c r="HS10" s="8" t="s">
        <v>1487</v>
      </c>
      <c r="HT10" s="8" t="s">
        <v>1488</v>
      </c>
      <c r="HU10" s="8" t="s">
        <v>1489</v>
      </c>
      <c r="HV10" s="8" t="s">
        <v>1490</v>
      </c>
      <c r="HW10" s="8" t="s">
        <v>1491</v>
      </c>
      <c r="HX10" s="8" t="s">
        <v>1492</v>
      </c>
      <c r="HY10" s="8" t="s">
        <v>1493</v>
      </c>
      <c r="HZ10" s="8" t="s">
        <v>1494</v>
      </c>
      <c r="IA10" s="8" t="s">
        <v>1495</v>
      </c>
      <c r="IB10" s="8" t="s">
        <v>1496</v>
      </c>
      <c r="IC10" s="8" t="s">
        <v>1497</v>
      </c>
      <c r="ID10" s="8" t="s">
        <v>1498</v>
      </c>
      <c r="IE10" s="8" t="s">
        <v>1499</v>
      </c>
      <c r="IF10" s="8" t="s">
        <v>1500</v>
      </c>
      <c r="IG10" s="8" t="s">
        <v>1501</v>
      </c>
      <c r="IH10" s="8" t="s">
        <v>1502</v>
      </c>
      <c r="II10" s="8" t="s">
        <v>1503</v>
      </c>
      <c r="IJ10" s="8" t="s">
        <v>1504</v>
      </c>
      <c r="IK10" s="8" t="s">
        <v>1505</v>
      </c>
      <c r="IL10" s="8" t="s">
        <v>1506</v>
      </c>
      <c r="IM10" s="8" t="s">
        <v>1507</v>
      </c>
      <c r="IN10" s="8" t="s">
        <v>1508</v>
      </c>
      <c r="IO10" s="8" t="s">
        <v>1509</v>
      </c>
      <c r="IP10" s="8" t="s">
        <v>1510</v>
      </c>
      <c r="IQ10" s="8" t="s">
        <v>1511</v>
      </c>
    </row>
    <row r="11" spans="1:251">
      <c r="A11" s="10">
        <v>42036</v>
      </c>
      <c r="B11" s="9">
        <v>220.036</v>
      </c>
      <c r="C11" s="9">
        <v>176.458</v>
      </c>
      <c r="D11" s="9">
        <v>69.460999999999999</v>
      </c>
      <c r="E11" s="9">
        <v>106.997</v>
      </c>
      <c r="F11" s="9">
        <v>161.804</v>
      </c>
      <c r="G11" s="9">
        <v>48.765999999999998</v>
      </c>
      <c r="H11" s="9">
        <v>113.039</v>
      </c>
      <c r="I11" s="9">
        <v>36.536999999999999</v>
      </c>
      <c r="J11" s="9">
        <v>11.696</v>
      </c>
      <c r="K11" s="9">
        <v>24.841000000000001</v>
      </c>
      <c r="L11" s="9">
        <v>304.822</v>
      </c>
      <c r="M11" s="9">
        <v>103.295</v>
      </c>
      <c r="N11" s="9">
        <v>201.52699999999999</v>
      </c>
      <c r="O11" s="9">
        <v>279.70299999999997</v>
      </c>
      <c r="P11" s="9">
        <v>94.194000000000003</v>
      </c>
      <c r="Q11" s="9">
        <v>185.51</v>
      </c>
      <c r="R11" s="9">
        <v>145.727</v>
      </c>
      <c r="S11" s="9">
        <v>54.591999999999999</v>
      </c>
      <c r="T11" s="9">
        <v>91.135000000000005</v>
      </c>
      <c r="U11" s="9">
        <v>133.976</v>
      </c>
      <c r="V11" s="9">
        <v>39.600999999999999</v>
      </c>
      <c r="W11" s="9">
        <v>94.375</v>
      </c>
      <c r="X11" s="9">
        <v>25.119</v>
      </c>
      <c r="Y11" s="9">
        <v>9.1010000000000009</v>
      </c>
      <c r="Z11" s="9">
        <v>16.018000000000001</v>
      </c>
      <c r="AA11" s="9">
        <v>69.977999999999994</v>
      </c>
      <c r="AB11" s="9">
        <v>26.628</v>
      </c>
      <c r="AC11" s="9">
        <v>43.35</v>
      </c>
      <c r="AD11" s="9">
        <v>58.56</v>
      </c>
      <c r="AE11" s="9">
        <v>24.033999999999999</v>
      </c>
      <c r="AF11" s="9">
        <v>34.526000000000003</v>
      </c>
      <c r="AG11" s="9">
        <v>30.731000000000002</v>
      </c>
      <c r="AH11" s="9">
        <v>14.869</v>
      </c>
      <c r="AI11" s="9">
        <v>15.862</v>
      </c>
      <c r="AJ11" s="9">
        <v>27.827999999999999</v>
      </c>
      <c r="AK11" s="9">
        <v>9.1649999999999991</v>
      </c>
      <c r="AL11" s="9">
        <v>18.664000000000001</v>
      </c>
      <c r="AM11" s="9">
        <v>11.419</v>
      </c>
      <c r="AN11" s="9">
        <v>2.5950000000000002</v>
      </c>
      <c r="AO11" s="9">
        <v>8.8239999999999998</v>
      </c>
      <c r="AP11" s="9">
        <v>91.347999999999999</v>
      </c>
      <c r="AQ11" s="9">
        <v>12.254</v>
      </c>
      <c r="AR11" s="9">
        <v>79.093999999999994</v>
      </c>
      <c r="AS11" s="9">
        <v>85.63</v>
      </c>
      <c r="AT11" s="9">
        <v>11.778</v>
      </c>
      <c r="AU11" s="9">
        <v>73.852000000000004</v>
      </c>
      <c r="AV11" s="9">
        <v>40.01</v>
      </c>
      <c r="AW11" s="9">
        <v>5.6260000000000003</v>
      </c>
      <c r="AX11" s="9">
        <v>34.384</v>
      </c>
      <c r="AY11" s="9">
        <v>45.62</v>
      </c>
      <c r="AZ11" s="9">
        <v>6.1520000000000001</v>
      </c>
      <c r="BA11" s="9">
        <v>39.468000000000004</v>
      </c>
      <c r="BB11" s="9">
        <v>5.718</v>
      </c>
      <c r="BC11" s="9">
        <v>0.47599999999999998</v>
      </c>
      <c r="BD11" s="9">
        <v>5.242</v>
      </c>
      <c r="BE11" s="9">
        <v>58.319000000000003</v>
      </c>
      <c r="BF11" s="9">
        <v>13.702</v>
      </c>
      <c r="BG11" s="9">
        <v>44.616999999999997</v>
      </c>
      <c r="BH11" s="9">
        <v>47.277999999999999</v>
      </c>
      <c r="BI11" s="9">
        <v>9.99</v>
      </c>
      <c r="BJ11" s="9">
        <v>37.287999999999997</v>
      </c>
      <c r="BK11" s="9">
        <v>22.305</v>
      </c>
      <c r="BL11" s="9">
        <v>4.7990000000000004</v>
      </c>
      <c r="BM11" s="9">
        <v>17.506</v>
      </c>
      <c r="BN11" s="9">
        <v>24.974</v>
      </c>
      <c r="BO11" s="9">
        <v>5.1909999999999998</v>
      </c>
      <c r="BP11" s="9">
        <v>19.783000000000001</v>
      </c>
      <c r="BQ11" s="9">
        <v>11.04</v>
      </c>
      <c r="BR11" s="9">
        <v>3.7120000000000002</v>
      </c>
      <c r="BS11" s="9">
        <v>7.3289999999999997</v>
      </c>
      <c r="BT11" s="9">
        <v>110.077</v>
      </c>
      <c r="BU11" s="9">
        <v>42.515000000000001</v>
      </c>
      <c r="BV11" s="9">
        <v>67.563000000000002</v>
      </c>
      <c r="BW11" s="9">
        <v>100.474</v>
      </c>
      <c r="BX11" s="9">
        <v>38.479999999999997</v>
      </c>
      <c r="BY11" s="9">
        <v>61.994</v>
      </c>
      <c r="BZ11" s="9">
        <v>57.18</v>
      </c>
      <c r="CA11" s="9">
        <v>24.129000000000001</v>
      </c>
      <c r="CB11" s="9">
        <v>33.051000000000002</v>
      </c>
      <c r="CC11" s="9">
        <v>43.293999999999997</v>
      </c>
      <c r="CD11" s="9">
        <v>14.351000000000001</v>
      </c>
      <c r="CE11" s="9">
        <v>28.943000000000001</v>
      </c>
      <c r="CF11" s="9">
        <v>9.6029999999999998</v>
      </c>
      <c r="CG11" s="9">
        <v>4.0350000000000001</v>
      </c>
      <c r="CH11" s="9">
        <v>5.5679999999999996</v>
      </c>
      <c r="CI11" s="9">
        <v>115.056</v>
      </c>
      <c r="CJ11" s="9">
        <v>61.453000000000003</v>
      </c>
      <c r="CK11" s="9">
        <v>53.603000000000002</v>
      </c>
      <c r="CL11" s="9">
        <v>104.881</v>
      </c>
      <c r="CM11" s="9">
        <v>57.978999999999999</v>
      </c>
      <c r="CN11" s="9">
        <v>46.901000000000003</v>
      </c>
      <c r="CO11" s="9">
        <v>56.963999999999999</v>
      </c>
      <c r="CP11" s="9">
        <v>34.906999999999996</v>
      </c>
      <c r="CQ11" s="9">
        <v>22.056999999999999</v>
      </c>
      <c r="CR11" s="9">
        <v>47.915999999999997</v>
      </c>
      <c r="CS11" s="9">
        <v>23.071999999999999</v>
      </c>
      <c r="CT11" s="9">
        <v>24.844000000000001</v>
      </c>
      <c r="CU11" s="9">
        <v>10.175000000000001</v>
      </c>
      <c r="CV11" s="9">
        <v>3.4729999999999999</v>
      </c>
      <c r="CW11" s="9">
        <v>6.702</v>
      </c>
      <c r="CX11" s="9">
        <v>99.855999999999995</v>
      </c>
      <c r="CY11" s="9">
        <v>19.385999999999999</v>
      </c>
      <c r="CZ11" s="9">
        <v>80.47</v>
      </c>
      <c r="DA11" s="9">
        <v>89.620999999999995</v>
      </c>
      <c r="DB11" s="9">
        <v>17.978999999999999</v>
      </c>
      <c r="DC11" s="9">
        <v>71.641999999999996</v>
      </c>
      <c r="DD11" s="9">
        <v>36.134</v>
      </c>
      <c r="DE11" s="9">
        <v>6.2560000000000002</v>
      </c>
      <c r="DF11" s="9">
        <v>29.878</v>
      </c>
      <c r="DG11" s="9">
        <v>53.487000000000002</v>
      </c>
      <c r="DH11" s="9">
        <v>11.722</v>
      </c>
      <c r="DI11" s="9">
        <v>41.764000000000003</v>
      </c>
      <c r="DJ11" s="9">
        <v>10.234999999999999</v>
      </c>
      <c r="DK11" s="9">
        <v>1.407</v>
      </c>
      <c r="DL11" s="9">
        <v>8.8279999999999994</v>
      </c>
      <c r="DM11" s="9">
        <v>172.994</v>
      </c>
      <c r="DN11" s="9">
        <v>59.606000000000002</v>
      </c>
      <c r="DO11" s="9">
        <v>113.38800000000001</v>
      </c>
      <c r="DP11" s="9">
        <v>153.62899999999999</v>
      </c>
      <c r="DQ11" s="9">
        <v>52.588000000000001</v>
      </c>
      <c r="DR11" s="9">
        <v>101.041</v>
      </c>
      <c r="DS11" s="9">
        <v>76.37</v>
      </c>
      <c r="DT11" s="9">
        <v>28.141999999999999</v>
      </c>
      <c r="DU11" s="9">
        <v>48.228999999999999</v>
      </c>
      <c r="DV11" s="9">
        <v>77.259</v>
      </c>
      <c r="DW11" s="9">
        <v>24.446999999999999</v>
      </c>
      <c r="DX11" s="9">
        <v>52.811999999999998</v>
      </c>
      <c r="DY11" s="9">
        <v>19.364999999999998</v>
      </c>
      <c r="DZ11" s="9">
        <v>7.0179999999999998</v>
      </c>
      <c r="EA11" s="9">
        <v>12.347</v>
      </c>
      <c r="EB11" s="9">
        <v>74.897999999999996</v>
      </c>
      <c r="EC11" s="9">
        <v>33.994</v>
      </c>
      <c r="ED11" s="9">
        <v>40.904000000000003</v>
      </c>
      <c r="EE11" s="9">
        <v>69.290000000000006</v>
      </c>
      <c r="EF11" s="9">
        <v>31.315999999999999</v>
      </c>
      <c r="EG11" s="9">
        <v>37.973999999999997</v>
      </c>
      <c r="EH11" s="9">
        <v>44.383000000000003</v>
      </c>
      <c r="EI11" s="9">
        <v>21.753</v>
      </c>
      <c r="EJ11" s="9">
        <v>22.631</v>
      </c>
      <c r="EK11" s="9">
        <v>24.907</v>
      </c>
      <c r="EL11" s="9">
        <v>9.5630000000000006</v>
      </c>
      <c r="EM11" s="9">
        <v>15.343999999999999</v>
      </c>
      <c r="EN11" s="9">
        <v>5.6070000000000002</v>
      </c>
      <c r="EO11" s="9">
        <v>2.6779999999999999</v>
      </c>
      <c r="EP11" s="9">
        <v>2.93</v>
      </c>
      <c r="EQ11" s="9">
        <v>27.053000000000001</v>
      </c>
      <c r="ER11" s="9">
        <v>16.937999999999999</v>
      </c>
      <c r="ES11" s="9">
        <v>10.115</v>
      </c>
      <c r="ET11" s="9">
        <v>25.722000000000001</v>
      </c>
      <c r="EU11" s="9">
        <v>16.344000000000001</v>
      </c>
      <c r="EV11" s="9">
        <v>9.3780000000000001</v>
      </c>
      <c r="EW11" s="9">
        <v>19.571000000000002</v>
      </c>
      <c r="EX11" s="9">
        <v>13.311</v>
      </c>
      <c r="EY11" s="9">
        <v>6.26</v>
      </c>
      <c r="EZ11" s="9">
        <v>6.1509999999999998</v>
      </c>
      <c r="FA11" s="9">
        <v>3.0339999999999998</v>
      </c>
      <c r="FB11" s="9">
        <v>3.1179999999999999</v>
      </c>
      <c r="FC11" s="9">
        <v>1.33</v>
      </c>
      <c r="FD11" s="9">
        <v>0.59399999999999997</v>
      </c>
      <c r="FE11" s="9">
        <v>0.73699999999999999</v>
      </c>
      <c r="FF11" s="9">
        <v>282.3</v>
      </c>
      <c r="FG11" s="9">
        <v>89.510999999999996</v>
      </c>
      <c r="FH11" s="9">
        <v>192.78899999999999</v>
      </c>
      <c r="FI11" s="9">
        <v>271.42899999999997</v>
      </c>
      <c r="FJ11" s="9">
        <v>87.22</v>
      </c>
      <c r="FK11" s="9">
        <v>184.209</v>
      </c>
      <c r="FL11" s="9">
        <v>132.66300000000001</v>
      </c>
      <c r="FM11" s="9">
        <v>46.65</v>
      </c>
      <c r="FN11" s="9">
        <v>86.013000000000005</v>
      </c>
      <c r="FO11" s="9">
        <v>138.76599999999999</v>
      </c>
      <c r="FP11" s="9">
        <v>40.570999999999998</v>
      </c>
      <c r="FQ11" s="9">
        <v>98.194999999999993</v>
      </c>
      <c r="FR11" s="9">
        <v>10.871</v>
      </c>
      <c r="FS11" s="9">
        <v>2.2909999999999999</v>
      </c>
      <c r="FT11" s="9">
        <v>8.58</v>
      </c>
      <c r="FU11" s="9">
        <v>220.267</v>
      </c>
      <c r="FV11" s="9">
        <v>52.395000000000003</v>
      </c>
      <c r="FW11" s="9">
        <v>167.87200000000001</v>
      </c>
      <c r="FX11" s="9">
        <v>212.846</v>
      </c>
      <c r="FY11" s="9">
        <v>51.21</v>
      </c>
      <c r="FZ11" s="9">
        <v>161.636</v>
      </c>
      <c r="GA11" s="9">
        <v>102.297</v>
      </c>
      <c r="GB11" s="9">
        <v>28.193999999999999</v>
      </c>
      <c r="GC11" s="9">
        <v>74.102999999999994</v>
      </c>
      <c r="GD11" s="9">
        <v>110.54900000000001</v>
      </c>
      <c r="GE11" s="9">
        <v>23.015999999999998</v>
      </c>
      <c r="GF11" s="9">
        <v>87.533000000000001</v>
      </c>
      <c r="GG11" s="9">
        <v>7.4210000000000003</v>
      </c>
      <c r="GH11" s="9">
        <v>1.1859999999999999</v>
      </c>
      <c r="GI11" s="9">
        <v>6.2359999999999998</v>
      </c>
      <c r="GJ11" s="9">
        <v>62.033000000000001</v>
      </c>
      <c r="GK11" s="9">
        <v>37.116</v>
      </c>
      <c r="GL11" s="9">
        <v>24.917000000000002</v>
      </c>
      <c r="GM11" s="9">
        <v>58.582999999999998</v>
      </c>
      <c r="GN11" s="9">
        <v>36.011000000000003</v>
      </c>
      <c r="GO11" s="9">
        <v>22.573</v>
      </c>
      <c r="GP11" s="9">
        <v>30.366</v>
      </c>
      <c r="GQ11" s="9">
        <v>18.456</v>
      </c>
      <c r="GR11" s="9">
        <v>11.91</v>
      </c>
      <c r="GS11" s="9">
        <v>28.216999999999999</v>
      </c>
      <c r="GT11" s="9">
        <v>17.555</v>
      </c>
      <c r="GU11" s="9">
        <v>10.662000000000001</v>
      </c>
      <c r="GV11" s="9">
        <v>3.45</v>
      </c>
      <c r="GW11" s="9">
        <v>1.105</v>
      </c>
      <c r="GX11" s="9">
        <v>2.3450000000000002</v>
      </c>
      <c r="GY11" s="9">
        <v>81.552000000000007</v>
      </c>
      <c r="GZ11" s="9">
        <v>12.848000000000001</v>
      </c>
      <c r="HA11" s="9">
        <v>68.703999999999994</v>
      </c>
      <c r="HB11" s="9">
        <v>78.966999999999999</v>
      </c>
      <c r="HC11" s="9">
        <v>12.244</v>
      </c>
      <c r="HD11" s="9">
        <v>66.722999999999999</v>
      </c>
      <c r="HE11" s="9">
        <v>38.012</v>
      </c>
      <c r="HF11" s="9">
        <v>6.1749999999999998</v>
      </c>
      <c r="HG11" s="9">
        <v>31.837</v>
      </c>
      <c r="HH11" s="9">
        <v>40.954999999999998</v>
      </c>
      <c r="HI11" s="9">
        <v>6.069</v>
      </c>
      <c r="HJ11" s="9">
        <v>34.886000000000003</v>
      </c>
      <c r="HK11" s="9">
        <v>2.585</v>
      </c>
      <c r="HL11" s="9">
        <v>0.60399999999999998</v>
      </c>
      <c r="HM11" s="9">
        <v>1.9810000000000001</v>
      </c>
      <c r="HN11" s="9">
        <v>52.893000000000001</v>
      </c>
      <c r="HO11" s="9">
        <v>8.5579999999999998</v>
      </c>
      <c r="HP11" s="9">
        <v>44.335000000000001</v>
      </c>
      <c r="HQ11" s="9">
        <v>50.722999999999999</v>
      </c>
      <c r="HR11" s="9">
        <v>7.94</v>
      </c>
      <c r="HS11" s="9">
        <v>42.783999999999999</v>
      </c>
      <c r="HT11" s="9">
        <v>23.667000000000002</v>
      </c>
      <c r="HU11" s="9">
        <v>4.9880000000000004</v>
      </c>
      <c r="HV11" s="9">
        <v>18.678999999999998</v>
      </c>
      <c r="HW11" s="9">
        <v>27.056000000000001</v>
      </c>
      <c r="HX11" s="9">
        <v>2.9510000000000001</v>
      </c>
      <c r="HY11" s="9">
        <v>24.105</v>
      </c>
      <c r="HZ11" s="9">
        <v>2.17</v>
      </c>
      <c r="IA11" s="9">
        <v>0.61899999999999999</v>
      </c>
      <c r="IB11" s="9">
        <v>1.5509999999999999</v>
      </c>
      <c r="IC11" s="9">
        <v>71.515000000000001</v>
      </c>
      <c r="ID11" s="9">
        <v>24.620999999999999</v>
      </c>
      <c r="IE11" s="9">
        <v>46.893000000000001</v>
      </c>
      <c r="IF11" s="9">
        <v>67.152000000000001</v>
      </c>
      <c r="IG11" s="9">
        <v>23.553000000000001</v>
      </c>
      <c r="IH11" s="9">
        <v>43.598999999999997</v>
      </c>
      <c r="II11" s="9">
        <v>30.896999999999998</v>
      </c>
      <c r="IJ11" s="9">
        <v>11.941000000000001</v>
      </c>
      <c r="IK11" s="9">
        <v>18.954999999999998</v>
      </c>
      <c r="IL11" s="9">
        <v>36.255000000000003</v>
      </c>
      <c r="IM11" s="9">
        <v>11.612</v>
      </c>
      <c r="IN11" s="9">
        <v>24.643999999999998</v>
      </c>
      <c r="IO11" s="9">
        <v>4.3630000000000004</v>
      </c>
      <c r="IP11" s="9">
        <v>1.0680000000000001</v>
      </c>
      <c r="IQ11" s="9">
        <v>3.294</v>
      </c>
    </row>
    <row r="12" spans="1:251">
      <c r="A12" s="10">
        <v>42401</v>
      </c>
      <c r="B12" s="9">
        <v>215.43600000000001</v>
      </c>
      <c r="C12" s="9">
        <v>161.839</v>
      </c>
      <c r="D12" s="9">
        <v>62.478000000000002</v>
      </c>
      <c r="E12" s="9">
        <v>99.361000000000004</v>
      </c>
      <c r="F12" s="9">
        <v>165.92699999999999</v>
      </c>
      <c r="G12" s="9">
        <v>49.853000000000002</v>
      </c>
      <c r="H12" s="9">
        <v>116.074</v>
      </c>
      <c r="I12" s="9">
        <v>29.859000000000002</v>
      </c>
      <c r="J12" s="9">
        <v>7.7610000000000001</v>
      </c>
      <c r="K12" s="9">
        <v>22.097999999999999</v>
      </c>
      <c r="L12" s="9">
        <v>298.464</v>
      </c>
      <c r="M12" s="9">
        <v>97.519000000000005</v>
      </c>
      <c r="N12" s="9">
        <v>200.94499999999999</v>
      </c>
      <c r="O12" s="9">
        <v>278.47899999999998</v>
      </c>
      <c r="P12" s="9">
        <v>92.481999999999999</v>
      </c>
      <c r="Q12" s="9">
        <v>185.99700000000001</v>
      </c>
      <c r="R12" s="9">
        <v>141.13</v>
      </c>
      <c r="S12" s="9">
        <v>53.673000000000002</v>
      </c>
      <c r="T12" s="9">
        <v>87.456999999999994</v>
      </c>
      <c r="U12" s="9">
        <v>137.34899999999999</v>
      </c>
      <c r="V12" s="9">
        <v>38.808999999999997</v>
      </c>
      <c r="W12" s="9">
        <v>98.54</v>
      </c>
      <c r="X12" s="9">
        <v>19.984999999999999</v>
      </c>
      <c r="Y12" s="9">
        <v>5.0380000000000003</v>
      </c>
      <c r="Z12" s="9">
        <v>14.948</v>
      </c>
      <c r="AA12" s="9">
        <v>59.161000000000001</v>
      </c>
      <c r="AB12" s="9">
        <v>22.571999999999999</v>
      </c>
      <c r="AC12" s="9">
        <v>36.588999999999999</v>
      </c>
      <c r="AD12" s="9">
        <v>49.286999999999999</v>
      </c>
      <c r="AE12" s="9">
        <v>19.849</v>
      </c>
      <c r="AF12" s="9">
        <v>29.437999999999999</v>
      </c>
      <c r="AG12" s="9">
        <v>20.709</v>
      </c>
      <c r="AH12" s="9">
        <v>8.8049999999999997</v>
      </c>
      <c r="AI12" s="9">
        <v>11.904</v>
      </c>
      <c r="AJ12" s="9">
        <v>28.577999999999999</v>
      </c>
      <c r="AK12" s="9">
        <v>11.044</v>
      </c>
      <c r="AL12" s="9">
        <v>17.533999999999999</v>
      </c>
      <c r="AM12" s="9">
        <v>9.8740000000000006</v>
      </c>
      <c r="AN12" s="9">
        <v>2.7240000000000002</v>
      </c>
      <c r="AO12" s="9">
        <v>7.15</v>
      </c>
      <c r="AP12" s="9">
        <v>89.453999999999994</v>
      </c>
      <c r="AQ12" s="9">
        <v>11.798</v>
      </c>
      <c r="AR12" s="9">
        <v>77.655000000000001</v>
      </c>
      <c r="AS12" s="9">
        <v>81.721999999999994</v>
      </c>
      <c r="AT12" s="9">
        <v>11.185</v>
      </c>
      <c r="AU12" s="9">
        <v>70.536000000000001</v>
      </c>
      <c r="AV12" s="9">
        <v>36.881999999999998</v>
      </c>
      <c r="AW12" s="9">
        <v>7.7140000000000004</v>
      </c>
      <c r="AX12" s="9">
        <v>29.167999999999999</v>
      </c>
      <c r="AY12" s="9">
        <v>44.838999999999999</v>
      </c>
      <c r="AZ12" s="9">
        <v>3.4710000000000001</v>
      </c>
      <c r="BA12" s="9">
        <v>41.368000000000002</v>
      </c>
      <c r="BB12" s="9">
        <v>7.7320000000000002</v>
      </c>
      <c r="BC12" s="9">
        <v>0.61299999999999999</v>
      </c>
      <c r="BD12" s="9">
        <v>7.1189999999999998</v>
      </c>
      <c r="BE12" s="9">
        <v>55.817</v>
      </c>
      <c r="BF12" s="9">
        <v>11.433999999999999</v>
      </c>
      <c r="BG12" s="9">
        <v>44.383000000000003</v>
      </c>
      <c r="BH12" s="9">
        <v>50.046999999999997</v>
      </c>
      <c r="BI12" s="9">
        <v>11.433999999999999</v>
      </c>
      <c r="BJ12" s="9">
        <v>38.613</v>
      </c>
      <c r="BK12" s="9">
        <v>22.25</v>
      </c>
      <c r="BL12" s="9">
        <v>6.05</v>
      </c>
      <c r="BM12" s="9">
        <v>16.2</v>
      </c>
      <c r="BN12" s="9">
        <v>27.797000000000001</v>
      </c>
      <c r="BO12" s="9">
        <v>5.3840000000000003</v>
      </c>
      <c r="BP12" s="9">
        <v>22.411999999999999</v>
      </c>
      <c r="BQ12" s="9">
        <v>5.77</v>
      </c>
      <c r="BR12" s="9">
        <v>0</v>
      </c>
      <c r="BS12" s="9">
        <v>5.77</v>
      </c>
      <c r="BT12" s="9">
        <v>108.3</v>
      </c>
      <c r="BU12" s="9">
        <v>39.786999999999999</v>
      </c>
      <c r="BV12" s="9">
        <v>68.512</v>
      </c>
      <c r="BW12" s="9">
        <v>101.182</v>
      </c>
      <c r="BX12" s="9">
        <v>37.749000000000002</v>
      </c>
      <c r="BY12" s="9">
        <v>63.433</v>
      </c>
      <c r="BZ12" s="9">
        <v>50.576000000000001</v>
      </c>
      <c r="CA12" s="9">
        <v>19.116</v>
      </c>
      <c r="CB12" s="9">
        <v>31.46</v>
      </c>
      <c r="CC12" s="9">
        <v>50.606000000000002</v>
      </c>
      <c r="CD12" s="9">
        <v>18.632999999999999</v>
      </c>
      <c r="CE12" s="9">
        <v>31.972999999999999</v>
      </c>
      <c r="CF12" s="9">
        <v>7.1180000000000003</v>
      </c>
      <c r="CG12" s="9">
        <v>2.0379999999999998</v>
      </c>
      <c r="CH12" s="9">
        <v>5.0789999999999997</v>
      </c>
      <c r="CI12" s="9">
        <v>104.05500000000001</v>
      </c>
      <c r="CJ12" s="9">
        <v>57.070999999999998</v>
      </c>
      <c r="CK12" s="9">
        <v>46.982999999999997</v>
      </c>
      <c r="CL12" s="9">
        <v>94.816000000000003</v>
      </c>
      <c r="CM12" s="9">
        <v>51.962000000000003</v>
      </c>
      <c r="CN12" s="9">
        <v>42.853999999999999</v>
      </c>
      <c r="CO12" s="9">
        <v>52.13</v>
      </c>
      <c r="CP12" s="9">
        <v>29.597000000000001</v>
      </c>
      <c r="CQ12" s="9">
        <v>22.533000000000001</v>
      </c>
      <c r="CR12" s="9">
        <v>42.685000000000002</v>
      </c>
      <c r="CS12" s="9">
        <v>22.364000000000001</v>
      </c>
      <c r="CT12" s="9">
        <v>20.321000000000002</v>
      </c>
      <c r="CU12" s="9">
        <v>9.2390000000000008</v>
      </c>
      <c r="CV12" s="9">
        <v>5.1100000000000003</v>
      </c>
      <c r="CW12" s="9">
        <v>4.1289999999999996</v>
      </c>
      <c r="CX12" s="9">
        <v>107.009</v>
      </c>
      <c r="CY12" s="9">
        <v>23.68</v>
      </c>
      <c r="CZ12" s="9">
        <v>83.328999999999994</v>
      </c>
      <c r="DA12" s="9">
        <v>97.965000000000003</v>
      </c>
      <c r="DB12" s="9">
        <v>21.085999999999999</v>
      </c>
      <c r="DC12" s="9">
        <v>76.88</v>
      </c>
      <c r="DD12" s="9">
        <v>40.103000000000002</v>
      </c>
      <c r="DE12" s="9">
        <v>10.515000000000001</v>
      </c>
      <c r="DF12" s="9">
        <v>29.588000000000001</v>
      </c>
      <c r="DG12" s="9">
        <v>57.862000000000002</v>
      </c>
      <c r="DH12" s="9">
        <v>10.57</v>
      </c>
      <c r="DI12" s="9">
        <v>47.292000000000002</v>
      </c>
      <c r="DJ12" s="9">
        <v>9.0440000000000005</v>
      </c>
      <c r="DK12" s="9">
        <v>2.5950000000000002</v>
      </c>
      <c r="DL12" s="9">
        <v>6.4489999999999998</v>
      </c>
      <c r="DM12" s="9">
        <v>165.29400000000001</v>
      </c>
      <c r="DN12" s="9">
        <v>59.356000000000002</v>
      </c>
      <c r="DO12" s="9">
        <v>105.93899999999999</v>
      </c>
      <c r="DP12" s="9">
        <v>154.98599999999999</v>
      </c>
      <c r="DQ12" s="9">
        <v>58.957999999999998</v>
      </c>
      <c r="DR12" s="9">
        <v>96.028000000000006</v>
      </c>
      <c r="DS12" s="9">
        <v>72.210999999999999</v>
      </c>
      <c r="DT12" s="9">
        <v>30.527999999999999</v>
      </c>
      <c r="DU12" s="9">
        <v>41.683</v>
      </c>
      <c r="DV12" s="9">
        <v>82.775000000000006</v>
      </c>
      <c r="DW12" s="9">
        <v>28.43</v>
      </c>
      <c r="DX12" s="9">
        <v>54.344999999999999</v>
      </c>
      <c r="DY12" s="9">
        <v>10.308</v>
      </c>
      <c r="DZ12" s="9">
        <v>0.39800000000000002</v>
      </c>
      <c r="EA12" s="9">
        <v>9.91</v>
      </c>
      <c r="EB12" s="9">
        <v>61.487000000000002</v>
      </c>
      <c r="EC12" s="9">
        <v>24.541</v>
      </c>
      <c r="ED12" s="9">
        <v>36.947000000000003</v>
      </c>
      <c r="EE12" s="9">
        <v>55.573</v>
      </c>
      <c r="EF12" s="9">
        <v>22.294</v>
      </c>
      <c r="EG12" s="9">
        <v>33.277999999999999</v>
      </c>
      <c r="EH12" s="9">
        <v>32.686999999999998</v>
      </c>
      <c r="EI12" s="9">
        <v>12.566000000000001</v>
      </c>
      <c r="EJ12" s="9">
        <v>20.120999999999999</v>
      </c>
      <c r="EK12" s="9">
        <v>22.885999999999999</v>
      </c>
      <c r="EL12" s="9">
        <v>9.7279999999999998</v>
      </c>
      <c r="EM12" s="9">
        <v>13.157</v>
      </c>
      <c r="EN12" s="9">
        <v>5.9139999999999997</v>
      </c>
      <c r="EO12" s="9">
        <v>2.246</v>
      </c>
      <c r="EP12" s="9">
        <v>3.6680000000000001</v>
      </c>
      <c r="EQ12" s="9">
        <v>23.835000000000001</v>
      </c>
      <c r="ER12" s="9">
        <v>12.515000000000001</v>
      </c>
      <c r="ES12" s="9">
        <v>11.319000000000001</v>
      </c>
      <c r="ET12" s="9">
        <v>19.242000000000001</v>
      </c>
      <c r="EU12" s="9">
        <v>9.9930000000000003</v>
      </c>
      <c r="EV12" s="9">
        <v>9.2490000000000006</v>
      </c>
      <c r="EW12" s="9">
        <v>16.838000000000001</v>
      </c>
      <c r="EX12" s="9">
        <v>8.8689999999999998</v>
      </c>
      <c r="EY12" s="9">
        <v>7.9690000000000003</v>
      </c>
      <c r="EZ12" s="9">
        <v>2.4039999999999999</v>
      </c>
      <c r="FA12" s="9">
        <v>1.1240000000000001</v>
      </c>
      <c r="FB12" s="9">
        <v>1.28</v>
      </c>
      <c r="FC12" s="9">
        <v>4.593</v>
      </c>
      <c r="FD12" s="9">
        <v>2.5230000000000001</v>
      </c>
      <c r="FE12" s="9">
        <v>2.0699999999999998</v>
      </c>
      <c r="FF12" s="9">
        <v>285.38400000000001</v>
      </c>
      <c r="FG12" s="9">
        <v>98.991</v>
      </c>
      <c r="FH12" s="9">
        <v>186.393</v>
      </c>
      <c r="FI12" s="9">
        <v>269.79700000000003</v>
      </c>
      <c r="FJ12" s="9">
        <v>92.447000000000003</v>
      </c>
      <c r="FK12" s="9">
        <v>177.35</v>
      </c>
      <c r="FL12" s="9">
        <v>137.93299999999999</v>
      </c>
      <c r="FM12" s="9">
        <v>54.209000000000003</v>
      </c>
      <c r="FN12" s="9">
        <v>83.724999999999994</v>
      </c>
      <c r="FO12" s="9">
        <v>131.864</v>
      </c>
      <c r="FP12" s="9">
        <v>38.238</v>
      </c>
      <c r="FQ12" s="9">
        <v>93.626000000000005</v>
      </c>
      <c r="FR12" s="9">
        <v>15.587</v>
      </c>
      <c r="FS12" s="9">
        <v>6.5439999999999996</v>
      </c>
      <c r="FT12" s="9">
        <v>9.0429999999999993</v>
      </c>
      <c r="FU12" s="9">
        <v>215.405</v>
      </c>
      <c r="FV12" s="9">
        <v>63.805</v>
      </c>
      <c r="FW12" s="9">
        <v>151.6</v>
      </c>
      <c r="FX12" s="9">
        <v>206.613</v>
      </c>
      <c r="FY12" s="9">
        <v>61.295999999999999</v>
      </c>
      <c r="FZ12" s="9">
        <v>145.31700000000001</v>
      </c>
      <c r="GA12" s="9">
        <v>105.45099999999999</v>
      </c>
      <c r="GB12" s="9">
        <v>38.950000000000003</v>
      </c>
      <c r="GC12" s="9">
        <v>66.501000000000005</v>
      </c>
      <c r="GD12" s="9">
        <v>101.16200000000001</v>
      </c>
      <c r="GE12" s="9">
        <v>22.346</v>
      </c>
      <c r="GF12" s="9">
        <v>78.816000000000003</v>
      </c>
      <c r="GG12" s="9">
        <v>8.7919999999999998</v>
      </c>
      <c r="GH12" s="9">
        <v>2.5089999999999999</v>
      </c>
      <c r="GI12" s="9">
        <v>6.2830000000000004</v>
      </c>
      <c r="GJ12" s="9">
        <v>69.978999999999999</v>
      </c>
      <c r="GK12" s="9">
        <v>35.186</v>
      </c>
      <c r="GL12" s="9">
        <v>34.792999999999999</v>
      </c>
      <c r="GM12" s="9">
        <v>63.183999999999997</v>
      </c>
      <c r="GN12" s="9">
        <v>31.151</v>
      </c>
      <c r="GO12" s="9">
        <v>32.033000000000001</v>
      </c>
      <c r="GP12" s="9">
        <v>32.481999999999999</v>
      </c>
      <c r="GQ12" s="9">
        <v>15.257999999999999</v>
      </c>
      <c r="GR12" s="9">
        <v>17.222999999999999</v>
      </c>
      <c r="GS12" s="9">
        <v>30.702000000000002</v>
      </c>
      <c r="GT12" s="9">
        <v>15.891999999999999</v>
      </c>
      <c r="GU12" s="9">
        <v>14.81</v>
      </c>
      <c r="GV12" s="9">
        <v>6.7949999999999999</v>
      </c>
      <c r="GW12" s="9">
        <v>4.0350000000000001</v>
      </c>
      <c r="GX12" s="9">
        <v>2.76</v>
      </c>
      <c r="GY12" s="9">
        <v>85.33</v>
      </c>
      <c r="GZ12" s="9">
        <v>19.626000000000001</v>
      </c>
      <c r="HA12" s="9">
        <v>65.703999999999994</v>
      </c>
      <c r="HB12" s="9">
        <v>81.795000000000002</v>
      </c>
      <c r="HC12" s="9">
        <v>18.446999999999999</v>
      </c>
      <c r="HD12" s="9">
        <v>63.347999999999999</v>
      </c>
      <c r="HE12" s="9">
        <v>37.289000000000001</v>
      </c>
      <c r="HF12" s="9">
        <v>10.456</v>
      </c>
      <c r="HG12" s="9">
        <v>26.832000000000001</v>
      </c>
      <c r="HH12" s="9">
        <v>44.506999999999998</v>
      </c>
      <c r="HI12" s="9">
        <v>7.9909999999999997</v>
      </c>
      <c r="HJ12" s="9">
        <v>36.515999999999998</v>
      </c>
      <c r="HK12" s="9">
        <v>3.5350000000000001</v>
      </c>
      <c r="HL12" s="9">
        <v>1.18</v>
      </c>
      <c r="HM12" s="9">
        <v>2.3559999999999999</v>
      </c>
      <c r="HN12" s="9">
        <v>50.887</v>
      </c>
      <c r="HO12" s="9">
        <v>12.728</v>
      </c>
      <c r="HP12" s="9">
        <v>38.158999999999999</v>
      </c>
      <c r="HQ12" s="9">
        <v>47.576999999999998</v>
      </c>
      <c r="HR12" s="9">
        <v>11.11</v>
      </c>
      <c r="HS12" s="9">
        <v>36.466000000000001</v>
      </c>
      <c r="HT12" s="9">
        <v>22.744</v>
      </c>
      <c r="HU12" s="9">
        <v>5.242</v>
      </c>
      <c r="HV12" s="9">
        <v>17.501999999999999</v>
      </c>
      <c r="HW12" s="9">
        <v>24.832999999999998</v>
      </c>
      <c r="HX12" s="9">
        <v>5.8689999999999998</v>
      </c>
      <c r="HY12" s="9">
        <v>18.963999999999999</v>
      </c>
      <c r="HZ12" s="9">
        <v>3.31</v>
      </c>
      <c r="IA12" s="9">
        <v>1.617</v>
      </c>
      <c r="IB12" s="9">
        <v>1.6930000000000001</v>
      </c>
      <c r="IC12" s="9">
        <v>75.03</v>
      </c>
      <c r="ID12" s="9">
        <v>28.347000000000001</v>
      </c>
      <c r="IE12" s="9">
        <v>46.683999999999997</v>
      </c>
      <c r="IF12" s="9">
        <v>69.662999999999997</v>
      </c>
      <c r="IG12" s="9">
        <v>26.402999999999999</v>
      </c>
      <c r="IH12" s="9">
        <v>43.26</v>
      </c>
      <c r="II12" s="9">
        <v>36.594999999999999</v>
      </c>
      <c r="IJ12" s="9">
        <v>15.146000000000001</v>
      </c>
      <c r="IK12" s="9">
        <v>21.45</v>
      </c>
      <c r="IL12" s="9">
        <v>33.067999999999998</v>
      </c>
      <c r="IM12" s="9">
        <v>11.257</v>
      </c>
      <c r="IN12" s="9">
        <v>21.81</v>
      </c>
      <c r="IO12" s="9">
        <v>5.3680000000000003</v>
      </c>
      <c r="IP12" s="9">
        <v>1.944</v>
      </c>
      <c r="IQ12" s="9">
        <v>3.4239999999999999</v>
      </c>
    </row>
    <row r="13" spans="1:251">
      <c r="A13" s="10">
        <v>42767</v>
      </c>
      <c r="B13" s="9">
        <v>243.38399999999999</v>
      </c>
      <c r="C13" s="9">
        <v>202.43700000000001</v>
      </c>
      <c r="D13" s="9">
        <v>81.944999999999993</v>
      </c>
      <c r="E13" s="9">
        <v>120.49299999999999</v>
      </c>
      <c r="F13" s="9">
        <v>176.81800000000001</v>
      </c>
      <c r="G13" s="9">
        <v>53.926000000000002</v>
      </c>
      <c r="H13" s="9">
        <v>122.892</v>
      </c>
      <c r="I13" s="9">
        <v>30.18</v>
      </c>
      <c r="J13" s="9">
        <v>7.5970000000000004</v>
      </c>
      <c r="K13" s="9">
        <v>22.582999999999998</v>
      </c>
      <c r="L13" s="9">
        <v>339.39400000000001</v>
      </c>
      <c r="M13" s="9">
        <v>111.011</v>
      </c>
      <c r="N13" s="9">
        <v>228.38300000000001</v>
      </c>
      <c r="O13" s="9">
        <v>316.64800000000002</v>
      </c>
      <c r="P13" s="9">
        <v>105.47</v>
      </c>
      <c r="Q13" s="9">
        <v>211.17699999999999</v>
      </c>
      <c r="R13" s="9">
        <v>172.483</v>
      </c>
      <c r="S13" s="9">
        <v>67.188999999999993</v>
      </c>
      <c r="T13" s="9">
        <v>105.294</v>
      </c>
      <c r="U13" s="9">
        <v>144.16499999999999</v>
      </c>
      <c r="V13" s="9">
        <v>38.280999999999999</v>
      </c>
      <c r="W13" s="9">
        <v>105.883</v>
      </c>
      <c r="X13" s="9">
        <v>22.745999999999999</v>
      </c>
      <c r="Y13" s="9">
        <v>5.54</v>
      </c>
      <c r="Z13" s="9">
        <v>17.204999999999998</v>
      </c>
      <c r="AA13" s="9">
        <v>70.040999999999997</v>
      </c>
      <c r="AB13" s="9">
        <v>32.457000000000001</v>
      </c>
      <c r="AC13" s="9">
        <v>37.584000000000003</v>
      </c>
      <c r="AD13" s="9">
        <v>62.606999999999999</v>
      </c>
      <c r="AE13" s="9">
        <v>30.4</v>
      </c>
      <c r="AF13" s="9">
        <v>32.207000000000001</v>
      </c>
      <c r="AG13" s="9">
        <v>29.954000000000001</v>
      </c>
      <c r="AH13" s="9">
        <v>14.755000000000001</v>
      </c>
      <c r="AI13" s="9">
        <v>15.199</v>
      </c>
      <c r="AJ13" s="9">
        <v>32.652999999999999</v>
      </c>
      <c r="AK13" s="9">
        <v>15.645</v>
      </c>
      <c r="AL13" s="9">
        <v>17.007999999999999</v>
      </c>
      <c r="AM13" s="9">
        <v>7.4340000000000002</v>
      </c>
      <c r="AN13" s="9">
        <v>2.0569999999999999</v>
      </c>
      <c r="AO13" s="9">
        <v>5.3769999999999998</v>
      </c>
      <c r="AP13" s="9">
        <v>88.641000000000005</v>
      </c>
      <c r="AQ13" s="9">
        <v>10.007999999999999</v>
      </c>
      <c r="AR13" s="9">
        <v>78.632999999999996</v>
      </c>
      <c r="AS13" s="9">
        <v>83.870999999999995</v>
      </c>
      <c r="AT13" s="9">
        <v>9.8829999999999991</v>
      </c>
      <c r="AU13" s="9">
        <v>73.988</v>
      </c>
      <c r="AV13" s="9">
        <v>38.777000000000001</v>
      </c>
      <c r="AW13" s="9">
        <v>5.1369999999999996</v>
      </c>
      <c r="AX13" s="9">
        <v>33.64</v>
      </c>
      <c r="AY13" s="9">
        <v>45.094000000000001</v>
      </c>
      <c r="AZ13" s="9">
        <v>4.7460000000000004</v>
      </c>
      <c r="BA13" s="9">
        <v>40.347999999999999</v>
      </c>
      <c r="BB13" s="9">
        <v>4.7690000000000001</v>
      </c>
      <c r="BC13" s="9">
        <v>0.125</v>
      </c>
      <c r="BD13" s="9">
        <v>4.6449999999999996</v>
      </c>
      <c r="BE13" s="9">
        <v>74.061999999999998</v>
      </c>
      <c r="BF13" s="9">
        <v>18.417000000000002</v>
      </c>
      <c r="BG13" s="9">
        <v>55.645000000000003</v>
      </c>
      <c r="BH13" s="9">
        <v>67.590999999999994</v>
      </c>
      <c r="BI13" s="9">
        <v>16.515000000000001</v>
      </c>
      <c r="BJ13" s="9">
        <v>51.076000000000001</v>
      </c>
      <c r="BK13" s="9">
        <v>34.487000000000002</v>
      </c>
      <c r="BL13" s="9">
        <v>9.2460000000000004</v>
      </c>
      <c r="BM13" s="9">
        <v>25.241</v>
      </c>
      <c r="BN13" s="9">
        <v>33.103999999999999</v>
      </c>
      <c r="BO13" s="9">
        <v>7.2679999999999998</v>
      </c>
      <c r="BP13" s="9">
        <v>25.835999999999999</v>
      </c>
      <c r="BQ13" s="9">
        <v>6.4720000000000004</v>
      </c>
      <c r="BR13" s="9">
        <v>1.903</v>
      </c>
      <c r="BS13" s="9">
        <v>4.569</v>
      </c>
      <c r="BT13" s="9">
        <v>131.833</v>
      </c>
      <c r="BU13" s="9">
        <v>51.792999999999999</v>
      </c>
      <c r="BV13" s="9">
        <v>80.040999999999997</v>
      </c>
      <c r="BW13" s="9">
        <v>119.111</v>
      </c>
      <c r="BX13" s="9">
        <v>48.765999999999998</v>
      </c>
      <c r="BY13" s="9">
        <v>70.344999999999999</v>
      </c>
      <c r="BZ13" s="9">
        <v>70.281000000000006</v>
      </c>
      <c r="CA13" s="9">
        <v>31.766999999999999</v>
      </c>
      <c r="CB13" s="9">
        <v>38.515000000000001</v>
      </c>
      <c r="CC13" s="9">
        <v>48.83</v>
      </c>
      <c r="CD13" s="9">
        <v>16.998999999999999</v>
      </c>
      <c r="CE13" s="9">
        <v>31.831</v>
      </c>
      <c r="CF13" s="9">
        <v>12.722</v>
      </c>
      <c r="CG13" s="9">
        <v>3.0270000000000001</v>
      </c>
      <c r="CH13" s="9">
        <v>9.6950000000000003</v>
      </c>
      <c r="CI13" s="9">
        <v>114.899</v>
      </c>
      <c r="CJ13" s="9">
        <v>63.25</v>
      </c>
      <c r="CK13" s="9">
        <v>51.648000000000003</v>
      </c>
      <c r="CL13" s="9">
        <v>108.682</v>
      </c>
      <c r="CM13" s="9">
        <v>60.707000000000001</v>
      </c>
      <c r="CN13" s="9">
        <v>47.975000000000001</v>
      </c>
      <c r="CO13" s="9">
        <v>58.892000000000003</v>
      </c>
      <c r="CP13" s="9">
        <v>35.795000000000002</v>
      </c>
      <c r="CQ13" s="9">
        <v>23.097000000000001</v>
      </c>
      <c r="CR13" s="9">
        <v>49.79</v>
      </c>
      <c r="CS13" s="9">
        <v>24.911999999999999</v>
      </c>
      <c r="CT13" s="9">
        <v>24.878</v>
      </c>
      <c r="CU13" s="9">
        <v>6.2169999999999996</v>
      </c>
      <c r="CV13" s="9">
        <v>2.5430000000000001</v>
      </c>
      <c r="CW13" s="9">
        <v>3.6739999999999999</v>
      </c>
      <c r="CX13" s="9">
        <v>114.62</v>
      </c>
      <c r="CY13" s="9">
        <v>24.669</v>
      </c>
      <c r="CZ13" s="9">
        <v>89.950999999999993</v>
      </c>
      <c r="DA13" s="9">
        <v>108.27800000000001</v>
      </c>
      <c r="DB13" s="9">
        <v>23.559000000000001</v>
      </c>
      <c r="DC13" s="9">
        <v>84.72</v>
      </c>
      <c r="DD13" s="9">
        <v>48.209000000000003</v>
      </c>
      <c r="DE13" s="9">
        <v>15.811</v>
      </c>
      <c r="DF13" s="9">
        <v>32.398000000000003</v>
      </c>
      <c r="DG13" s="9">
        <v>60.069000000000003</v>
      </c>
      <c r="DH13" s="9">
        <v>7.7469999999999999</v>
      </c>
      <c r="DI13" s="9">
        <v>52.320999999999998</v>
      </c>
      <c r="DJ13" s="9">
        <v>6.3419999999999996</v>
      </c>
      <c r="DK13" s="9">
        <v>1.1100000000000001</v>
      </c>
      <c r="DL13" s="9">
        <v>5.2320000000000002</v>
      </c>
      <c r="DM13" s="9">
        <v>194.72900000000001</v>
      </c>
      <c r="DN13" s="9">
        <v>70.968999999999994</v>
      </c>
      <c r="DO13" s="9">
        <v>123.759</v>
      </c>
      <c r="DP13" s="9">
        <v>177.88399999999999</v>
      </c>
      <c r="DQ13" s="9">
        <v>67.168000000000006</v>
      </c>
      <c r="DR13" s="9">
        <v>110.71599999999999</v>
      </c>
      <c r="DS13" s="9">
        <v>98.037999999999997</v>
      </c>
      <c r="DT13" s="9">
        <v>38.04</v>
      </c>
      <c r="DU13" s="9">
        <v>59.997999999999998</v>
      </c>
      <c r="DV13" s="9">
        <v>79.846000000000004</v>
      </c>
      <c r="DW13" s="9">
        <v>29.128</v>
      </c>
      <c r="DX13" s="9">
        <v>50.718000000000004</v>
      </c>
      <c r="DY13" s="9">
        <v>16.844999999999999</v>
      </c>
      <c r="DZ13" s="9">
        <v>3.802</v>
      </c>
      <c r="EA13" s="9">
        <v>13.042999999999999</v>
      </c>
      <c r="EB13" s="9">
        <v>82.813000000000002</v>
      </c>
      <c r="EC13" s="9">
        <v>37.875</v>
      </c>
      <c r="ED13" s="9">
        <v>44.938000000000002</v>
      </c>
      <c r="EE13" s="9">
        <v>76.251999999999995</v>
      </c>
      <c r="EF13" s="9">
        <v>35.189</v>
      </c>
      <c r="EG13" s="9">
        <v>41.061999999999998</v>
      </c>
      <c r="EH13" s="9">
        <v>43.417999999999999</v>
      </c>
      <c r="EI13" s="9">
        <v>20.036000000000001</v>
      </c>
      <c r="EJ13" s="9">
        <v>23.382000000000001</v>
      </c>
      <c r="EK13" s="9">
        <v>32.834000000000003</v>
      </c>
      <c r="EL13" s="9">
        <v>15.153</v>
      </c>
      <c r="EM13" s="9">
        <v>17.681000000000001</v>
      </c>
      <c r="EN13" s="9">
        <v>6.5609999999999999</v>
      </c>
      <c r="EO13" s="9">
        <v>2.6850000000000001</v>
      </c>
      <c r="EP13" s="9">
        <v>3.8759999999999999</v>
      </c>
      <c r="EQ13" s="9">
        <v>17.273</v>
      </c>
      <c r="ER13" s="9">
        <v>9.9550000000000001</v>
      </c>
      <c r="ES13" s="9">
        <v>7.3179999999999996</v>
      </c>
      <c r="ET13" s="9">
        <v>16.841000000000001</v>
      </c>
      <c r="EU13" s="9">
        <v>9.9550000000000001</v>
      </c>
      <c r="EV13" s="9">
        <v>6.8860000000000001</v>
      </c>
      <c r="EW13" s="9">
        <v>12.772</v>
      </c>
      <c r="EX13" s="9">
        <v>8.0570000000000004</v>
      </c>
      <c r="EY13" s="9">
        <v>4.7149999999999999</v>
      </c>
      <c r="EZ13" s="9">
        <v>4.069</v>
      </c>
      <c r="FA13" s="9">
        <v>1.8979999999999999</v>
      </c>
      <c r="FB13" s="9">
        <v>2.1709999999999998</v>
      </c>
      <c r="FC13" s="9">
        <v>0.432</v>
      </c>
      <c r="FD13" s="9">
        <v>0</v>
      </c>
      <c r="FE13" s="9">
        <v>0.432</v>
      </c>
      <c r="FF13" s="9">
        <v>292.09899999999999</v>
      </c>
      <c r="FG13" s="9">
        <v>99.826999999999998</v>
      </c>
      <c r="FH13" s="9">
        <v>192.27199999999999</v>
      </c>
      <c r="FI13" s="9">
        <v>276.98899999999998</v>
      </c>
      <c r="FJ13" s="9">
        <v>93.528000000000006</v>
      </c>
      <c r="FK13" s="9">
        <v>183.46</v>
      </c>
      <c r="FL13" s="9">
        <v>127.607</v>
      </c>
      <c r="FM13" s="9">
        <v>49.262999999999998</v>
      </c>
      <c r="FN13" s="9">
        <v>78.344999999999999</v>
      </c>
      <c r="FO13" s="9">
        <v>149.381</v>
      </c>
      <c r="FP13" s="9">
        <v>44.265000000000001</v>
      </c>
      <c r="FQ13" s="9">
        <v>105.116</v>
      </c>
      <c r="FR13" s="9">
        <v>15.111000000000001</v>
      </c>
      <c r="FS13" s="9">
        <v>6.2990000000000004</v>
      </c>
      <c r="FT13" s="9">
        <v>8.8109999999999999</v>
      </c>
      <c r="FU13" s="9">
        <v>223.03899999999999</v>
      </c>
      <c r="FV13" s="9">
        <v>59.472999999999999</v>
      </c>
      <c r="FW13" s="9">
        <v>163.566</v>
      </c>
      <c r="FX13" s="9">
        <v>212.59899999999999</v>
      </c>
      <c r="FY13" s="9">
        <v>55.472000000000001</v>
      </c>
      <c r="FZ13" s="9">
        <v>157.126</v>
      </c>
      <c r="GA13" s="9">
        <v>92.953000000000003</v>
      </c>
      <c r="GB13" s="9">
        <v>27.693000000000001</v>
      </c>
      <c r="GC13" s="9">
        <v>65.260000000000005</v>
      </c>
      <c r="GD13" s="9">
        <v>119.646</v>
      </c>
      <c r="GE13" s="9">
        <v>27.779</v>
      </c>
      <c r="GF13" s="9">
        <v>91.866</v>
      </c>
      <c r="GG13" s="9">
        <v>10.44</v>
      </c>
      <c r="GH13" s="9">
        <v>4.0010000000000003</v>
      </c>
      <c r="GI13" s="9">
        <v>6.4390000000000001</v>
      </c>
      <c r="GJ13" s="9">
        <v>69.061000000000007</v>
      </c>
      <c r="GK13" s="9">
        <v>40.353999999999999</v>
      </c>
      <c r="GL13" s="9">
        <v>28.706</v>
      </c>
      <c r="GM13" s="9">
        <v>64.39</v>
      </c>
      <c r="GN13" s="9">
        <v>38.055999999999997</v>
      </c>
      <c r="GO13" s="9">
        <v>26.334</v>
      </c>
      <c r="GP13" s="9">
        <v>34.654000000000003</v>
      </c>
      <c r="GQ13" s="9">
        <v>21.57</v>
      </c>
      <c r="GR13" s="9">
        <v>13.084</v>
      </c>
      <c r="GS13" s="9">
        <v>29.736000000000001</v>
      </c>
      <c r="GT13" s="9">
        <v>16.486000000000001</v>
      </c>
      <c r="GU13" s="9">
        <v>13.25</v>
      </c>
      <c r="GV13" s="9">
        <v>4.67</v>
      </c>
      <c r="GW13" s="9">
        <v>2.298</v>
      </c>
      <c r="GX13" s="9">
        <v>2.3719999999999999</v>
      </c>
      <c r="GY13" s="9">
        <v>76.831000000000003</v>
      </c>
      <c r="GZ13" s="9">
        <v>14.833</v>
      </c>
      <c r="HA13" s="9">
        <v>61.997999999999998</v>
      </c>
      <c r="HB13" s="9">
        <v>70.930999999999997</v>
      </c>
      <c r="HC13" s="9">
        <v>13.348000000000001</v>
      </c>
      <c r="HD13" s="9">
        <v>57.582999999999998</v>
      </c>
      <c r="HE13" s="9">
        <v>28.251000000000001</v>
      </c>
      <c r="HF13" s="9">
        <v>5.819</v>
      </c>
      <c r="HG13" s="9">
        <v>22.431999999999999</v>
      </c>
      <c r="HH13" s="9">
        <v>42.68</v>
      </c>
      <c r="HI13" s="9">
        <v>7.5289999999999999</v>
      </c>
      <c r="HJ13" s="9">
        <v>35.151000000000003</v>
      </c>
      <c r="HK13" s="9">
        <v>5.9</v>
      </c>
      <c r="HL13" s="9">
        <v>1.4850000000000001</v>
      </c>
      <c r="HM13" s="9">
        <v>4.415</v>
      </c>
      <c r="HN13" s="9">
        <v>57.536999999999999</v>
      </c>
      <c r="HO13" s="9">
        <v>14.439</v>
      </c>
      <c r="HP13" s="9">
        <v>43.097000000000001</v>
      </c>
      <c r="HQ13" s="9">
        <v>56.866</v>
      </c>
      <c r="HR13" s="9">
        <v>14.439</v>
      </c>
      <c r="HS13" s="9">
        <v>42.427</v>
      </c>
      <c r="HT13" s="9">
        <v>28.369</v>
      </c>
      <c r="HU13" s="9">
        <v>6.8179999999999996</v>
      </c>
      <c r="HV13" s="9">
        <v>21.550999999999998</v>
      </c>
      <c r="HW13" s="9">
        <v>28.497</v>
      </c>
      <c r="HX13" s="9">
        <v>7.6219999999999999</v>
      </c>
      <c r="HY13" s="9">
        <v>20.875</v>
      </c>
      <c r="HZ13" s="9">
        <v>0.67100000000000004</v>
      </c>
      <c r="IA13" s="9">
        <v>0</v>
      </c>
      <c r="IB13" s="9">
        <v>0.67100000000000004</v>
      </c>
      <c r="IC13" s="9">
        <v>85.384</v>
      </c>
      <c r="ID13" s="9">
        <v>31.5</v>
      </c>
      <c r="IE13" s="9">
        <v>53.884</v>
      </c>
      <c r="IF13" s="9">
        <v>82.001000000000005</v>
      </c>
      <c r="IG13" s="9">
        <v>29.233000000000001</v>
      </c>
      <c r="IH13" s="9">
        <v>52.768000000000001</v>
      </c>
      <c r="II13" s="9">
        <v>38.948999999999998</v>
      </c>
      <c r="IJ13" s="9">
        <v>17.785</v>
      </c>
      <c r="IK13" s="9">
        <v>21.163</v>
      </c>
      <c r="IL13" s="9">
        <v>43.052</v>
      </c>
      <c r="IM13" s="9">
        <v>11.448</v>
      </c>
      <c r="IN13" s="9">
        <v>31.603999999999999</v>
      </c>
      <c r="IO13" s="9">
        <v>3.383</v>
      </c>
      <c r="IP13" s="9">
        <v>2.2669999999999999</v>
      </c>
      <c r="IQ13" s="9">
        <v>1.1160000000000001</v>
      </c>
    </row>
    <row r="14" spans="1:251">
      <c r="A14" s="10">
        <v>43132</v>
      </c>
      <c r="B14" s="9">
        <v>234.30699999999999</v>
      </c>
      <c r="C14" s="9">
        <v>194.68</v>
      </c>
      <c r="D14" s="9">
        <v>65.245999999999995</v>
      </c>
      <c r="E14" s="9">
        <v>129.43299999999999</v>
      </c>
      <c r="F14" s="9">
        <v>168.87700000000001</v>
      </c>
      <c r="G14" s="9">
        <v>64.003</v>
      </c>
      <c r="H14" s="9">
        <v>104.874</v>
      </c>
      <c r="I14" s="9">
        <v>43.843000000000004</v>
      </c>
      <c r="J14" s="9">
        <v>9.2929999999999993</v>
      </c>
      <c r="K14" s="9">
        <v>34.549999999999997</v>
      </c>
      <c r="L14" s="9">
        <v>334.70600000000002</v>
      </c>
      <c r="M14" s="9">
        <v>105.735</v>
      </c>
      <c r="N14" s="9">
        <v>228.97200000000001</v>
      </c>
      <c r="O14" s="9">
        <v>305.05599999999998</v>
      </c>
      <c r="P14" s="9">
        <v>100.001</v>
      </c>
      <c r="Q14" s="9">
        <v>205.05500000000001</v>
      </c>
      <c r="R14" s="9">
        <v>163.43899999999999</v>
      </c>
      <c r="S14" s="9">
        <v>50.521000000000001</v>
      </c>
      <c r="T14" s="9">
        <v>112.91800000000001</v>
      </c>
      <c r="U14" s="9">
        <v>141.61699999999999</v>
      </c>
      <c r="V14" s="9">
        <v>49.48</v>
      </c>
      <c r="W14" s="9">
        <v>92.137</v>
      </c>
      <c r="X14" s="9">
        <v>29.65</v>
      </c>
      <c r="Y14" s="9">
        <v>5.734</v>
      </c>
      <c r="Z14" s="9">
        <v>23.916</v>
      </c>
      <c r="AA14" s="9">
        <v>72.692999999999998</v>
      </c>
      <c r="AB14" s="9">
        <v>32.808</v>
      </c>
      <c r="AC14" s="9">
        <v>39.884999999999998</v>
      </c>
      <c r="AD14" s="9">
        <v>58.500999999999998</v>
      </c>
      <c r="AE14" s="9">
        <v>29.248999999999999</v>
      </c>
      <c r="AF14" s="9">
        <v>29.251999999999999</v>
      </c>
      <c r="AG14" s="9">
        <v>31.24</v>
      </c>
      <c r="AH14" s="9">
        <v>14.725</v>
      </c>
      <c r="AI14" s="9">
        <v>16.515000000000001</v>
      </c>
      <c r="AJ14" s="9">
        <v>27.26</v>
      </c>
      <c r="AK14" s="9">
        <v>14.523</v>
      </c>
      <c r="AL14" s="9">
        <v>12.737</v>
      </c>
      <c r="AM14" s="9">
        <v>14.192</v>
      </c>
      <c r="AN14" s="9">
        <v>3.5590000000000002</v>
      </c>
      <c r="AO14" s="9">
        <v>10.632999999999999</v>
      </c>
      <c r="AP14" s="9">
        <v>102.004</v>
      </c>
      <c r="AQ14" s="9">
        <v>16.024000000000001</v>
      </c>
      <c r="AR14" s="9">
        <v>85.98</v>
      </c>
      <c r="AS14" s="9">
        <v>90.028999999999996</v>
      </c>
      <c r="AT14" s="9">
        <v>15.250999999999999</v>
      </c>
      <c r="AU14" s="9">
        <v>74.778000000000006</v>
      </c>
      <c r="AV14" s="9">
        <v>45.854999999999997</v>
      </c>
      <c r="AW14" s="9">
        <v>6.7089999999999996</v>
      </c>
      <c r="AX14" s="9">
        <v>39.146000000000001</v>
      </c>
      <c r="AY14" s="9">
        <v>44.173999999999999</v>
      </c>
      <c r="AZ14" s="9">
        <v>8.5419999999999998</v>
      </c>
      <c r="BA14" s="9">
        <v>35.631999999999998</v>
      </c>
      <c r="BB14" s="9">
        <v>11.976000000000001</v>
      </c>
      <c r="BC14" s="9">
        <v>0.77400000000000002</v>
      </c>
      <c r="BD14" s="9">
        <v>11.202</v>
      </c>
      <c r="BE14" s="9">
        <v>58.7</v>
      </c>
      <c r="BF14" s="9">
        <v>14.391</v>
      </c>
      <c r="BG14" s="9">
        <v>44.308999999999997</v>
      </c>
      <c r="BH14" s="9">
        <v>54.027000000000001</v>
      </c>
      <c r="BI14" s="9">
        <v>13.672000000000001</v>
      </c>
      <c r="BJ14" s="9">
        <v>40.353999999999999</v>
      </c>
      <c r="BK14" s="9">
        <v>30.428000000000001</v>
      </c>
      <c r="BL14" s="9">
        <v>5.7190000000000003</v>
      </c>
      <c r="BM14" s="9">
        <v>24.707999999999998</v>
      </c>
      <c r="BN14" s="9">
        <v>23.599</v>
      </c>
      <c r="BO14" s="9">
        <v>7.9530000000000003</v>
      </c>
      <c r="BP14" s="9">
        <v>15.646000000000001</v>
      </c>
      <c r="BQ14" s="9">
        <v>4.673</v>
      </c>
      <c r="BR14" s="9">
        <v>0.71899999999999997</v>
      </c>
      <c r="BS14" s="9">
        <v>3.9540000000000002</v>
      </c>
      <c r="BT14" s="9">
        <v>122.29</v>
      </c>
      <c r="BU14" s="9">
        <v>46.353999999999999</v>
      </c>
      <c r="BV14" s="9">
        <v>75.936000000000007</v>
      </c>
      <c r="BW14" s="9">
        <v>105.26900000000001</v>
      </c>
      <c r="BX14" s="9">
        <v>42.246000000000002</v>
      </c>
      <c r="BY14" s="9">
        <v>63.023000000000003</v>
      </c>
      <c r="BZ14" s="9">
        <v>60.555</v>
      </c>
      <c r="CA14" s="9">
        <v>26.724</v>
      </c>
      <c r="CB14" s="9">
        <v>33.831000000000003</v>
      </c>
      <c r="CC14" s="9">
        <v>44.713999999999999</v>
      </c>
      <c r="CD14" s="9">
        <v>15.522</v>
      </c>
      <c r="CE14" s="9">
        <v>29.192</v>
      </c>
      <c r="CF14" s="9">
        <v>17.02</v>
      </c>
      <c r="CG14" s="9">
        <v>4.1079999999999997</v>
      </c>
      <c r="CH14" s="9">
        <v>12.913</v>
      </c>
      <c r="CI14" s="9">
        <v>124.405</v>
      </c>
      <c r="CJ14" s="9">
        <v>61.773000000000003</v>
      </c>
      <c r="CK14" s="9">
        <v>62.633000000000003</v>
      </c>
      <c r="CL14" s="9">
        <v>114.232</v>
      </c>
      <c r="CM14" s="9">
        <v>58.08</v>
      </c>
      <c r="CN14" s="9">
        <v>56.152000000000001</v>
      </c>
      <c r="CO14" s="9">
        <v>57.841999999999999</v>
      </c>
      <c r="CP14" s="9">
        <v>26.094999999999999</v>
      </c>
      <c r="CQ14" s="9">
        <v>31.747</v>
      </c>
      <c r="CR14" s="9">
        <v>56.39</v>
      </c>
      <c r="CS14" s="9">
        <v>31.984999999999999</v>
      </c>
      <c r="CT14" s="9">
        <v>24.404</v>
      </c>
      <c r="CU14" s="9">
        <v>10.173999999999999</v>
      </c>
      <c r="CV14" s="9">
        <v>3.6930000000000001</v>
      </c>
      <c r="CW14" s="9">
        <v>6.4809999999999999</v>
      </c>
      <c r="CX14" s="9">
        <v>132.75800000000001</v>
      </c>
      <c r="CY14" s="9">
        <v>29.559000000000001</v>
      </c>
      <c r="CZ14" s="9">
        <v>103.199</v>
      </c>
      <c r="DA14" s="9">
        <v>115.249</v>
      </c>
      <c r="DB14" s="9">
        <v>28.074000000000002</v>
      </c>
      <c r="DC14" s="9">
        <v>87.174000000000007</v>
      </c>
      <c r="DD14" s="9">
        <v>56.055999999999997</v>
      </c>
      <c r="DE14" s="9">
        <v>11.968</v>
      </c>
      <c r="DF14" s="9">
        <v>44.088000000000001</v>
      </c>
      <c r="DG14" s="9">
        <v>59.192999999999998</v>
      </c>
      <c r="DH14" s="9">
        <v>16.106999999999999</v>
      </c>
      <c r="DI14" s="9">
        <v>43.085999999999999</v>
      </c>
      <c r="DJ14" s="9">
        <v>17.509</v>
      </c>
      <c r="DK14" s="9">
        <v>1.484</v>
      </c>
      <c r="DL14" s="9">
        <v>16.024999999999999</v>
      </c>
      <c r="DM14" s="9">
        <v>177.19300000000001</v>
      </c>
      <c r="DN14" s="9">
        <v>70.275000000000006</v>
      </c>
      <c r="DO14" s="9">
        <v>106.91800000000001</v>
      </c>
      <c r="DP14" s="9">
        <v>160.82499999999999</v>
      </c>
      <c r="DQ14" s="9">
        <v>65.296000000000006</v>
      </c>
      <c r="DR14" s="9">
        <v>95.53</v>
      </c>
      <c r="DS14" s="9">
        <v>80.135999999999996</v>
      </c>
      <c r="DT14" s="9">
        <v>30.736999999999998</v>
      </c>
      <c r="DU14" s="9">
        <v>49.399000000000001</v>
      </c>
      <c r="DV14" s="9">
        <v>80.688999999999993</v>
      </c>
      <c r="DW14" s="9">
        <v>34.558</v>
      </c>
      <c r="DX14" s="9">
        <v>46.13</v>
      </c>
      <c r="DY14" s="9">
        <v>16.367999999999999</v>
      </c>
      <c r="DZ14" s="9">
        <v>4.9800000000000004</v>
      </c>
      <c r="EA14" s="9">
        <v>11.388</v>
      </c>
      <c r="EB14" s="9">
        <v>81.168000000000006</v>
      </c>
      <c r="EC14" s="9">
        <v>31.841999999999999</v>
      </c>
      <c r="ED14" s="9">
        <v>49.326999999999998</v>
      </c>
      <c r="EE14" s="9">
        <v>73.460999999999999</v>
      </c>
      <c r="EF14" s="9">
        <v>30.244</v>
      </c>
      <c r="EG14" s="9">
        <v>43.216000000000001</v>
      </c>
      <c r="EH14" s="9">
        <v>47.911999999999999</v>
      </c>
      <c r="EI14" s="9">
        <v>18.11</v>
      </c>
      <c r="EJ14" s="9">
        <v>29.802</v>
      </c>
      <c r="EK14" s="9">
        <v>25.548999999999999</v>
      </c>
      <c r="EL14" s="9">
        <v>12.135</v>
      </c>
      <c r="EM14" s="9">
        <v>13.414</v>
      </c>
      <c r="EN14" s="9">
        <v>7.7069999999999999</v>
      </c>
      <c r="EO14" s="9">
        <v>1.597</v>
      </c>
      <c r="EP14" s="9">
        <v>6.11</v>
      </c>
      <c r="EQ14" s="9">
        <v>16.28</v>
      </c>
      <c r="ER14" s="9">
        <v>6.8659999999999997</v>
      </c>
      <c r="ES14" s="9">
        <v>9.4139999999999997</v>
      </c>
      <c r="ET14" s="9">
        <v>14.022</v>
      </c>
      <c r="EU14" s="9">
        <v>5.6349999999999998</v>
      </c>
      <c r="EV14" s="9">
        <v>8.3870000000000005</v>
      </c>
      <c r="EW14" s="9">
        <v>10.576000000000001</v>
      </c>
      <c r="EX14" s="9">
        <v>4.4320000000000004</v>
      </c>
      <c r="EY14" s="9">
        <v>6.1440000000000001</v>
      </c>
      <c r="EZ14" s="9">
        <v>3.4460000000000002</v>
      </c>
      <c r="FA14" s="9">
        <v>1.2030000000000001</v>
      </c>
      <c r="FB14" s="9">
        <v>2.2429999999999999</v>
      </c>
      <c r="FC14" s="9">
        <v>2.2589999999999999</v>
      </c>
      <c r="FD14" s="9">
        <v>1.232</v>
      </c>
      <c r="FE14" s="9">
        <v>1.0269999999999999</v>
      </c>
      <c r="FF14" s="9">
        <v>300.44200000000001</v>
      </c>
      <c r="FG14" s="9">
        <v>100.93600000000001</v>
      </c>
      <c r="FH14" s="9">
        <v>199.506</v>
      </c>
      <c r="FI14" s="9">
        <v>287.399</v>
      </c>
      <c r="FJ14" s="9">
        <v>95.87</v>
      </c>
      <c r="FK14" s="9">
        <v>191.529</v>
      </c>
      <c r="FL14" s="9">
        <v>132.52799999999999</v>
      </c>
      <c r="FM14" s="9">
        <v>47.195</v>
      </c>
      <c r="FN14" s="9">
        <v>85.332999999999998</v>
      </c>
      <c r="FO14" s="9">
        <v>154.87</v>
      </c>
      <c r="FP14" s="9">
        <v>48.674999999999997</v>
      </c>
      <c r="FQ14" s="9">
        <v>106.19499999999999</v>
      </c>
      <c r="FR14" s="9">
        <v>13.044</v>
      </c>
      <c r="FS14" s="9">
        <v>5.0659999999999998</v>
      </c>
      <c r="FT14" s="9">
        <v>7.9779999999999998</v>
      </c>
      <c r="FU14" s="9">
        <v>229.089</v>
      </c>
      <c r="FV14" s="9">
        <v>59.759</v>
      </c>
      <c r="FW14" s="9">
        <v>169.33</v>
      </c>
      <c r="FX14" s="9">
        <v>219.703</v>
      </c>
      <c r="FY14" s="9">
        <v>56.972000000000001</v>
      </c>
      <c r="FZ14" s="9">
        <v>162.72999999999999</v>
      </c>
      <c r="GA14" s="9">
        <v>97.421000000000006</v>
      </c>
      <c r="GB14" s="9">
        <v>27.626999999999999</v>
      </c>
      <c r="GC14" s="9">
        <v>69.793999999999997</v>
      </c>
      <c r="GD14" s="9">
        <v>122.282</v>
      </c>
      <c r="GE14" s="9">
        <v>29.346</v>
      </c>
      <c r="GF14" s="9">
        <v>92.936000000000007</v>
      </c>
      <c r="GG14" s="9">
        <v>9.3859999999999992</v>
      </c>
      <c r="GH14" s="9">
        <v>2.786</v>
      </c>
      <c r="GI14" s="9">
        <v>6.6</v>
      </c>
      <c r="GJ14" s="9">
        <v>71.352999999999994</v>
      </c>
      <c r="GK14" s="9">
        <v>41.177</v>
      </c>
      <c r="GL14" s="9">
        <v>30.175999999999998</v>
      </c>
      <c r="GM14" s="9">
        <v>67.695999999999998</v>
      </c>
      <c r="GN14" s="9">
        <v>38.896999999999998</v>
      </c>
      <c r="GO14" s="9">
        <v>28.797999999999998</v>
      </c>
      <c r="GP14" s="9">
        <v>35.107999999999997</v>
      </c>
      <c r="GQ14" s="9">
        <v>19.568000000000001</v>
      </c>
      <c r="GR14" s="9">
        <v>15.539</v>
      </c>
      <c r="GS14" s="9">
        <v>32.588000000000001</v>
      </c>
      <c r="GT14" s="9">
        <v>19.329000000000001</v>
      </c>
      <c r="GU14" s="9">
        <v>13.259</v>
      </c>
      <c r="GV14" s="9">
        <v>3.6579999999999999</v>
      </c>
      <c r="GW14" s="9">
        <v>2.2799999999999998</v>
      </c>
      <c r="GX14" s="9">
        <v>1.3779999999999999</v>
      </c>
      <c r="GY14" s="9">
        <v>87.838999999999999</v>
      </c>
      <c r="GZ14" s="9">
        <v>20.978000000000002</v>
      </c>
      <c r="HA14" s="9">
        <v>66.861000000000004</v>
      </c>
      <c r="HB14" s="9">
        <v>82.221000000000004</v>
      </c>
      <c r="HC14" s="9">
        <v>19.888000000000002</v>
      </c>
      <c r="HD14" s="9">
        <v>62.332999999999998</v>
      </c>
      <c r="HE14" s="9">
        <v>36.875</v>
      </c>
      <c r="HF14" s="9">
        <v>10.304</v>
      </c>
      <c r="HG14" s="9">
        <v>26.571000000000002</v>
      </c>
      <c r="HH14" s="9">
        <v>45.345999999999997</v>
      </c>
      <c r="HI14" s="9">
        <v>9.5839999999999996</v>
      </c>
      <c r="HJ14" s="9">
        <v>35.762</v>
      </c>
      <c r="HK14" s="9">
        <v>5.6180000000000003</v>
      </c>
      <c r="HL14" s="9">
        <v>1.0900000000000001</v>
      </c>
      <c r="HM14" s="9">
        <v>4.5279999999999996</v>
      </c>
      <c r="HN14" s="9">
        <v>59.042000000000002</v>
      </c>
      <c r="HO14" s="9">
        <v>13.749000000000001</v>
      </c>
      <c r="HP14" s="9">
        <v>45.292999999999999</v>
      </c>
      <c r="HQ14" s="9">
        <v>59.042000000000002</v>
      </c>
      <c r="HR14" s="9">
        <v>13.749000000000001</v>
      </c>
      <c r="HS14" s="9">
        <v>45.292999999999999</v>
      </c>
      <c r="HT14" s="9">
        <v>24.763000000000002</v>
      </c>
      <c r="HU14" s="9">
        <v>5.6020000000000003</v>
      </c>
      <c r="HV14" s="9">
        <v>19.161999999999999</v>
      </c>
      <c r="HW14" s="9">
        <v>34.279000000000003</v>
      </c>
      <c r="HX14" s="9">
        <v>8.1470000000000002</v>
      </c>
      <c r="HY14" s="9">
        <v>26.131</v>
      </c>
      <c r="HZ14" s="9">
        <v>0</v>
      </c>
      <c r="IA14" s="9">
        <v>0</v>
      </c>
      <c r="IB14" s="9">
        <v>0</v>
      </c>
      <c r="IC14" s="9">
        <v>75.962000000000003</v>
      </c>
      <c r="ID14" s="9">
        <v>23.341000000000001</v>
      </c>
      <c r="IE14" s="9">
        <v>52.621000000000002</v>
      </c>
      <c r="IF14" s="9">
        <v>71.858000000000004</v>
      </c>
      <c r="IG14" s="9">
        <v>21.637</v>
      </c>
      <c r="IH14" s="9">
        <v>50.220999999999997</v>
      </c>
      <c r="II14" s="9">
        <v>36.738999999999997</v>
      </c>
      <c r="IJ14" s="9">
        <v>11.074999999999999</v>
      </c>
      <c r="IK14" s="9">
        <v>25.664000000000001</v>
      </c>
      <c r="IL14" s="9">
        <v>35.119</v>
      </c>
      <c r="IM14" s="9">
        <v>10.561999999999999</v>
      </c>
      <c r="IN14" s="9">
        <v>24.556999999999999</v>
      </c>
      <c r="IO14" s="9">
        <v>4.1040000000000001</v>
      </c>
      <c r="IP14" s="9">
        <v>1.7030000000000001</v>
      </c>
      <c r="IQ14" s="9">
        <v>2.4009999999999998</v>
      </c>
    </row>
    <row r="15" spans="1:251">
      <c r="A15" s="10">
        <v>43497</v>
      </c>
      <c r="B15" s="9">
        <v>227.971</v>
      </c>
      <c r="C15" s="9">
        <v>194.35</v>
      </c>
      <c r="D15" s="9">
        <v>80.094999999999999</v>
      </c>
      <c r="E15" s="9">
        <v>114.256</v>
      </c>
      <c r="F15" s="9">
        <v>167.88900000000001</v>
      </c>
      <c r="G15" s="9">
        <v>54.173000000000002</v>
      </c>
      <c r="H15" s="9">
        <v>113.71599999999999</v>
      </c>
      <c r="I15" s="9">
        <v>42.481000000000002</v>
      </c>
      <c r="J15" s="9">
        <v>10.468</v>
      </c>
      <c r="K15" s="9">
        <v>32.012999999999998</v>
      </c>
      <c r="L15" s="9">
        <v>321.43700000000001</v>
      </c>
      <c r="M15" s="9">
        <v>101.30500000000001</v>
      </c>
      <c r="N15" s="9">
        <v>220.13200000000001</v>
      </c>
      <c r="O15" s="9">
        <v>289.428</v>
      </c>
      <c r="P15" s="9">
        <v>94.07</v>
      </c>
      <c r="Q15" s="9">
        <v>195.358</v>
      </c>
      <c r="R15" s="9">
        <v>154.602</v>
      </c>
      <c r="S15" s="9">
        <v>57.372</v>
      </c>
      <c r="T15" s="9">
        <v>97.23</v>
      </c>
      <c r="U15" s="9">
        <v>134.82599999999999</v>
      </c>
      <c r="V15" s="9">
        <v>36.698</v>
      </c>
      <c r="W15" s="9">
        <v>98.128</v>
      </c>
      <c r="X15" s="9">
        <v>32.009</v>
      </c>
      <c r="Y15" s="9">
        <v>7.2350000000000003</v>
      </c>
      <c r="Z15" s="9">
        <v>24.774000000000001</v>
      </c>
      <c r="AA15" s="9">
        <v>83.283000000000001</v>
      </c>
      <c r="AB15" s="9">
        <v>43.430999999999997</v>
      </c>
      <c r="AC15" s="9">
        <v>39.851999999999997</v>
      </c>
      <c r="AD15" s="9">
        <v>72.811000000000007</v>
      </c>
      <c r="AE15" s="9">
        <v>40.198</v>
      </c>
      <c r="AF15" s="9">
        <v>32.613</v>
      </c>
      <c r="AG15" s="9">
        <v>39.749000000000002</v>
      </c>
      <c r="AH15" s="9">
        <v>22.722999999999999</v>
      </c>
      <c r="AI15" s="9">
        <v>17.026</v>
      </c>
      <c r="AJ15" s="9">
        <v>33.063000000000002</v>
      </c>
      <c r="AK15" s="9">
        <v>17.475000000000001</v>
      </c>
      <c r="AL15" s="9">
        <v>15.587999999999999</v>
      </c>
      <c r="AM15" s="9">
        <v>10.472</v>
      </c>
      <c r="AN15" s="9">
        <v>3.2330000000000001</v>
      </c>
      <c r="AO15" s="9">
        <v>7.2389999999999999</v>
      </c>
      <c r="AP15" s="9">
        <v>102.922</v>
      </c>
      <c r="AQ15" s="9">
        <v>23.951000000000001</v>
      </c>
      <c r="AR15" s="9">
        <v>78.971000000000004</v>
      </c>
      <c r="AS15" s="9">
        <v>95.457999999999998</v>
      </c>
      <c r="AT15" s="9">
        <v>23.504000000000001</v>
      </c>
      <c r="AU15" s="9">
        <v>71.953999999999994</v>
      </c>
      <c r="AV15" s="9">
        <v>45.151000000000003</v>
      </c>
      <c r="AW15" s="9">
        <v>12.611000000000001</v>
      </c>
      <c r="AX15" s="9">
        <v>32.539000000000001</v>
      </c>
      <c r="AY15" s="9">
        <v>50.307000000000002</v>
      </c>
      <c r="AZ15" s="9">
        <v>10.893000000000001</v>
      </c>
      <c r="BA15" s="9">
        <v>39.414000000000001</v>
      </c>
      <c r="BB15" s="9">
        <v>7.4640000000000004</v>
      </c>
      <c r="BC15" s="9">
        <v>0.44700000000000001</v>
      </c>
      <c r="BD15" s="9">
        <v>7.0170000000000003</v>
      </c>
      <c r="BE15" s="9">
        <v>70.025999999999996</v>
      </c>
      <c r="BF15" s="9">
        <v>14.673</v>
      </c>
      <c r="BG15" s="9">
        <v>55.353000000000002</v>
      </c>
      <c r="BH15" s="9">
        <v>62.598999999999997</v>
      </c>
      <c r="BI15" s="9">
        <v>14.195</v>
      </c>
      <c r="BJ15" s="9">
        <v>48.404000000000003</v>
      </c>
      <c r="BK15" s="9">
        <v>29.763999999999999</v>
      </c>
      <c r="BL15" s="9">
        <v>6.476</v>
      </c>
      <c r="BM15" s="9">
        <v>23.288</v>
      </c>
      <c r="BN15" s="9">
        <v>32.835999999999999</v>
      </c>
      <c r="BO15" s="9">
        <v>7.7190000000000003</v>
      </c>
      <c r="BP15" s="9">
        <v>25.117000000000001</v>
      </c>
      <c r="BQ15" s="9">
        <v>7.4269999999999996</v>
      </c>
      <c r="BR15" s="9">
        <v>0.47799999999999998</v>
      </c>
      <c r="BS15" s="9">
        <v>6.9489999999999998</v>
      </c>
      <c r="BT15" s="9">
        <v>122.375</v>
      </c>
      <c r="BU15" s="9">
        <v>46.914999999999999</v>
      </c>
      <c r="BV15" s="9">
        <v>75.459999999999994</v>
      </c>
      <c r="BW15" s="9">
        <v>109.761</v>
      </c>
      <c r="BX15" s="9">
        <v>44.101999999999997</v>
      </c>
      <c r="BY15" s="9">
        <v>65.659000000000006</v>
      </c>
      <c r="BZ15" s="9">
        <v>64.126000000000005</v>
      </c>
      <c r="CA15" s="9">
        <v>29.260999999999999</v>
      </c>
      <c r="CB15" s="9">
        <v>34.865000000000002</v>
      </c>
      <c r="CC15" s="9">
        <v>45.634999999999998</v>
      </c>
      <c r="CD15" s="9">
        <v>14.842000000000001</v>
      </c>
      <c r="CE15" s="9">
        <v>30.794</v>
      </c>
      <c r="CF15" s="9">
        <v>12.614000000000001</v>
      </c>
      <c r="CG15" s="9">
        <v>2.8130000000000002</v>
      </c>
      <c r="CH15" s="9">
        <v>9.8010000000000002</v>
      </c>
      <c r="CI15" s="9">
        <v>109.39700000000001</v>
      </c>
      <c r="CJ15" s="9">
        <v>59.197000000000003</v>
      </c>
      <c r="CK15" s="9">
        <v>50.2</v>
      </c>
      <c r="CL15" s="9">
        <v>94.421000000000006</v>
      </c>
      <c r="CM15" s="9">
        <v>52.466000000000001</v>
      </c>
      <c r="CN15" s="9">
        <v>41.954999999999998</v>
      </c>
      <c r="CO15" s="9">
        <v>55.31</v>
      </c>
      <c r="CP15" s="9">
        <v>31.747</v>
      </c>
      <c r="CQ15" s="9">
        <v>23.564</v>
      </c>
      <c r="CR15" s="9">
        <v>39.110999999999997</v>
      </c>
      <c r="CS15" s="9">
        <v>20.72</v>
      </c>
      <c r="CT15" s="9">
        <v>18.390999999999998</v>
      </c>
      <c r="CU15" s="9">
        <v>14.976000000000001</v>
      </c>
      <c r="CV15" s="9">
        <v>6.7309999999999999</v>
      </c>
      <c r="CW15" s="9">
        <v>8.2449999999999992</v>
      </c>
      <c r="CX15" s="9">
        <v>132.02799999999999</v>
      </c>
      <c r="CY15" s="9">
        <v>37.789000000000001</v>
      </c>
      <c r="CZ15" s="9">
        <v>94.239000000000004</v>
      </c>
      <c r="DA15" s="9">
        <v>123.092</v>
      </c>
      <c r="DB15" s="9">
        <v>37.058999999999997</v>
      </c>
      <c r="DC15" s="9">
        <v>86.034000000000006</v>
      </c>
      <c r="DD15" s="9">
        <v>58.075000000000003</v>
      </c>
      <c r="DE15" s="9">
        <v>19.236000000000001</v>
      </c>
      <c r="DF15" s="9">
        <v>38.840000000000003</v>
      </c>
      <c r="DG15" s="9">
        <v>65.016999999999996</v>
      </c>
      <c r="DH15" s="9">
        <v>17.823</v>
      </c>
      <c r="DI15" s="9">
        <v>47.194000000000003</v>
      </c>
      <c r="DJ15" s="9">
        <v>8.9359999999999999</v>
      </c>
      <c r="DK15" s="9">
        <v>0.73099999999999998</v>
      </c>
      <c r="DL15" s="9">
        <v>8.2050000000000001</v>
      </c>
      <c r="DM15" s="9">
        <v>182.71600000000001</v>
      </c>
      <c r="DN15" s="9">
        <v>65.915999999999997</v>
      </c>
      <c r="DO15" s="9">
        <v>116.8</v>
      </c>
      <c r="DP15" s="9">
        <v>162.828</v>
      </c>
      <c r="DQ15" s="9">
        <v>62.463999999999999</v>
      </c>
      <c r="DR15" s="9">
        <v>100.364</v>
      </c>
      <c r="DS15" s="9">
        <v>82.864000000000004</v>
      </c>
      <c r="DT15" s="9">
        <v>35.067999999999998</v>
      </c>
      <c r="DU15" s="9">
        <v>47.795999999999999</v>
      </c>
      <c r="DV15" s="9">
        <v>79.963999999999999</v>
      </c>
      <c r="DW15" s="9">
        <v>27.396000000000001</v>
      </c>
      <c r="DX15" s="9">
        <v>52.567</v>
      </c>
      <c r="DY15" s="9">
        <v>19.888000000000002</v>
      </c>
      <c r="DZ15" s="9">
        <v>3.452</v>
      </c>
      <c r="EA15" s="9">
        <v>16.436</v>
      </c>
      <c r="EB15" s="9">
        <v>69.662999999999997</v>
      </c>
      <c r="EC15" s="9">
        <v>30.675000000000001</v>
      </c>
      <c r="ED15" s="9">
        <v>38.988</v>
      </c>
      <c r="EE15" s="9">
        <v>59.097999999999999</v>
      </c>
      <c r="EF15" s="9">
        <v>26.33</v>
      </c>
      <c r="EG15" s="9">
        <v>32.768000000000001</v>
      </c>
      <c r="EH15" s="9">
        <v>40.441000000000003</v>
      </c>
      <c r="EI15" s="9">
        <v>18.649000000000001</v>
      </c>
      <c r="EJ15" s="9">
        <v>21.792000000000002</v>
      </c>
      <c r="EK15" s="9">
        <v>18.658000000000001</v>
      </c>
      <c r="EL15" s="9">
        <v>7.681</v>
      </c>
      <c r="EM15" s="9">
        <v>10.977</v>
      </c>
      <c r="EN15" s="9">
        <v>10.565</v>
      </c>
      <c r="EO15" s="9">
        <v>4.3449999999999998</v>
      </c>
      <c r="EP15" s="9">
        <v>6.22</v>
      </c>
      <c r="EQ15" s="9">
        <v>20.312999999999999</v>
      </c>
      <c r="ER15" s="9">
        <v>10.356</v>
      </c>
      <c r="ES15" s="9">
        <v>9.9570000000000007</v>
      </c>
      <c r="ET15" s="9">
        <v>17.221</v>
      </c>
      <c r="EU15" s="9">
        <v>8.4149999999999991</v>
      </c>
      <c r="EV15" s="9">
        <v>8.8059999999999992</v>
      </c>
      <c r="EW15" s="9">
        <v>12.97</v>
      </c>
      <c r="EX15" s="9">
        <v>7.1420000000000003</v>
      </c>
      <c r="EY15" s="9">
        <v>5.8280000000000003</v>
      </c>
      <c r="EZ15" s="9">
        <v>4.2510000000000003</v>
      </c>
      <c r="FA15" s="9">
        <v>1.2729999999999999</v>
      </c>
      <c r="FB15" s="9">
        <v>2.9780000000000002</v>
      </c>
      <c r="FC15" s="9">
        <v>3.0920000000000001</v>
      </c>
      <c r="FD15" s="9">
        <v>1.9410000000000001</v>
      </c>
      <c r="FE15" s="9">
        <v>1.1519999999999999</v>
      </c>
      <c r="FF15" s="9">
        <v>274.661</v>
      </c>
      <c r="FG15" s="9">
        <v>96.343999999999994</v>
      </c>
      <c r="FH15" s="9">
        <v>178.31800000000001</v>
      </c>
      <c r="FI15" s="9">
        <v>256.77300000000002</v>
      </c>
      <c r="FJ15" s="9">
        <v>89.855000000000004</v>
      </c>
      <c r="FK15" s="9">
        <v>166.91800000000001</v>
      </c>
      <c r="FL15" s="9">
        <v>125.16200000000001</v>
      </c>
      <c r="FM15" s="9">
        <v>46.185000000000002</v>
      </c>
      <c r="FN15" s="9">
        <v>78.977000000000004</v>
      </c>
      <c r="FO15" s="9">
        <v>131.61099999999999</v>
      </c>
      <c r="FP15" s="9">
        <v>43.67</v>
      </c>
      <c r="FQ15" s="9">
        <v>87.941000000000003</v>
      </c>
      <c r="FR15" s="9">
        <v>17.888000000000002</v>
      </c>
      <c r="FS15" s="9">
        <v>6.4880000000000004</v>
      </c>
      <c r="FT15" s="9">
        <v>11.4</v>
      </c>
      <c r="FU15" s="9">
        <v>201.727</v>
      </c>
      <c r="FV15" s="9">
        <v>56.677</v>
      </c>
      <c r="FW15" s="9">
        <v>145.05000000000001</v>
      </c>
      <c r="FX15" s="9">
        <v>189.16499999999999</v>
      </c>
      <c r="FY15" s="9">
        <v>53.545999999999999</v>
      </c>
      <c r="FZ15" s="9">
        <v>135.619</v>
      </c>
      <c r="GA15" s="9">
        <v>91.391000000000005</v>
      </c>
      <c r="GB15" s="9">
        <v>27.498999999999999</v>
      </c>
      <c r="GC15" s="9">
        <v>63.892000000000003</v>
      </c>
      <c r="GD15" s="9">
        <v>97.774000000000001</v>
      </c>
      <c r="GE15" s="9">
        <v>26.047000000000001</v>
      </c>
      <c r="GF15" s="9">
        <v>71.727000000000004</v>
      </c>
      <c r="GG15" s="9">
        <v>12.561999999999999</v>
      </c>
      <c r="GH15" s="9">
        <v>3.1309999999999998</v>
      </c>
      <c r="GI15" s="9">
        <v>9.4309999999999992</v>
      </c>
      <c r="GJ15" s="9">
        <v>72.933999999999997</v>
      </c>
      <c r="GK15" s="9">
        <v>39.665999999999997</v>
      </c>
      <c r="GL15" s="9">
        <v>33.268000000000001</v>
      </c>
      <c r="GM15" s="9">
        <v>67.608000000000004</v>
      </c>
      <c r="GN15" s="9">
        <v>36.31</v>
      </c>
      <c r="GO15" s="9">
        <v>31.297999999999998</v>
      </c>
      <c r="GP15" s="9">
        <v>33.771000000000001</v>
      </c>
      <c r="GQ15" s="9">
        <v>18.686</v>
      </c>
      <c r="GR15" s="9">
        <v>15.085000000000001</v>
      </c>
      <c r="GS15" s="9">
        <v>33.837000000000003</v>
      </c>
      <c r="GT15" s="9">
        <v>17.623000000000001</v>
      </c>
      <c r="GU15" s="9">
        <v>16.213000000000001</v>
      </c>
      <c r="GV15" s="9">
        <v>5.3259999999999996</v>
      </c>
      <c r="GW15" s="9">
        <v>3.3570000000000002</v>
      </c>
      <c r="GX15" s="9">
        <v>1.9690000000000001</v>
      </c>
      <c r="GY15" s="9">
        <v>72.087999999999994</v>
      </c>
      <c r="GZ15" s="9">
        <v>12.875</v>
      </c>
      <c r="HA15" s="9">
        <v>59.213000000000001</v>
      </c>
      <c r="HB15" s="9">
        <v>66.510000000000005</v>
      </c>
      <c r="HC15" s="9">
        <v>11.273999999999999</v>
      </c>
      <c r="HD15" s="9">
        <v>55.235999999999997</v>
      </c>
      <c r="HE15" s="9">
        <v>30.06</v>
      </c>
      <c r="HF15" s="9">
        <v>5.444</v>
      </c>
      <c r="HG15" s="9">
        <v>24.617000000000001</v>
      </c>
      <c r="HH15" s="9">
        <v>36.450000000000003</v>
      </c>
      <c r="HI15" s="9">
        <v>5.8310000000000004</v>
      </c>
      <c r="HJ15" s="9">
        <v>30.619</v>
      </c>
      <c r="HK15" s="9">
        <v>5.5780000000000003</v>
      </c>
      <c r="HL15" s="9">
        <v>1.601</v>
      </c>
      <c r="HM15" s="9">
        <v>3.9769999999999999</v>
      </c>
      <c r="HN15" s="9">
        <v>53.750999999999998</v>
      </c>
      <c r="HO15" s="9">
        <v>16.524999999999999</v>
      </c>
      <c r="HP15" s="9">
        <v>37.225999999999999</v>
      </c>
      <c r="HQ15" s="9">
        <v>51.527000000000001</v>
      </c>
      <c r="HR15" s="9">
        <v>15.829000000000001</v>
      </c>
      <c r="HS15" s="9">
        <v>35.697000000000003</v>
      </c>
      <c r="HT15" s="9">
        <v>22.917999999999999</v>
      </c>
      <c r="HU15" s="9">
        <v>7.2140000000000004</v>
      </c>
      <c r="HV15" s="9">
        <v>15.704000000000001</v>
      </c>
      <c r="HW15" s="9">
        <v>28.609000000000002</v>
      </c>
      <c r="HX15" s="9">
        <v>8.6150000000000002</v>
      </c>
      <c r="HY15" s="9">
        <v>19.994</v>
      </c>
      <c r="HZ15" s="9">
        <v>2.2240000000000002</v>
      </c>
      <c r="IA15" s="9">
        <v>0.69499999999999995</v>
      </c>
      <c r="IB15" s="9">
        <v>1.5289999999999999</v>
      </c>
      <c r="IC15" s="9">
        <v>69.436000000000007</v>
      </c>
      <c r="ID15" s="9">
        <v>22.966000000000001</v>
      </c>
      <c r="IE15" s="9">
        <v>46.47</v>
      </c>
      <c r="IF15" s="9">
        <v>65.233999999999995</v>
      </c>
      <c r="IG15" s="9">
        <v>21.818999999999999</v>
      </c>
      <c r="IH15" s="9">
        <v>43.414999999999999</v>
      </c>
      <c r="II15" s="9">
        <v>33.292000000000002</v>
      </c>
      <c r="IJ15" s="9">
        <v>11.41</v>
      </c>
      <c r="IK15" s="9">
        <v>21.882999999999999</v>
      </c>
      <c r="IL15" s="9">
        <v>31.942</v>
      </c>
      <c r="IM15" s="9">
        <v>10.409000000000001</v>
      </c>
      <c r="IN15" s="9">
        <v>21.533000000000001</v>
      </c>
      <c r="IO15" s="9">
        <v>4.202</v>
      </c>
      <c r="IP15" s="9">
        <v>1.147</v>
      </c>
      <c r="IQ15" s="9">
        <v>3.0550000000000002</v>
      </c>
    </row>
    <row r="16" spans="1:251">
      <c r="A16" s="10">
        <v>43862</v>
      </c>
      <c r="B16" s="9">
        <v>239.90799999999999</v>
      </c>
      <c r="C16" s="9">
        <v>196.55500000000001</v>
      </c>
      <c r="D16" s="9">
        <v>71.995000000000005</v>
      </c>
      <c r="E16" s="9">
        <v>124.56</v>
      </c>
      <c r="F16" s="9">
        <v>177.959</v>
      </c>
      <c r="G16" s="9">
        <v>62.61</v>
      </c>
      <c r="H16" s="9">
        <v>115.348</v>
      </c>
      <c r="I16" s="9">
        <v>38.47</v>
      </c>
      <c r="J16" s="9">
        <v>9.3030000000000008</v>
      </c>
      <c r="K16" s="9">
        <v>29.167000000000002</v>
      </c>
      <c r="L16" s="9">
        <v>337.81</v>
      </c>
      <c r="M16" s="9">
        <v>114.221</v>
      </c>
      <c r="N16" s="9">
        <v>223.58799999999999</v>
      </c>
      <c r="O16" s="9">
        <v>306.86599999999999</v>
      </c>
      <c r="P16" s="9">
        <v>106.10899999999999</v>
      </c>
      <c r="Q16" s="9">
        <v>200.75700000000001</v>
      </c>
      <c r="R16" s="9">
        <v>160.35900000000001</v>
      </c>
      <c r="S16" s="9">
        <v>54.668999999999997</v>
      </c>
      <c r="T16" s="9">
        <v>105.69</v>
      </c>
      <c r="U16" s="9">
        <v>146.50700000000001</v>
      </c>
      <c r="V16" s="9">
        <v>51.44</v>
      </c>
      <c r="W16" s="9">
        <v>95.066000000000003</v>
      </c>
      <c r="X16" s="9">
        <v>30.943999999999999</v>
      </c>
      <c r="Y16" s="9">
        <v>8.1120000000000001</v>
      </c>
      <c r="Z16" s="9">
        <v>22.832000000000001</v>
      </c>
      <c r="AA16" s="9">
        <v>75.174999999999997</v>
      </c>
      <c r="AB16" s="9">
        <v>29.687999999999999</v>
      </c>
      <c r="AC16" s="9">
        <v>45.487000000000002</v>
      </c>
      <c r="AD16" s="9">
        <v>67.647999999999996</v>
      </c>
      <c r="AE16" s="9">
        <v>28.495999999999999</v>
      </c>
      <c r="AF16" s="9">
        <v>39.152000000000001</v>
      </c>
      <c r="AG16" s="9">
        <v>36.195999999999998</v>
      </c>
      <c r="AH16" s="9">
        <v>17.326000000000001</v>
      </c>
      <c r="AI16" s="9">
        <v>18.87</v>
      </c>
      <c r="AJ16" s="9">
        <v>31.452000000000002</v>
      </c>
      <c r="AK16" s="9">
        <v>11.17</v>
      </c>
      <c r="AL16" s="9">
        <v>20.282</v>
      </c>
      <c r="AM16" s="9">
        <v>7.5270000000000001</v>
      </c>
      <c r="AN16" s="9">
        <v>1.1910000000000001</v>
      </c>
      <c r="AO16" s="9">
        <v>6.3360000000000003</v>
      </c>
      <c r="AP16" s="9">
        <v>104.172</v>
      </c>
      <c r="AQ16" s="9">
        <v>21.443999999999999</v>
      </c>
      <c r="AR16" s="9">
        <v>82.728999999999999</v>
      </c>
      <c r="AS16" s="9">
        <v>93.814999999999998</v>
      </c>
      <c r="AT16" s="9">
        <v>20.411000000000001</v>
      </c>
      <c r="AU16" s="9">
        <v>73.403999999999996</v>
      </c>
      <c r="AV16" s="9">
        <v>50.71</v>
      </c>
      <c r="AW16" s="9">
        <v>9.875</v>
      </c>
      <c r="AX16" s="9">
        <v>40.835000000000001</v>
      </c>
      <c r="AY16" s="9">
        <v>43.104999999999997</v>
      </c>
      <c r="AZ16" s="9">
        <v>10.536</v>
      </c>
      <c r="BA16" s="9">
        <v>32.57</v>
      </c>
      <c r="BB16" s="9">
        <v>10.356999999999999</v>
      </c>
      <c r="BC16" s="9">
        <v>1.032</v>
      </c>
      <c r="BD16" s="9">
        <v>9.3239999999999998</v>
      </c>
      <c r="BE16" s="9">
        <v>65.521000000000001</v>
      </c>
      <c r="BF16" s="9">
        <v>19.187000000000001</v>
      </c>
      <c r="BG16" s="9">
        <v>46.334000000000003</v>
      </c>
      <c r="BH16" s="9">
        <v>59.518000000000001</v>
      </c>
      <c r="BI16" s="9">
        <v>17.683</v>
      </c>
      <c r="BJ16" s="9">
        <v>41.835000000000001</v>
      </c>
      <c r="BK16" s="9">
        <v>28.241</v>
      </c>
      <c r="BL16" s="9">
        <v>8.7810000000000006</v>
      </c>
      <c r="BM16" s="9">
        <v>19.46</v>
      </c>
      <c r="BN16" s="9">
        <v>31.277999999999999</v>
      </c>
      <c r="BO16" s="9">
        <v>8.9019999999999992</v>
      </c>
      <c r="BP16" s="9">
        <v>22.375</v>
      </c>
      <c r="BQ16" s="9">
        <v>6.0030000000000001</v>
      </c>
      <c r="BR16" s="9">
        <v>1.504</v>
      </c>
      <c r="BS16" s="9">
        <v>4.4989999999999997</v>
      </c>
      <c r="BT16" s="9">
        <v>138.61199999999999</v>
      </c>
      <c r="BU16" s="9">
        <v>52.433</v>
      </c>
      <c r="BV16" s="9">
        <v>86.179000000000002</v>
      </c>
      <c r="BW16" s="9">
        <v>125.386</v>
      </c>
      <c r="BX16" s="9">
        <v>47.295999999999999</v>
      </c>
      <c r="BY16" s="9">
        <v>78.09</v>
      </c>
      <c r="BZ16" s="9">
        <v>68.921000000000006</v>
      </c>
      <c r="CA16" s="9">
        <v>27.5</v>
      </c>
      <c r="CB16" s="9">
        <v>41.42</v>
      </c>
      <c r="CC16" s="9">
        <v>56.465000000000003</v>
      </c>
      <c r="CD16" s="9">
        <v>19.795000000000002</v>
      </c>
      <c r="CE16" s="9">
        <v>36.67</v>
      </c>
      <c r="CF16" s="9">
        <v>13.226000000000001</v>
      </c>
      <c r="CG16" s="9">
        <v>5.1369999999999996</v>
      </c>
      <c r="CH16" s="9">
        <v>8.0890000000000004</v>
      </c>
      <c r="CI16" s="9">
        <v>104.679</v>
      </c>
      <c r="CJ16" s="9">
        <v>50.844999999999999</v>
      </c>
      <c r="CK16" s="9">
        <v>53.832999999999998</v>
      </c>
      <c r="CL16" s="9">
        <v>95.793999999999997</v>
      </c>
      <c r="CM16" s="9">
        <v>49.216000000000001</v>
      </c>
      <c r="CN16" s="9">
        <v>46.578000000000003</v>
      </c>
      <c r="CO16" s="9">
        <v>48.683999999999997</v>
      </c>
      <c r="CP16" s="9">
        <v>25.838999999999999</v>
      </c>
      <c r="CQ16" s="9">
        <v>22.844999999999999</v>
      </c>
      <c r="CR16" s="9">
        <v>47.11</v>
      </c>
      <c r="CS16" s="9">
        <v>23.376999999999999</v>
      </c>
      <c r="CT16" s="9">
        <v>23.733000000000001</v>
      </c>
      <c r="CU16" s="9">
        <v>8.8840000000000003</v>
      </c>
      <c r="CV16" s="9">
        <v>1.629</v>
      </c>
      <c r="CW16" s="9">
        <v>7.2549999999999999</v>
      </c>
      <c r="CX16" s="9">
        <v>130.072</v>
      </c>
      <c r="CY16" s="9">
        <v>36.695</v>
      </c>
      <c r="CZ16" s="9">
        <v>93.376999999999995</v>
      </c>
      <c r="DA16" s="9">
        <v>114.60599999999999</v>
      </c>
      <c r="DB16" s="9">
        <v>34.942999999999998</v>
      </c>
      <c r="DC16" s="9">
        <v>79.662999999999997</v>
      </c>
      <c r="DD16" s="9">
        <v>52.457999999999998</v>
      </c>
      <c r="DE16" s="9">
        <v>15.682</v>
      </c>
      <c r="DF16" s="9">
        <v>36.777000000000001</v>
      </c>
      <c r="DG16" s="9">
        <v>62.148000000000003</v>
      </c>
      <c r="DH16" s="9">
        <v>19.260999999999999</v>
      </c>
      <c r="DI16" s="9">
        <v>42.887</v>
      </c>
      <c r="DJ16" s="9">
        <v>15.465999999999999</v>
      </c>
      <c r="DK16" s="9">
        <v>1.752</v>
      </c>
      <c r="DL16" s="9">
        <v>13.712999999999999</v>
      </c>
      <c r="DM16" s="9">
        <v>196.28299999999999</v>
      </c>
      <c r="DN16" s="9">
        <v>63.984000000000002</v>
      </c>
      <c r="DO16" s="9">
        <v>132.29900000000001</v>
      </c>
      <c r="DP16" s="9">
        <v>181.03</v>
      </c>
      <c r="DQ16" s="9">
        <v>60.554000000000002</v>
      </c>
      <c r="DR16" s="9">
        <v>120.476</v>
      </c>
      <c r="DS16" s="9">
        <v>89.105000000000004</v>
      </c>
      <c r="DT16" s="9">
        <v>31.109000000000002</v>
      </c>
      <c r="DU16" s="9">
        <v>57.997</v>
      </c>
      <c r="DV16" s="9">
        <v>91.924000000000007</v>
      </c>
      <c r="DW16" s="9">
        <v>29.445</v>
      </c>
      <c r="DX16" s="9">
        <v>62.478999999999999</v>
      </c>
      <c r="DY16" s="9">
        <v>15.254</v>
      </c>
      <c r="DZ16" s="9">
        <v>3.43</v>
      </c>
      <c r="EA16" s="9">
        <v>11.823</v>
      </c>
      <c r="EB16" s="9">
        <v>68.311000000000007</v>
      </c>
      <c r="EC16" s="9">
        <v>33.610999999999997</v>
      </c>
      <c r="ED16" s="9">
        <v>34.701000000000001</v>
      </c>
      <c r="EE16" s="9">
        <v>62.35</v>
      </c>
      <c r="EF16" s="9">
        <v>30.238</v>
      </c>
      <c r="EG16" s="9">
        <v>32.112000000000002</v>
      </c>
      <c r="EH16" s="9">
        <v>42.040999999999997</v>
      </c>
      <c r="EI16" s="9">
        <v>18.113</v>
      </c>
      <c r="EJ16" s="9">
        <v>23.928000000000001</v>
      </c>
      <c r="EK16" s="9">
        <v>20.309999999999999</v>
      </c>
      <c r="EL16" s="9">
        <v>12.125999999999999</v>
      </c>
      <c r="EM16" s="9">
        <v>8.1839999999999993</v>
      </c>
      <c r="EN16" s="9">
        <v>5.9610000000000003</v>
      </c>
      <c r="EO16" s="9">
        <v>3.3719999999999999</v>
      </c>
      <c r="EP16" s="9">
        <v>2.5880000000000001</v>
      </c>
      <c r="EQ16" s="9">
        <v>18.318000000000001</v>
      </c>
      <c r="ER16" s="9">
        <v>9.6189999999999998</v>
      </c>
      <c r="ES16" s="9">
        <v>8.6999999999999993</v>
      </c>
      <c r="ET16" s="9">
        <v>16.527999999999999</v>
      </c>
      <c r="EU16" s="9">
        <v>8.8710000000000004</v>
      </c>
      <c r="EV16" s="9">
        <v>7.657</v>
      </c>
      <c r="EW16" s="9">
        <v>12.951000000000001</v>
      </c>
      <c r="EX16" s="9">
        <v>7.0919999999999996</v>
      </c>
      <c r="EY16" s="9">
        <v>5.8579999999999997</v>
      </c>
      <c r="EZ16" s="9">
        <v>3.577</v>
      </c>
      <c r="FA16" s="9">
        <v>1.7789999999999999</v>
      </c>
      <c r="FB16" s="9">
        <v>1.7989999999999999</v>
      </c>
      <c r="FC16" s="9">
        <v>1.79</v>
      </c>
      <c r="FD16" s="9">
        <v>0.748</v>
      </c>
      <c r="FE16" s="9">
        <v>1.0429999999999999</v>
      </c>
      <c r="FF16" s="9">
        <v>309.66399999999999</v>
      </c>
      <c r="FG16" s="9">
        <v>99.718000000000004</v>
      </c>
      <c r="FH16" s="9">
        <v>209.946</v>
      </c>
      <c r="FI16" s="9">
        <v>298.49799999999999</v>
      </c>
      <c r="FJ16" s="9">
        <v>95.521000000000001</v>
      </c>
      <c r="FK16" s="9">
        <v>202.976</v>
      </c>
      <c r="FL16" s="9">
        <v>148.20699999999999</v>
      </c>
      <c r="FM16" s="9">
        <v>52.213000000000001</v>
      </c>
      <c r="FN16" s="9">
        <v>95.994</v>
      </c>
      <c r="FO16" s="9">
        <v>150.291</v>
      </c>
      <c r="FP16" s="9">
        <v>43.308999999999997</v>
      </c>
      <c r="FQ16" s="9">
        <v>106.982</v>
      </c>
      <c r="FR16" s="9">
        <v>11.167</v>
      </c>
      <c r="FS16" s="9">
        <v>4.1970000000000001</v>
      </c>
      <c r="FT16" s="9">
        <v>6.97</v>
      </c>
      <c r="FU16" s="9">
        <v>251.24</v>
      </c>
      <c r="FV16" s="9">
        <v>67.590999999999994</v>
      </c>
      <c r="FW16" s="9">
        <v>183.649</v>
      </c>
      <c r="FX16" s="9">
        <v>243.345</v>
      </c>
      <c r="FY16" s="9">
        <v>64.960999999999999</v>
      </c>
      <c r="FZ16" s="9">
        <v>178.38399999999999</v>
      </c>
      <c r="GA16" s="9">
        <v>116.31399999999999</v>
      </c>
      <c r="GB16" s="9">
        <v>34.692999999999998</v>
      </c>
      <c r="GC16" s="9">
        <v>81.622</v>
      </c>
      <c r="GD16" s="9">
        <v>127.03100000000001</v>
      </c>
      <c r="GE16" s="9">
        <v>30.268999999999998</v>
      </c>
      <c r="GF16" s="9">
        <v>96.762</v>
      </c>
      <c r="GG16" s="9">
        <v>7.8949999999999996</v>
      </c>
      <c r="GH16" s="9">
        <v>2.63</v>
      </c>
      <c r="GI16" s="9">
        <v>5.2649999999999997</v>
      </c>
      <c r="GJ16" s="9">
        <v>58.424999999999997</v>
      </c>
      <c r="GK16" s="9">
        <v>32.127000000000002</v>
      </c>
      <c r="GL16" s="9">
        <v>26.297999999999998</v>
      </c>
      <c r="GM16" s="9">
        <v>55.152000000000001</v>
      </c>
      <c r="GN16" s="9">
        <v>30.56</v>
      </c>
      <c r="GO16" s="9">
        <v>24.591999999999999</v>
      </c>
      <c r="GP16" s="9">
        <v>31.891999999999999</v>
      </c>
      <c r="GQ16" s="9">
        <v>17.52</v>
      </c>
      <c r="GR16" s="9">
        <v>14.372999999999999</v>
      </c>
      <c r="GS16" s="9">
        <v>23.26</v>
      </c>
      <c r="GT16" s="9">
        <v>13.04</v>
      </c>
      <c r="GU16" s="9">
        <v>10.220000000000001</v>
      </c>
      <c r="GV16" s="9">
        <v>3.2719999999999998</v>
      </c>
      <c r="GW16" s="9">
        <v>1.5669999999999999</v>
      </c>
      <c r="GX16" s="9">
        <v>1.7050000000000001</v>
      </c>
      <c r="GY16" s="9">
        <v>90.62</v>
      </c>
      <c r="GZ16" s="9">
        <v>21.099</v>
      </c>
      <c r="HA16" s="9">
        <v>69.52</v>
      </c>
      <c r="HB16" s="9">
        <v>87.635999999999996</v>
      </c>
      <c r="HC16" s="9">
        <v>19.957999999999998</v>
      </c>
      <c r="HD16" s="9">
        <v>67.677999999999997</v>
      </c>
      <c r="HE16" s="9">
        <v>40.728999999999999</v>
      </c>
      <c r="HF16" s="9">
        <v>11.368</v>
      </c>
      <c r="HG16" s="9">
        <v>29.361000000000001</v>
      </c>
      <c r="HH16" s="9">
        <v>46.906999999999996</v>
      </c>
      <c r="HI16" s="9">
        <v>8.59</v>
      </c>
      <c r="HJ16" s="9">
        <v>38.317</v>
      </c>
      <c r="HK16" s="9">
        <v>2.9830000000000001</v>
      </c>
      <c r="HL16" s="9">
        <v>1.1419999999999999</v>
      </c>
      <c r="HM16" s="9">
        <v>1.8420000000000001</v>
      </c>
      <c r="HN16" s="9">
        <v>54.814</v>
      </c>
      <c r="HO16" s="9">
        <v>12.654</v>
      </c>
      <c r="HP16" s="9">
        <v>42.16</v>
      </c>
      <c r="HQ16" s="9">
        <v>52.887</v>
      </c>
      <c r="HR16" s="9">
        <v>12.654</v>
      </c>
      <c r="HS16" s="9">
        <v>40.234000000000002</v>
      </c>
      <c r="HT16" s="9">
        <v>27.327000000000002</v>
      </c>
      <c r="HU16" s="9">
        <v>6.5359999999999996</v>
      </c>
      <c r="HV16" s="9">
        <v>20.791</v>
      </c>
      <c r="HW16" s="9">
        <v>25.56</v>
      </c>
      <c r="HX16" s="9">
        <v>6.117</v>
      </c>
      <c r="HY16" s="9">
        <v>19.443000000000001</v>
      </c>
      <c r="HZ16" s="9">
        <v>1.9259999999999999</v>
      </c>
      <c r="IA16" s="9">
        <v>0</v>
      </c>
      <c r="IB16" s="9">
        <v>1.9259999999999999</v>
      </c>
      <c r="IC16" s="9">
        <v>92.997</v>
      </c>
      <c r="ID16" s="9">
        <v>32.07</v>
      </c>
      <c r="IE16" s="9">
        <v>60.927</v>
      </c>
      <c r="IF16" s="9">
        <v>90.504000000000005</v>
      </c>
      <c r="IG16" s="9">
        <v>30.670999999999999</v>
      </c>
      <c r="IH16" s="9">
        <v>59.832999999999998</v>
      </c>
      <c r="II16" s="9">
        <v>46.603999999999999</v>
      </c>
      <c r="IJ16" s="9">
        <v>17.72</v>
      </c>
      <c r="IK16" s="9">
        <v>28.882999999999999</v>
      </c>
      <c r="IL16" s="9">
        <v>43.901000000000003</v>
      </c>
      <c r="IM16" s="9">
        <v>12.951000000000001</v>
      </c>
      <c r="IN16" s="9">
        <v>30.95</v>
      </c>
      <c r="IO16" s="9">
        <v>2.4929999999999999</v>
      </c>
      <c r="IP16" s="9">
        <v>1.399</v>
      </c>
      <c r="IQ16" s="9">
        <v>1.0940000000000001</v>
      </c>
    </row>
    <row r="17" spans="1:251">
      <c r="A17" s="10">
        <v>44228</v>
      </c>
      <c r="B17" s="9">
        <v>227.345</v>
      </c>
      <c r="C17" s="9">
        <v>190.292</v>
      </c>
      <c r="D17" s="9">
        <v>75.935000000000002</v>
      </c>
      <c r="E17" s="9">
        <v>114.357</v>
      </c>
      <c r="F17" s="9">
        <v>177.358</v>
      </c>
      <c r="G17" s="9">
        <v>64.37</v>
      </c>
      <c r="H17" s="9">
        <v>112.988</v>
      </c>
      <c r="I17" s="9">
        <v>29.6</v>
      </c>
      <c r="J17" s="9">
        <v>4.7640000000000002</v>
      </c>
      <c r="K17" s="9">
        <v>24.835999999999999</v>
      </c>
      <c r="L17" s="9">
        <v>316.19900000000001</v>
      </c>
      <c r="M17" s="9">
        <v>110.843</v>
      </c>
      <c r="N17" s="9">
        <v>205.35599999999999</v>
      </c>
      <c r="O17" s="9">
        <v>292.97800000000001</v>
      </c>
      <c r="P17" s="9">
        <v>106.503</v>
      </c>
      <c r="Q17" s="9">
        <v>186.47499999999999</v>
      </c>
      <c r="R17" s="9">
        <v>152.77600000000001</v>
      </c>
      <c r="S17" s="9">
        <v>58.250999999999998</v>
      </c>
      <c r="T17" s="9">
        <v>94.525999999999996</v>
      </c>
      <c r="U17" s="9">
        <v>140.202</v>
      </c>
      <c r="V17" s="9">
        <v>48.253</v>
      </c>
      <c r="W17" s="9">
        <v>91.948999999999998</v>
      </c>
      <c r="X17" s="9">
        <v>23.221</v>
      </c>
      <c r="Y17" s="9">
        <v>4.34</v>
      </c>
      <c r="Z17" s="9">
        <v>18.881</v>
      </c>
      <c r="AA17" s="9">
        <v>81.051000000000002</v>
      </c>
      <c r="AB17" s="9">
        <v>34.225999999999999</v>
      </c>
      <c r="AC17" s="9">
        <v>46.823999999999998</v>
      </c>
      <c r="AD17" s="9">
        <v>74.671999999999997</v>
      </c>
      <c r="AE17" s="9">
        <v>33.802</v>
      </c>
      <c r="AF17" s="9">
        <v>40.869999999999997</v>
      </c>
      <c r="AG17" s="9">
        <v>37.515999999999998</v>
      </c>
      <c r="AH17" s="9">
        <v>17.684999999999999</v>
      </c>
      <c r="AI17" s="9">
        <v>19.831</v>
      </c>
      <c r="AJ17" s="9">
        <v>37.155999999999999</v>
      </c>
      <c r="AK17" s="9">
        <v>16.117000000000001</v>
      </c>
      <c r="AL17" s="9">
        <v>21.039000000000001</v>
      </c>
      <c r="AM17" s="9">
        <v>6.3789999999999996</v>
      </c>
      <c r="AN17" s="9">
        <v>0.42399999999999999</v>
      </c>
      <c r="AO17" s="9">
        <v>5.9550000000000001</v>
      </c>
      <c r="AP17" s="9">
        <v>92.617000000000004</v>
      </c>
      <c r="AQ17" s="9">
        <v>14.997</v>
      </c>
      <c r="AR17" s="9">
        <v>77.62</v>
      </c>
      <c r="AS17" s="9">
        <v>87.912999999999997</v>
      </c>
      <c r="AT17" s="9">
        <v>14.997</v>
      </c>
      <c r="AU17" s="9">
        <v>72.915999999999997</v>
      </c>
      <c r="AV17" s="9">
        <v>43.348999999999997</v>
      </c>
      <c r="AW17" s="9">
        <v>6.9690000000000003</v>
      </c>
      <c r="AX17" s="9">
        <v>36.380000000000003</v>
      </c>
      <c r="AY17" s="9">
        <v>44.564999999999998</v>
      </c>
      <c r="AZ17" s="9">
        <v>8.0280000000000005</v>
      </c>
      <c r="BA17" s="9">
        <v>36.536000000000001</v>
      </c>
      <c r="BB17" s="9">
        <v>4.7039999999999997</v>
      </c>
      <c r="BC17" s="9">
        <v>0</v>
      </c>
      <c r="BD17" s="9">
        <v>4.7039999999999997</v>
      </c>
      <c r="BE17" s="9">
        <v>53.082999999999998</v>
      </c>
      <c r="BF17" s="9">
        <v>11.212</v>
      </c>
      <c r="BG17" s="9">
        <v>41.871000000000002</v>
      </c>
      <c r="BH17" s="9">
        <v>48.305999999999997</v>
      </c>
      <c r="BI17" s="9">
        <v>10.657999999999999</v>
      </c>
      <c r="BJ17" s="9">
        <v>37.648000000000003</v>
      </c>
      <c r="BK17" s="9">
        <v>22.343</v>
      </c>
      <c r="BL17" s="9">
        <v>5.9969999999999999</v>
      </c>
      <c r="BM17" s="9">
        <v>16.346</v>
      </c>
      <c r="BN17" s="9">
        <v>25.963000000000001</v>
      </c>
      <c r="BO17" s="9">
        <v>4.6619999999999999</v>
      </c>
      <c r="BP17" s="9">
        <v>21.302</v>
      </c>
      <c r="BQ17" s="9">
        <v>4.7770000000000001</v>
      </c>
      <c r="BR17" s="9">
        <v>0.55300000000000005</v>
      </c>
      <c r="BS17" s="9">
        <v>4.2229999999999999</v>
      </c>
      <c r="BT17" s="9">
        <v>128.47999999999999</v>
      </c>
      <c r="BU17" s="9">
        <v>52.518000000000001</v>
      </c>
      <c r="BV17" s="9">
        <v>75.962000000000003</v>
      </c>
      <c r="BW17" s="9">
        <v>119.017</v>
      </c>
      <c r="BX17" s="9">
        <v>49.851999999999997</v>
      </c>
      <c r="BY17" s="9">
        <v>69.165000000000006</v>
      </c>
      <c r="BZ17" s="9">
        <v>70.850999999999999</v>
      </c>
      <c r="CA17" s="9">
        <v>29.550999999999998</v>
      </c>
      <c r="CB17" s="9">
        <v>41.3</v>
      </c>
      <c r="CC17" s="9">
        <v>48.165999999999997</v>
      </c>
      <c r="CD17" s="9">
        <v>20.300999999999998</v>
      </c>
      <c r="CE17" s="9">
        <v>27.864999999999998</v>
      </c>
      <c r="CF17" s="9">
        <v>9.4629999999999992</v>
      </c>
      <c r="CG17" s="9">
        <v>2.665</v>
      </c>
      <c r="CH17" s="9">
        <v>6.7969999999999997</v>
      </c>
      <c r="CI17" s="9">
        <v>123.07</v>
      </c>
      <c r="CJ17" s="9">
        <v>66.341999999999999</v>
      </c>
      <c r="CK17" s="9">
        <v>56.728000000000002</v>
      </c>
      <c r="CL17" s="9">
        <v>112.413</v>
      </c>
      <c r="CM17" s="9">
        <v>64.796999999999997</v>
      </c>
      <c r="CN17" s="9">
        <v>47.616</v>
      </c>
      <c r="CO17" s="9">
        <v>53.749000000000002</v>
      </c>
      <c r="CP17" s="9">
        <v>33.417999999999999</v>
      </c>
      <c r="CQ17" s="9">
        <v>20.331</v>
      </c>
      <c r="CR17" s="9">
        <v>58.664000000000001</v>
      </c>
      <c r="CS17" s="9">
        <v>31.379000000000001</v>
      </c>
      <c r="CT17" s="9">
        <v>27.286000000000001</v>
      </c>
      <c r="CU17" s="9">
        <v>10.657</v>
      </c>
      <c r="CV17" s="9">
        <v>1.5449999999999999</v>
      </c>
      <c r="CW17" s="9">
        <v>9.1110000000000007</v>
      </c>
      <c r="CX17" s="9">
        <v>127.47799999999999</v>
      </c>
      <c r="CY17" s="9">
        <v>39.270000000000003</v>
      </c>
      <c r="CZ17" s="9">
        <v>88.207999999999998</v>
      </c>
      <c r="DA17" s="9">
        <v>114.67400000000001</v>
      </c>
      <c r="DB17" s="9">
        <v>37.723999999999997</v>
      </c>
      <c r="DC17" s="9">
        <v>76.950999999999993</v>
      </c>
      <c r="DD17" s="9">
        <v>49.421999999999997</v>
      </c>
      <c r="DE17" s="9">
        <v>17.155999999999999</v>
      </c>
      <c r="DF17" s="9">
        <v>32.265999999999998</v>
      </c>
      <c r="DG17" s="9">
        <v>65.251999999999995</v>
      </c>
      <c r="DH17" s="9">
        <v>20.568000000000001</v>
      </c>
      <c r="DI17" s="9">
        <v>44.683999999999997</v>
      </c>
      <c r="DJ17" s="9">
        <v>12.803000000000001</v>
      </c>
      <c r="DK17" s="9">
        <v>1.546</v>
      </c>
      <c r="DL17" s="9">
        <v>11.257</v>
      </c>
      <c r="DM17" s="9">
        <v>172.34800000000001</v>
      </c>
      <c r="DN17" s="9">
        <v>59.555999999999997</v>
      </c>
      <c r="DO17" s="9">
        <v>112.792</v>
      </c>
      <c r="DP17" s="9">
        <v>161.268</v>
      </c>
      <c r="DQ17" s="9">
        <v>57.374000000000002</v>
      </c>
      <c r="DR17" s="9">
        <v>103.893</v>
      </c>
      <c r="DS17" s="9">
        <v>86.203000000000003</v>
      </c>
      <c r="DT17" s="9">
        <v>32.682000000000002</v>
      </c>
      <c r="DU17" s="9">
        <v>53.52</v>
      </c>
      <c r="DV17" s="9">
        <v>75.064999999999998</v>
      </c>
      <c r="DW17" s="9">
        <v>24.692</v>
      </c>
      <c r="DX17" s="9">
        <v>50.372999999999998</v>
      </c>
      <c r="DY17" s="9">
        <v>11.08</v>
      </c>
      <c r="DZ17" s="9">
        <v>2.181</v>
      </c>
      <c r="EA17" s="9">
        <v>8.8989999999999991</v>
      </c>
      <c r="EB17" s="9">
        <v>73.796999999999997</v>
      </c>
      <c r="EC17" s="9">
        <v>32.417000000000002</v>
      </c>
      <c r="ED17" s="9">
        <v>41.381</v>
      </c>
      <c r="EE17" s="9">
        <v>69.957999999999998</v>
      </c>
      <c r="EF17" s="9">
        <v>31.38</v>
      </c>
      <c r="EG17" s="9">
        <v>38.578000000000003</v>
      </c>
      <c r="EH17" s="9">
        <v>40.24</v>
      </c>
      <c r="EI17" s="9">
        <v>17.992999999999999</v>
      </c>
      <c r="EJ17" s="9">
        <v>22.247</v>
      </c>
      <c r="EK17" s="9">
        <v>29.718</v>
      </c>
      <c r="EL17" s="9">
        <v>13.387</v>
      </c>
      <c r="EM17" s="9">
        <v>16.329999999999998</v>
      </c>
      <c r="EN17" s="9">
        <v>3.839</v>
      </c>
      <c r="EO17" s="9">
        <v>1.036</v>
      </c>
      <c r="EP17" s="9">
        <v>2.8029999999999999</v>
      </c>
      <c r="EQ17" s="9">
        <v>23.626999999999999</v>
      </c>
      <c r="ER17" s="9">
        <v>13.827</v>
      </c>
      <c r="ES17" s="9">
        <v>9.8000000000000007</v>
      </c>
      <c r="ET17" s="9">
        <v>21.75</v>
      </c>
      <c r="EU17" s="9">
        <v>13.827</v>
      </c>
      <c r="EV17" s="9">
        <v>7.923</v>
      </c>
      <c r="EW17" s="9">
        <v>14.427</v>
      </c>
      <c r="EX17" s="9">
        <v>8.1039999999999992</v>
      </c>
      <c r="EY17" s="9">
        <v>6.3230000000000004</v>
      </c>
      <c r="EZ17" s="9">
        <v>7.3230000000000004</v>
      </c>
      <c r="FA17" s="9">
        <v>5.7229999999999999</v>
      </c>
      <c r="FB17" s="9">
        <v>1.6</v>
      </c>
      <c r="FC17" s="9">
        <v>1.877</v>
      </c>
      <c r="FD17" s="9">
        <v>0</v>
      </c>
      <c r="FE17" s="9">
        <v>1.877</v>
      </c>
      <c r="FF17" s="9">
        <v>282.274</v>
      </c>
      <c r="FG17" s="9">
        <v>109.411</v>
      </c>
      <c r="FH17" s="9">
        <v>172.863</v>
      </c>
      <c r="FI17" s="9">
        <v>267.45100000000002</v>
      </c>
      <c r="FJ17" s="9">
        <v>104.533</v>
      </c>
      <c r="FK17" s="9">
        <v>162.91800000000001</v>
      </c>
      <c r="FL17" s="9">
        <v>128.48500000000001</v>
      </c>
      <c r="FM17" s="9">
        <v>51.439</v>
      </c>
      <c r="FN17" s="9">
        <v>77.046000000000006</v>
      </c>
      <c r="FO17" s="9">
        <v>138.965</v>
      </c>
      <c r="FP17" s="9">
        <v>53.094000000000001</v>
      </c>
      <c r="FQ17" s="9">
        <v>85.870999999999995</v>
      </c>
      <c r="FR17" s="9">
        <v>14.823</v>
      </c>
      <c r="FS17" s="9">
        <v>4.8780000000000001</v>
      </c>
      <c r="FT17" s="9">
        <v>9.9450000000000003</v>
      </c>
      <c r="FU17" s="9">
        <v>191.02500000000001</v>
      </c>
      <c r="FV17" s="9">
        <v>58.155999999999999</v>
      </c>
      <c r="FW17" s="9">
        <v>132.869</v>
      </c>
      <c r="FX17" s="9">
        <v>182.827</v>
      </c>
      <c r="FY17" s="9">
        <v>55.290999999999997</v>
      </c>
      <c r="FZ17" s="9">
        <v>127.535</v>
      </c>
      <c r="GA17" s="9">
        <v>86.197000000000003</v>
      </c>
      <c r="GB17" s="9">
        <v>28.555</v>
      </c>
      <c r="GC17" s="9">
        <v>57.642000000000003</v>
      </c>
      <c r="GD17" s="9">
        <v>96.63</v>
      </c>
      <c r="GE17" s="9">
        <v>26.736000000000001</v>
      </c>
      <c r="GF17" s="9">
        <v>69.893000000000001</v>
      </c>
      <c r="GG17" s="9">
        <v>8.1980000000000004</v>
      </c>
      <c r="GH17" s="9">
        <v>2.8650000000000002</v>
      </c>
      <c r="GI17" s="9">
        <v>5.3339999999999996</v>
      </c>
      <c r="GJ17" s="9">
        <v>91.248999999999995</v>
      </c>
      <c r="GK17" s="9">
        <v>51.255000000000003</v>
      </c>
      <c r="GL17" s="9">
        <v>39.994</v>
      </c>
      <c r="GM17" s="9">
        <v>84.623999999999995</v>
      </c>
      <c r="GN17" s="9">
        <v>49.241999999999997</v>
      </c>
      <c r="GO17" s="9">
        <v>35.381999999999998</v>
      </c>
      <c r="GP17" s="9">
        <v>42.287999999999997</v>
      </c>
      <c r="GQ17" s="9">
        <v>22.884</v>
      </c>
      <c r="GR17" s="9">
        <v>19.404</v>
      </c>
      <c r="GS17" s="9">
        <v>42.335999999999999</v>
      </c>
      <c r="GT17" s="9">
        <v>26.358000000000001</v>
      </c>
      <c r="GU17" s="9">
        <v>15.978</v>
      </c>
      <c r="GV17" s="9">
        <v>6.625</v>
      </c>
      <c r="GW17" s="9">
        <v>2.0139999999999998</v>
      </c>
      <c r="GX17" s="9">
        <v>4.6109999999999998</v>
      </c>
      <c r="GY17" s="9">
        <v>83.421999999999997</v>
      </c>
      <c r="GZ17" s="9">
        <v>18.388999999999999</v>
      </c>
      <c r="HA17" s="9">
        <v>65.033000000000001</v>
      </c>
      <c r="HB17" s="9">
        <v>80.037000000000006</v>
      </c>
      <c r="HC17" s="9">
        <v>17.497</v>
      </c>
      <c r="HD17" s="9">
        <v>62.54</v>
      </c>
      <c r="HE17" s="9">
        <v>38.308</v>
      </c>
      <c r="HF17" s="9">
        <v>7.4619999999999997</v>
      </c>
      <c r="HG17" s="9">
        <v>30.846</v>
      </c>
      <c r="HH17" s="9">
        <v>41.73</v>
      </c>
      <c r="HI17" s="9">
        <v>10.035</v>
      </c>
      <c r="HJ17" s="9">
        <v>31.695</v>
      </c>
      <c r="HK17" s="9">
        <v>3.3839999999999999</v>
      </c>
      <c r="HL17" s="9">
        <v>0.89200000000000002</v>
      </c>
      <c r="HM17" s="9">
        <v>2.492</v>
      </c>
      <c r="HN17" s="9">
        <v>42.548000000000002</v>
      </c>
      <c r="HO17" s="9">
        <v>12.477</v>
      </c>
      <c r="HP17" s="9">
        <v>30.071000000000002</v>
      </c>
      <c r="HQ17" s="9">
        <v>38.726999999999997</v>
      </c>
      <c r="HR17" s="9">
        <v>12.054</v>
      </c>
      <c r="HS17" s="9">
        <v>26.672999999999998</v>
      </c>
      <c r="HT17" s="9">
        <v>17.04</v>
      </c>
      <c r="HU17" s="9">
        <v>5.952</v>
      </c>
      <c r="HV17" s="9">
        <v>11.089</v>
      </c>
      <c r="HW17" s="9">
        <v>21.687000000000001</v>
      </c>
      <c r="HX17" s="9">
        <v>6.1029999999999998</v>
      </c>
      <c r="HY17" s="9">
        <v>15.584</v>
      </c>
      <c r="HZ17" s="9">
        <v>3.8210000000000002</v>
      </c>
      <c r="IA17" s="9">
        <v>0.42299999999999999</v>
      </c>
      <c r="IB17" s="9">
        <v>3.3980000000000001</v>
      </c>
      <c r="IC17" s="9">
        <v>75.911000000000001</v>
      </c>
      <c r="ID17" s="9">
        <v>29.603999999999999</v>
      </c>
      <c r="IE17" s="9">
        <v>46.307000000000002</v>
      </c>
      <c r="IF17" s="9">
        <v>72.576999999999998</v>
      </c>
      <c r="IG17" s="9">
        <v>28.321000000000002</v>
      </c>
      <c r="IH17" s="9">
        <v>44.256</v>
      </c>
      <c r="II17" s="9">
        <v>35.08</v>
      </c>
      <c r="IJ17" s="9">
        <v>14.45</v>
      </c>
      <c r="IK17" s="9">
        <v>20.63</v>
      </c>
      <c r="IL17" s="9">
        <v>37.497999999999998</v>
      </c>
      <c r="IM17" s="9">
        <v>13.871</v>
      </c>
      <c r="IN17" s="9">
        <v>23.626000000000001</v>
      </c>
      <c r="IO17" s="9">
        <v>3.3340000000000001</v>
      </c>
      <c r="IP17" s="9">
        <v>1.2829999999999999</v>
      </c>
      <c r="IQ17" s="9">
        <v>2.0510000000000002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1512</v>
      </c>
      <c r="C1" s="3" t="s">
        <v>1513</v>
      </c>
      <c r="D1" s="3" t="s">
        <v>1514</v>
      </c>
      <c r="E1" s="3" t="s">
        <v>1515</v>
      </c>
      <c r="F1" s="3" t="s">
        <v>1516</v>
      </c>
      <c r="G1" s="3" t="s">
        <v>1517</v>
      </c>
      <c r="H1" s="3" t="s">
        <v>1518</v>
      </c>
      <c r="I1" s="3" t="s">
        <v>1519</v>
      </c>
      <c r="J1" s="3" t="s">
        <v>1520</v>
      </c>
      <c r="K1" s="3" t="s">
        <v>1521</v>
      </c>
      <c r="L1" s="3" t="s">
        <v>1522</v>
      </c>
      <c r="M1" s="3" t="s">
        <v>1523</v>
      </c>
      <c r="N1" s="3" t="s">
        <v>1524</v>
      </c>
      <c r="O1" s="3" t="s">
        <v>1525</v>
      </c>
      <c r="P1" s="3" t="s">
        <v>1526</v>
      </c>
      <c r="Q1" s="3" t="s">
        <v>1527</v>
      </c>
      <c r="R1" s="3" t="s">
        <v>1528</v>
      </c>
      <c r="S1" s="3" t="s">
        <v>1529</v>
      </c>
      <c r="T1" s="3" t="s">
        <v>1530</v>
      </c>
      <c r="U1" s="3" t="s">
        <v>1531</v>
      </c>
      <c r="V1" s="3" t="s">
        <v>1532</v>
      </c>
      <c r="W1" s="3" t="s">
        <v>1533</v>
      </c>
      <c r="X1" s="3" t="s">
        <v>1534</v>
      </c>
      <c r="Y1" s="3" t="s">
        <v>1535</v>
      </c>
      <c r="Z1" s="3" t="s">
        <v>1536</v>
      </c>
      <c r="AA1" s="3" t="s">
        <v>1537</v>
      </c>
      <c r="AB1" s="3" t="s">
        <v>1538</v>
      </c>
      <c r="AC1" s="3" t="s">
        <v>1539</v>
      </c>
      <c r="AD1" s="3" t="s">
        <v>1540</v>
      </c>
      <c r="AE1" s="3" t="s">
        <v>1541</v>
      </c>
      <c r="AF1" s="3" t="s">
        <v>1542</v>
      </c>
      <c r="AG1" s="3" t="s">
        <v>1543</v>
      </c>
      <c r="AH1" s="3" t="s">
        <v>1544</v>
      </c>
      <c r="AI1" s="3" t="s">
        <v>1545</v>
      </c>
      <c r="AJ1" s="3" t="s">
        <v>1546</v>
      </c>
      <c r="AK1" s="3" t="s">
        <v>1547</v>
      </c>
      <c r="AL1" s="3" t="s">
        <v>1548</v>
      </c>
      <c r="AM1" s="3" t="s">
        <v>1549</v>
      </c>
      <c r="AN1" s="3" t="s">
        <v>1550</v>
      </c>
      <c r="AO1" s="3" t="s">
        <v>1551</v>
      </c>
      <c r="AP1" s="3" t="s">
        <v>1552</v>
      </c>
      <c r="AQ1" s="3" t="s">
        <v>1553</v>
      </c>
      <c r="AR1" s="3" t="s">
        <v>1554</v>
      </c>
      <c r="AS1" s="3" t="s">
        <v>1555</v>
      </c>
      <c r="AT1" s="3" t="s">
        <v>1556</v>
      </c>
      <c r="AU1" s="3" t="s">
        <v>1557</v>
      </c>
      <c r="AV1" s="3" t="s">
        <v>1558</v>
      </c>
      <c r="AW1" s="3" t="s">
        <v>1559</v>
      </c>
      <c r="AX1" s="3" t="s">
        <v>1560</v>
      </c>
      <c r="AY1" s="3" t="s">
        <v>1561</v>
      </c>
      <c r="AZ1" s="3" t="s">
        <v>1562</v>
      </c>
      <c r="BA1" s="3" t="s">
        <v>1563</v>
      </c>
      <c r="BB1" s="3" t="s">
        <v>1564</v>
      </c>
      <c r="BC1" s="3" t="s">
        <v>1565</v>
      </c>
      <c r="BD1" s="3" t="s">
        <v>1566</v>
      </c>
      <c r="BE1" s="3" t="s">
        <v>1567</v>
      </c>
      <c r="BF1" s="3" t="s">
        <v>1568</v>
      </c>
      <c r="BG1" s="3" t="s">
        <v>1569</v>
      </c>
      <c r="BH1" s="3" t="s">
        <v>1570</v>
      </c>
      <c r="BI1" s="3" t="s">
        <v>1571</v>
      </c>
      <c r="BJ1" s="3" t="s">
        <v>1572</v>
      </c>
      <c r="BK1" s="3" t="s">
        <v>1573</v>
      </c>
      <c r="BL1" s="3" t="s">
        <v>1574</v>
      </c>
      <c r="BM1" s="3" t="s">
        <v>1575</v>
      </c>
      <c r="BN1" s="3" t="s">
        <v>1576</v>
      </c>
      <c r="BO1" s="3" t="s">
        <v>1577</v>
      </c>
      <c r="BP1" s="3" t="s">
        <v>1578</v>
      </c>
      <c r="BQ1" s="3" t="s">
        <v>1579</v>
      </c>
      <c r="BR1" s="3" t="s">
        <v>1580</v>
      </c>
      <c r="BS1" s="3" t="s">
        <v>1581</v>
      </c>
      <c r="BT1" s="3" t="s">
        <v>1582</v>
      </c>
      <c r="BU1" s="3" t="s">
        <v>1583</v>
      </c>
      <c r="BV1" s="3" t="s">
        <v>1584</v>
      </c>
      <c r="BW1" s="3" t="s">
        <v>1585</v>
      </c>
      <c r="BX1" s="3" t="s">
        <v>1586</v>
      </c>
      <c r="BY1" s="3" t="s">
        <v>1587</v>
      </c>
      <c r="BZ1" s="3" t="s">
        <v>1588</v>
      </c>
      <c r="CA1" s="3" t="s">
        <v>1589</v>
      </c>
      <c r="CB1" s="3" t="s">
        <v>1590</v>
      </c>
      <c r="CC1" s="3" t="s">
        <v>1591</v>
      </c>
      <c r="CD1" s="3" t="s">
        <v>1592</v>
      </c>
      <c r="CE1" s="3" t="s">
        <v>1593</v>
      </c>
      <c r="CF1" s="3" t="s">
        <v>1594</v>
      </c>
      <c r="CG1" s="3" t="s">
        <v>1595</v>
      </c>
      <c r="CH1" s="3" t="s">
        <v>1596</v>
      </c>
      <c r="CI1" s="3" t="s">
        <v>1597</v>
      </c>
      <c r="CJ1" s="3" t="s">
        <v>1598</v>
      </c>
      <c r="CK1" s="3" t="s">
        <v>1599</v>
      </c>
      <c r="CL1" s="3" t="s">
        <v>1600</v>
      </c>
      <c r="CM1" s="3" t="s">
        <v>1601</v>
      </c>
      <c r="CN1" s="3" t="s">
        <v>1602</v>
      </c>
      <c r="CO1" s="3" t="s">
        <v>1603</v>
      </c>
      <c r="CP1" s="3" t="s">
        <v>1604</v>
      </c>
      <c r="CQ1" s="3" t="s">
        <v>1605</v>
      </c>
      <c r="CR1" s="3" t="s">
        <v>1606</v>
      </c>
      <c r="CS1" s="3" t="s">
        <v>1607</v>
      </c>
      <c r="CT1" s="3" t="s">
        <v>1608</v>
      </c>
      <c r="CU1" s="3" t="s">
        <v>1609</v>
      </c>
      <c r="CV1" s="3" t="s">
        <v>1610</v>
      </c>
      <c r="CW1" s="3" t="s">
        <v>1611</v>
      </c>
      <c r="CX1" s="3" t="s">
        <v>1612</v>
      </c>
      <c r="CY1" s="3" t="s">
        <v>1613</v>
      </c>
      <c r="CZ1" s="3" t="s">
        <v>1614</v>
      </c>
      <c r="DA1" s="3" t="s">
        <v>1615</v>
      </c>
      <c r="DB1" s="3" t="s">
        <v>1616</v>
      </c>
      <c r="DC1" s="3" t="s">
        <v>1617</v>
      </c>
      <c r="DD1" s="3" t="s">
        <v>1618</v>
      </c>
      <c r="DE1" s="3" t="s">
        <v>1619</v>
      </c>
      <c r="DF1" s="3" t="s">
        <v>1620</v>
      </c>
      <c r="DG1" s="3" t="s">
        <v>1621</v>
      </c>
      <c r="DH1" s="3" t="s">
        <v>1622</v>
      </c>
      <c r="DI1" s="3" t="s">
        <v>1623</v>
      </c>
      <c r="DJ1" s="3" t="s">
        <v>1624</v>
      </c>
      <c r="DK1" s="3" t="s">
        <v>1625</v>
      </c>
      <c r="DL1" s="3" t="s">
        <v>1626</v>
      </c>
      <c r="DM1" s="3" t="s">
        <v>1627</v>
      </c>
      <c r="DN1" s="3" t="s">
        <v>1628</v>
      </c>
      <c r="DO1" s="3" t="s">
        <v>1629</v>
      </c>
      <c r="DP1" s="3" t="s">
        <v>1630</v>
      </c>
      <c r="DQ1" s="3" t="s">
        <v>1631</v>
      </c>
      <c r="DR1" s="3" t="s">
        <v>1632</v>
      </c>
      <c r="DS1" s="3" t="s">
        <v>1633</v>
      </c>
      <c r="DT1" s="3" t="s">
        <v>1634</v>
      </c>
      <c r="DU1" s="3" t="s">
        <v>1635</v>
      </c>
      <c r="DV1" s="3" t="s">
        <v>1636</v>
      </c>
      <c r="DW1" s="3" t="s">
        <v>1637</v>
      </c>
      <c r="DX1" s="3" t="s">
        <v>1638</v>
      </c>
      <c r="DY1" s="3" t="s">
        <v>1639</v>
      </c>
      <c r="DZ1" s="3" t="s">
        <v>1640</v>
      </c>
      <c r="EA1" s="3" t="s">
        <v>1641</v>
      </c>
      <c r="EB1" s="3" t="s">
        <v>1642</v>
      </c>
      <c r="EC1" s="3" t="s">
        <v>1643</v>
      </c>
      <c r="ED1" s="3" t="s">
        <v>1644</v>
      </c>
      <c r="EE1" s="3" t="s">
        <v>1645</v>
      </c>
      <c r="EF1" s="3" t="s">
        <v>1646</v>
      </c>
      <c r="EG1" s="3" t="s">
        <v>1647</v>
      </c>
      <c r="EH1" s="3" t="s">
        <v>1648</v>
      </c>
      <c r="EI1" s="3" t="s">
        <v>1649</v>
      </c>
      <c r="EJ1" s="3" t="s">
        <v>1650</v>
      </c>
      <c r="EK1" s="3" t="s">
        <v>1651</v>
      </c>
      <c r="EL1" s="3" t="s">
        <v>1652</v>
      </c>
      <c r="EM1" s="3" t="s">
        <v>1653</v>
      </c>
      <c r="EN1" s="3" t="s">
        <v>1654</v>
      </c>
      <c r="EO1" s="3" t="s">
        <v>1655</v>
      </c>
      <c r="EP1" s="3" t="s">
        <v>1656</v>
      </c>
      <c r="EQ1" s="3" t="s">
        <v>1657</v>
      </c>
      <c r="ER1" s="3" t="s">
        <v>1658</v>
      </c>
      <c r="ES1" s="3" t="s">
        <v>1659</v>
      </c>
      <c r="ET1" s="3" t="s">
        <v>1660</v>
      </c>
      <c r="EU1" s="3" t="s">
        <v>1661</v>
      </c>
      <c r="EV1" s="3" t="s">
        <v>1662</v>
      </c>
      <c r="EW1" s="3" t="s">
        <v>1663</v>
      </c>
      <c r="EX1" s="3" t="s">
        <v>1664</v>
      </c>
      <c r="EY1" s="3" t="s">
        <v>1665</v>
      </c>
      <c r="EZ1" s="3" t="s">
        <v>1666</v>
      </c>
      <c r="FA1" s="3" t="s">
        <v>1667</v>
      </c>
      <c r="FB1" s="3" t="s">
        <v>1668</v>
      </c>
      <c r="FC1" s="3" t="s">
        <v>1669</v>
      </c>
      <c r="FD1" s="3" t="s">
        <v>1670</v>
      </c>
      <c r="FE1" s="3" t="s">
        <v>1671</v>
      </c>
      <c r="FF1" s="3" t="s">
        <v>1672</v>
      </c>
      <c r="FG1" s="3" t="s">
        <v>1673</v>
      </c>
      <c r="FH1" s="3" t="s">
        <v>1674</v>
      </c>
      <c r="FI1" s="3" t="s">
        <v>1675</v>
      </c>
      <c r="FJ1" s="3" t="s">
        <v>1676</v>
      </c>
      <c r="FK1" s="3" t="s">
        <v>1677</v>
      </c>
      <c r="FL1" s="3" t="s">
        <v>1678</v>
      </c>
      <c r="FM1" s="3" t="s">
        <v>1679</v>
      </c>
      <c r="FN1" s="3" t="s">
        <v>1680</v>
      </c>
      <c r="FO1" s="3" t="s">
        <v>1681</v>
      </c>
      <c r="FP1" s="3" t="s">
        <v>1682</v>
      </c>
      <c r="FQ1" s="3" t="s">
        <v>1683</v>
      </c>
      <c r="FR1" s="3" t="s">
        <v>1684</v>
      </c>
      <c r="FS1" s="3" t="s">
        <v>1685</v>
      </c>
      <c r="FT1" s="3" t="s">
        <v>1686</v>
      </c>
      <c r="FU1" s="3" t="s">
        <v>1687</v>
      </c>
      <c r="FV1" s="3" t="s">
        <v>1688</v>
      </c>
      <c r="FW1" s="3" t="s">
        <v>1689</v>
      </c>
      <c r="FX1" s="3" t="s">
        <v>1690</v>
      </c>
      <c r="FY1" s="3" t="s">
        <v>1691</v>
      </c>
      <c r="FZ1" s="3" t="s">
        <v>1692</v>
      </c>
      <c r="GA1" s="3" t="s">
        <v>1693</v>
      </c>
      <c r="GB1" s="3" t="s">
        <v>1694</v>
      </c>
      <c r="GC1" s="3" t="s">
        <v>1695</v>
      </c>
      <c r="GD1" s="3" t="s">
        <v>1696</v>
      </c>
      <c r="GE1" s="3" t="s">
        <v>1697</v>
      </c>
      <c r="GF1" s="3" t="s">
        <v>1698</v>
      </c>
      <c r="GG1" s="3" t="s">
        <v>1699</v>
      </c>
      <c r="GH1" s="3" t="s">
        <v>1700</v>
      </c>
      <c r="GI1" s="3" t="s">
        <v>1701</v>
      </c>
      <c r="GJ1" s="3" t="s">
        <v>1702</v>
      </c>
      <c r="GK1" s="3" t="s">
        <v>1703</v>
      </c>
      <c r="GL1" s="3" t="s">
        <v>1704</v>
      </c>
      <c r="GM1" s="3" t="s">
        <v>1705</v>
      </c>
      <c r="GN1" s="3" t="s">
        <v>1706</v>
      </c>
      <c r="GO1" s="3" t="s">
        <v>1707</v>
      </c>
      <c r="GP1" s="3" t="s">
        <v>1708</v>
      </c>
      <c r="GQ1" s="3" t="s">
        <v>1709</v>
      </c>
      <c r="GR1" s="3" t="s">
        <v>1710</v>
      </c>
      <c r="GS1" s="3" t="s">
        <v>1711</v>
      </c>
      <c r="GT1" s="3" t="s">
        <v>1712</v>
      </c>
      <c r="GU1" s="3" t="s">
        <v>1713</v>
      </c>
      <c r="GV1" s="3" t="s">
        <v>1714</v>
      </c>
      <c r="GW1" s="3" t="s">
        <v>1715</v>
      </c>
      <c r="GX1" s="3" t="s">
        <v>1716</v>
      </c>
      <c r="GY1" s="3" t="s">
        <v>1717</v>
      </c>
      <c r="GZ1" s="3" t="s">
        <v>1718</v>
      </c>
      <c r="HA1" s="3" t="s">
        <v>1719</v>
      </c>
      <c r="HB1" s="3" t="s">
        <v>1720</v>
      </c>
      <c r="HC1" s="3" t="s">
        <v>1721</v>
      </c>
      <c r="HD1" s="3" t="s">
        <v>1722</v>
      </c>
      <c r="HE1" s="3" t="s">
        <v>1723</v>
      </c>
      <c r="HF1" s="3" t="s">
        <v>1724</v>
      </c>
      <c r="HG1" s="3" t="s">
        <v>1725</v>
      </c>
      <c r="HH1" s="3" t="s">
        <v>1726</v>
      </c>
      <c r="HI1" s="3" t="s">
        <v>1727</v>
      </c>
      <c r="HJ1" s="3" t="s">
        <v>1728</v>
      </c>
      <c r="HK1" s="3" t="s">
        <v>1729</v>
      </c>
      <c r="HL1" s="3" t="s">
        <v>1730</v>
      </c>
      <c r="HM1" s="3" t="s">
        <v>1731</v>
      </c>
      <c r="HN1" s="3" t="s">
        <v>1732</v>
      </c>
      <c r="HO1" s="3" t="s">
        <v>1733</v>
      </c>
      <c r="HP1" s="3" t="s">
        <v>1734</v>
      </c>
      <c r="HQ1" s="3" t="s">
        <v>1735</v>
      </c>
      <c r="HR1" s="3" t="s">
        <v>1736</v>
      </c>
      <c r="HS1" s="3" t="s">
        <v>1737</v>
      </c>
      <c r="HT1" s="3" t="s">
        <v>1738</v>
      </c>
      <c r="HU1" s="3" t="s">
        <v>1739</v>
      </c>
      <c r="HV1" s="3" t="s">
        <v>1740</v>
      </c>
      <c r="HW1" s="3" t="s">
        <v>1741</v>
      </c>
      <c r="HX1" s="3" t="s">
        <v>1742</v>
      </c>
      <c r="HY1" s="3" t="s">
        <v>1743</v>
      </c>
      <c r="HZ1" s="3" t="s">
        <v>1744</v>
      </c>
      <c r="IA1" s="3" t="s">
        <v>1745</v>
      </c>
      <c r="IB1" s="3" t="s">
        <v>1746</v>
      </c>
      <c r="IC1" s="3" t="s">
        <v>1747</v>
      </c>
      <c r="ID1" s="3" t="s">
        <v>1748</v>
      </c>
      <c r="IE1" s="3" t="s">
        <v>1749</v>
      </c>
      <c r="IF1" s="3" t="s">
        <v>1750</v>
      </c>
      <c r="IG1" s="3" t="s">
        <v>1751</v>
      </c>
      <c r="IH1" s="3" t="s">
        <v>1752</v>
      </c>
      <c r="II1" s="3" t="s">
        <v>1753</v>
      </c>
      <c r="IJ1" s="3" t="s">
        <v>1754</v>
      </c>
      <c r="IK1" s="3" t="s">
        <v>1755</v>
      </c>
      <c r="IL1" s="3" t="s">
        <v>1756</v>
      </c>
      <c r="IM1" s="3" t="s">
        <v>1757</v>
      </c>
      <c r="IN1" s="3" t="s">
        <v>1758</v>
      </c>
      <c r="IO1" s="3" t="s">
        <v>1759</v>
      </c>
      <c r="IP1" s="3" t="s">
        <v>1760</v>
      </c>
      <c r="IQ1" s="3" t="s">
        <v>1761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1762</v>
      </c>
      <c r="C10" s="8" t="s">
        <v>1763</v>
      </c>
      <c r="D10" s="8" t="s">
        <v>1764</v>
      </c>
      <c r="E10" s="8" t="s">
        <v>1765</v>
      </c>
      <c r="F10" s="8" t="s">
        <v>1766</v>
      </c>
      <c r="G10" s="8" t="s">
        <v>1767</v>
      </c>
      <c r="H10" s="8" t="s">
        <v>1768</v>
      </c>
      <c r="I10" s="8" t="s">
        <v>1769</v>
      </c>
      <c r="J10" s="8" t="s">
        <v>1770</v>
      </c>
      <c r="K10" s="8" t="s">
        <v>1771</v>
      </c>
      <c r="L10" s="8" t="s">
        <v>1772</v>
      </c>
      <c r="M10" s="8" t="s">
        <v>1773</v>
      </c>
      <c r="N10" s="8" t="s">
        <v>1774</v>
      </c>
      <c r="O10" s="8" t="s">
        <v>1775</v>
      </c>
      <c r="P10" s="8" t="s">
        <v>1776</v>
      </c>
      <c r="Q10" s="8" t="s">
        <v>1777</v>
      </c>
      <c r="R10" s="8" t="s">
        <v>1778</v>
      </c>
      <c r="S10" s="8" t="s">
        <v>1779</v>
      </c>
      <c r="T10" s="8" t="s">
        <v>1780</v>
      </c>
      <c r="U10" s="8" t="s">
        <v>1781</v>
      </c>
      <c r="V10" s="8" t="s">
        <v>1782</v>
      </c>
      <c r="W10" s="8" t="s">
        <v>1783</v>
      </c>
      <c r="X10" s="8" t="s">
        <v>1784</v>
      </c>
      <c r="Y10" s="8" t="s">
        <v>1785</v>
      </c>
      <c r="Z10" s="8" t="s">
        <v>1786</v>
      </c>
      <c r="AA10" s="8" t="s">
        <v>1787</v>
      </c>
      <c r="AB10" s="8" t="s">
        <v>1788</v>
      </c>
      <c r="AC10" s="8" t="s">
        <v>1789</v>
      </c>
      <c r="AD10" s="8" t="s">
        <v>1790</v>
      </c>
      <c r="AE10" s="8" t="s">
        <v>1791</v>
      </c>
      <c r="AF10" s="8" t="s">
        <v>1792</v>
      </c>
      <c r="AG10" s="8" t="s">
        <v>1793</v>
      </c>
      <c r="AH10" s="8" t="s">
        <v>1794</v>
      </c>
      <c r="AI10" s="8" t="s">
        <v>1795</v>
      </c>
      <c r="AJ10" s="8" t="s">
        <v>1796</v>
      </c>
      <c r="AK10" s="8" t="s">
        <v>1797</v>
      </c>
      <c r="AL10" s="8" t="s">
        <v>1798</v>
      </c>
      <c r="AM10" s="8" t="s">
        <v>1799</v>
      </c>
      <c r="AN10" s="8" t="s">
        <v>1800</v>
      </c>
      <c r="AO10" s="8" t="s">
        <v>1801</v>
      </c>
      <c r="AP10" s="8" t="s">
        <v>1802</v>
      </c>
      <c r="AQ10" s="8" t="s">
        <v>1803</v>
      </c>
      <c r="AR10" s="8" t="s">
        <v>1804</v>
      </c>
      <c r="AS10" s="8" t="s">
        <v>1805</v>
      </c>
      <c r="AT10" s="8" t="s">
        <v>1806</v>
      </c>
      <c r="AU10" s="8" t="s">
        <v>1807</v>
      </c>
      <c r="AV10" s="8" t="s">
        <v>1808</v>
      </c>
      <c r="AW10" s="8" t="s">
        <v>1809</v>
      </c>
      <c r="AX10" s="8" t="s">
        <v>1810</v>
      </c>
      <c r="AY10" s="8" t="s">
        <v>1811</v>
      </c>
      <c r="AZ10" s="8" t="s">
        <v>1812</v>
      </c>
      <c r="BA10" s="8" t="s">
        <v>1813</v>
      </c>
      <c r="BB10" s="8" t="s">
        <v>1814</v>
      </c>
      <c r="BC10" s="8" t="s">
        <v>1815</v>
      </c>
      <c r="BD10" s="8" t="s">
        <v>1816</v>
      </c>
      <c r="BE10" s="8" t="s">
        <v>1817</v>
      </c>
      <c r="BF10" s="8" t="s">
        <v>1818</v>
      </c>
      <c r="BG10" s="8" t="s">
        <v>1819</v>
      </c>
      <c r="BH10" s="8" t="s">
        <v>1820</v>
      </c>
      <c r="BI10" s="8" t="s">
        <v>1821</v>
      </c>
      <c r="BJ10" s="8" t="s">
        <v>1822</v>
      </c>
      <c r="BK10" s="8" t="s">
        <v>1823</v>
      </c>
      <c r="BL10" s="8" t="s">
        <v>1824</v>
      </c>
      <c r="BM10" s="8" t="s">
        <v>1825</v>
      </c>
      <c r="BN10" s="8" t="s">
        <v>1826</v>
      </c>
      <c r="BO10" s="8" t="s">
        <v>1827</v>
      </c>
      <c r="BP10" s="8" t="s">
        <v>1828</v>
      </c>
      <c r="BQ10" s="8" t="s">
        <v>1829</v>
      </c>
      <c r="BR10" s="8" t="s">
        <v>1830</v>
      </c>
      <c r="BS10" s="8" t="s">
        <v>1831</v>
      </c>
      <c r="BT10" s="8" t="s">
        <v>1832</v>
      </c>
      <c r="BU10" s="8" t="s">
        <v>1833</v>
      </c>
      <c r="BV10" s="8" t="s">
        <v>1834</v>
      </c>
      <c r="BW10" s="8" t="s">
        <v>1835</v>
      </c>
      <c r="BX10" s="8" t="s">
        <v>1836</v>
      </c>
      <c r="BY10" s="8" t="s">
        <v>1837</v>
      </c>
      <c r="BZ10" s="8" t="s">
        <v>1838</v>
      </c>
      <c r="CA10" s="8" t="s">
        <v>1839</v>
      </c>
      <c r="CB10" s="8" t="s">
        <v>1840</v>
      </c>
      <c r="CC10" s="8" t="s">
        <v>1841</v>
      </c>
      <c r="CD10" s="8" t="s">
        <v>1842</v>
      </c>
      <c r="CE10" s="8" t="s">
        <v>1843</v>
      </c>
      <c r="CF10" s="8" t="s">
        <v>1844</v>
      </c>
      <c r="CG10" s="8" t="s">
        <v>1845</v>
      </c>
      <c r="CH10" s="8" t="s">
        <v>1846</v>
      </c>
      <c r="CI10" s="8" t="s">
        <v>1847</v>
      </c>
      <c r="CJ10" s="8" t="s">
        <v>1848</v>
      </c>
      <c r="CK10" s="8" t="s">
        <v>1849</v>
      </c>
      <c r="CL10" s="8" t="s">
        <v>1850</v>
      </c>
      <c r="CM10" s="8" t="s">
        <v>1851</v>
      </c>
      <c r="CN10" s="8" t="s">
        <v>1852</v>
      </c>
      <c r="CO10" s="8" t="s">
        <v>1853</v>
      </c>
      <c r="CP10" s="8" t="s">
        <v>1854</v>
      </c>
      <c r="CQ10" s="8" t="s">
        <v>1855</v>
      </c>
      <c r="CR10" s="8" t="s">
        <v>1856</v>
      </c>
      <c r="CS10" s="8" t="s">
        <v>1857</v>
      </c>
      <c r="CT10" s="8" t="s">
        <v>1858</v>
      </c>
      <c r="CU10" s="8" t="s">
        <v>1859</v>
      </c>
      <c r="CV10" s="8" t="s">
        <v>1860</v>
      </c>
      <c r="CW10" s="8" t="s">
        <v>1861</v>
      </c>
      <c r="CX10" s="8" t="s">
        <v>1862</v>
      </c>
      <c r="CY10" s="8" t="s">
        <v>1863</v>
      </c>
      <c r="CZ10" s="8" t="s">
        <v>1864</v>
      </c>
      <c r="DA10" s="8" t="s">
        <v>1865</v>
      </c>
      <c r="DB10" s="8" t="s">
        <v>1866</v>
      </c>
      <c r="DC10" s="8" t="s">
        <v>1867</v>
      </c>
      <c r="DD10" s="8" t="s">
        <v>1868</v>
      </c>
      <c r="DE10" s="8" t="s">
        <v>1869</v>
      </c>
      <c r="DF10" s="8" t="s">
        <v>1870</v>
      </c>
      <c r="DG10" s="8" t="s">
        <v>1871</v>
      </c>
      <c r="DH10" s="8" t="s">
        <v>1872</v>
      </c>
      <c r="DI10" s="8" t="s">
        <v>1873</v>
      </c>
      <c r="DJ10" s="8" t="s">
        <v>1874</v>
      </c>
      <c r="DK10" s="8" t="s">
        <v>1875</v>
      </c>
      <c r="DL10" s="8" t="s">
        <v>1876</v>
      </c>
      <c r="DM10" s="8" t="s">
        <v>1877</v>
      </c>
      <c r="DN10" s="8" t="s">
        <v>1878</v>
      </c>
      <c r="DO10" s="8" t="s">
        <v>1879</v>
      </c>
      <c r="DP10" s="8" t="s">
        <v>1880</v>
      </c>
      <c r="DQ10" s="8" t="s">
        <v>1881</v>
      </c>
      <c r="DR10" s="8" t="s">
        <v>1882</v>
      </c>
      <c r="DS10" s="8" t="s">
        <v>1883</v>
      </c>
      <c r="DT10" s="8" t="s">
        <v>1884</v>
      </c>
      <c r="DU10" s="8" t="s">
        <v>1885</v>
      </c>
      <c r="DV10" s="8" t="s">
        <v>1886</v>
      </c>
      <c r="DW10" s="8" t="s">
        <v>1887</v>
      </c>
      <c r="DX10" s="8" t="s">
        <v>1888</v>
      </c>
      <c r="DY10" s="8" t="s">
        <v>1889</v>
      </c>
      <c r="DZ10" s="8" t="s">
        <v>1890</v>
      </c>
      <c r="EA10" s="8" t="s">
        <v>1891</v>
      </c>
      <c r="EB10" s="8" t="s">
        <v>1892</v>
      </c>
      <c r="EC10" s="8" t="s">
        <v>1893</v>
      </c>
      <c r="ED10" s="8" t="s">
        <v>1894</v>
      </c>
      <c r="EE10" s="8" t="s">
        <v>1895</v>
      </c>
      <c r="EF10" s="8" t="s">
        <v>1896</v>
      </c>
      <c r="EG10" s="8" t="s">
        <v>1897</v>
      </c>
      <c r="EH10" s="8" t="s">
        <v>1898</v>
      </c>
      <c r="EI10" s="8" t="s">
        <v>1899</v>
      </c>
      <c r="EJ10" s="8" t="s">
        <v>1900</v>
      </c>
      <c r="EK10" s="8" t="s">
        <v>1901</v>
      </c>
      <c r="EL10" s="8" t="s">
        <v>1902</v>
      </c>
      <c r="EM10" s="8" t="s">
        <v>1903</v>
      </c>
      <c r="EN10" s="8" t="s">
        <v>1904</v>
      </c>
      <c r="EO10" s="8" t="s">
        <v>1905</v>
      </c>
      <c r="EP10" s="8" t="s">
        <v>1906</v>
      </c>
      <c r="EQ10" s="8" t="s">
        <v>1907</v>
      </c>
      <c r="ER10" s="8" t="s">
        <v>1908</v>
      </c>
      <c r="ES10" s="8" t="s">
        <v>1909</v>
      </c>
      <c r="ET10" s="8" t="s">
        <v>1910</v>
      </c>
      <c r="EU10" s="8" t="s">
        <v>1911</v>
      </c>
      <c r="EV10" s="8" t="s">
        <v>1912</v>
      </c>
      <c r="EW10" s="8" t="s">
        <v>1913</v>
      </c>
      <c r="EX10" s="8" t="s">
        <v>1914</v>
      </c>
      <c r="EY10" s="8" t="s">
        <v>1915</v>
      </c>
      <c r="EZ10" s="8" t="s">
        <v>1916</v>
      </c>
      <c r="FA10" s="8" t="s">
        <v>1917</v>
      </c>
      <c r="FB10" s="8" t="s">
        <v>1918</v>
      </c>
      <c r="FC10" s="8" t="s">
        <v>1919</v>
      </c>
      <c r="FD10" s="8" t="s">
        <v>1920</v>
      </c>
      <c r="FE10" s="8" t="s">
        <v>1921</v>
      </c>
      <c r="FF10" s="8" t="s">
        <v>1922</v>
      </c>
      <c r="FG10" s="8" t="s">
        <v>1923</v>
      </c>
      <c r="FH10" s="8" t="s">
        <v>1924</v>
      </c>
      <c r="FI10" s="8" t="s">
        <v>1925</v>
      </c>
      <c r="FJ10" s="8" t="s">
        <v>1926</v>
      </c>
      <c r="FK10" s="8" t="s">
        <v>1927</v>
      </c>
      <c r="FL10" s="8" t="s">
        <v>1928</v>
      </c>
      <c r="FM10" s="8" t="s">
        <v>1929</v>
      </c>
      <c r="FN10" s="8" t="s">
        <v>1930</v>
      </c>
      <c r="FO10" s="8" t="s">
        <v>1931</v>
      </c>
      <c r="FP10" s="8" t="s">
        <v>1932</v>
      </c>
      <c r="FQ10" s="8" t="s">
        <v>1933</v>
      </c>
      <c r="FR10" s="8" t="s">
        <v>1934</v>
      </c>
      <c r="FS10" s="8" t="s">
        <v>1935</v>
      </c>
      <c r="FT10" s="8" t="s">
        <v>1936</v>
      </c>
      <c r="FU10" s="8" t="s">
        <v>1937</v>
      </c>
      <c r="FV10" s="8" t="s">
        <v>1938</v>
      </c>
      <c r="FW10" s="8" t="s">
        <v>1939</v>
      </c>
      <c r="FX10" s="8" t="s">
        <v>1940</v>
      </c>
      <c r="FY10" s="8" t="s">
        <v>1941</v>
      </c>
      <c r="FZ10" s="8" t="s">
        <v>1942</v>
      </c>
      <c r="GA10" s="8" t="s">
        <v>1943</v>
      </c>
      <c r="GB10" s="8" t="s">
        <v>1944</v>
      </c>
      <c r="GC10" s="8" t="s">
        <v>1945</v>
      </c>
      <c r="GD10" s="8" t="s">
        <v>1946</v>
      </c>
      <c r="GE10" s="8" t="s">
        <v>1947</v>
      </c>
      <c r="GF10" s="8" t="s">
        <v>1948</v>
      </c>
      <c r="GG10" s="8" t="s">
        <v>1949</v>
      </c>
      <c r="GH10" s="8" t="s">
        <v>1950</v>
      </c>
      <c r="GI10" s="8" t="s">
        <v>1951</v>
      </c>
      <c r="GJ10" s="8" t="s">
        <v>1952</v>
      </c>
      <c r="GK10" s="8" t="s">
        <v>1953</v>
      </c>
      <c r="GL10" s="8" t="s">
        <v>1954</v>
      </c>
      <c r="GM10" s="8" t="s">
        <v>1955</v>
      </c>
      <c r="GN10" s="8" t="s">
        <v>1956</v>
      </c>
      <c r="GO10" s="8" t="s">
        <v>1957</v>
      </c>
      <c r="GP10" s="8" t="s">
        <v>1958</v>
      </c>
      <c r="GQ10" s="8" t="s">
        <v>1959</v>
      </c>
      <c r="GR10" s="8" t="s">
        <v>1960</v>
      </c>
      <c r="GS10" s="8" t="s">
        <v>1961</v>
      </c>
      <c r="GT10" s="8" t="s">
        <v>1962</v>
      </c>
      <c r="GU10" s="8" t="s">
        <v>1963</v>
      </c>
      <c r="GV10" s="8" t="s">
        <v>1964</v>
      </c>
      <c r="GW10" s="8" t="s">
        <v>1965</v>
      </c>
      <c r="GX10" s="8" t="s">
        <v>1966</v>
      </c>
      <c r="GY10" s="8" t="s">
        <v>1967</v>
      </c>
      <c r="GZ10" s="8" t="s">
        <v>1968</v>
      </c>
      <c r="HA10" s="8" t="s">
        <v>1969</v>
      </c>
      <c r="HB10" s="8" t="s">
        <v>1970</v>
      </c>
      <c r="HC10" s="8" t="s">
        <v>1971</v>
      </c>
      <c r="HD10" s="8" t="s">
        <v>1972</v>
      </c>
      <c r="HE10" s="8" t="s">
        <v>1973</v>
      </c>
      <c r="HF10" s="8" t="s">
        <v>1974</v>
      </c>
      <c r="HG10" s="8" t="s">
        <v>1975</v>
      </c>
      <c r="HH10" s="8" t="s">
        <v>1976</v>
      </c>
      <c r="HI10" s="8" t="s">
        <v>1977</v>
      </c>
      <c r="HJ10" s="8" t="s">
        <v>1978</v>
      </c>
      <c r="HK10" s="8" t="s">
        <v>1979</v>
      </c>
      <c r="HL10" s="8" t="s">
        <v>1980</v>
      </c>
      <c r="HM10" s="8" t="s">
        <v>1981</v>
      </c>
      <c r="HN10" s="8" t="s">
        <v>1982</v>
      </c>
      <c r="HO10" s="8" t="s">
        <v>1983</v>
      </c>
      <c r="HP10" s="8" t="s">
        <v>1984</v>
      </c>
      <c r="HQ10" s="8" t="s">
        <v>1985</v>
      </c>
      <c r="HR10" s="8" t="s">
        <v>1986</v>
      </c>
      <c r="HS10" s="8" t="s">
        <v>1987</v>
      </c>
      <c r="HT10" s="8" t="s">
        <v>1988</v>
      </c>
      <c r="HU10" s="8" t="s">
        <v>1989</v>
      </c>
      <c r="HV10" s="8" t="s">
        <v>1990</v>
      </c>
      <c r="HW10" s="8" t="s">
        <v>1991</v>
      </c>
      <c r="HX10" s="8" t="s">
        <v>1992</v>
      </c>
      <c r="HY10" s="8" t="s">
        <v>1993</v>
      </c>
      <c r="HZ10" s="8" t="s">
        <v>1994</v>
      </c>
      <c r="IA10" s="8" t="s">
        <v>1995</v>
      </c>
      <c r="IB10" s="8" t="s">
        <v>1996</v>
      </c>
      <c r="IC10" s="8" t="s">
        <v>1997</v>
      </c>
      <c r="ID10" s="8" t="s">
        <v>1998</v>
      </c>
      <c r="IE10" s="8" t="s">
        <v>1999</v>
      </c>
      <c r="IF10" s="8" t="s">
        <v>2000</v>
      </c>
      <c r="IG10" s="8" t="s">
        <v>2001</v>
      </c>
      <c r="IH10" s="8" t="s">
        <v>2002</v>
      </c>
      <c r="II10" s="8" t="s">
        <v>2003</v>
      </c>
      <c r="IJ10" s="8" t="s">
        <v>2004</v>
      </c>
      <c r="IK10" s="8" t="s">
        <v>2005</v>
      </c>
      <c r="IL10" s="8" t="s">
        <v>2006</v>
      </c>
      <c r="IM10" s="8" t="s">
        <v>2007</v>
      </c>
      <c r="IN10" s="8" t="s">
        <v>2008</v>
      </c>
      <c r="IO10" s="8" t="s">
        <v>2009</v>
      </c>
      <c r="IP10" s="8" t="s">
        <v>2010</v>
      </c>
      <c r="IQ10" s="8" t="s">
        <v>2011</v>
      </c>
    </row>
    <row r="11" spans="1:251">
      <c r="A11" s="10">
        <v>42036</v>
      </c>
      <c r="B11" s="9">
        <v>76.34</v>
      </c>
      <c r="C11" s="9">
        <v>43.482999999999997</v>
      </c>
      <c r="D11" s="9">
        <v>32.856000000000002</v>
      </c>
      <c r="E11" s="9">
        <v>74.585999999999999</v>
      </c>
      <c r="F11" s="9">
        <v>43.482999999999997</v>
      </c>
      <c r="G11" s="9">
        <v>31.103000000000002</v>
      </c>
      <c r="H11" s="9">
        <v>40.087000000000003</v>
      </c>
      <c r="I11" s="9">
        <v>23.545000000000002</v>
      </c>
      <c r="J11" s="9">
        <v>16.541</v>
      </c>
      <c r="K11" s="9">
        <v>34.499000000000002</v>
      </c>
      <c r="L11" s="9">
        <v>19.937999999999999</v>
      </c>
      <c r="M11" s="9">
        <v>14.561</v>
      </c>
      <c r="N11" s="9">
        <v>1.754</v>
      </c>
      <c r="O11" s="9">
        <v>0</v>
      </c>
      <c r="P11" s="9">
        <v>1.754</v>
      </c>
      <c r="Q11" s="9">
        <v>100.205</v>
      </c>
      <c r="R11" s="9">
        <v>20.646999999999998</v>
      </c>
      <c r="S11" s="9">
        <v>79.558000000000007</v>
      </c>
      <c r="T11" s="9">
        <v>95.355999999999995</v>
      </c>
      <c r="U11" s="9">
        <v>19.425000000000001</v>
      </c>
      <c r="V11" s="9">
        <v>75.930999999999997</v>
      </c>
      <c r="W11" s="9">
        <v>37.590000000000003</v>
      </c>
      <c r="X11" s="9">
        <v>6.952</v>
      </c>
      <c r="Y11" s="9">
        <v>30.638000000000002</v>
      </c>
      <c r="Z11" s="9">
        <v>57.765999999999998</v>
      </c>
      <c r="AA11" s="9">
        <v>12.473000000000001</v>
      </c>
      <c r="AB11" s="9">
        <v>45.292999999999999</v>
      </c>
      <c r="AC11" s="9">
        <v>4.8490000000000002</v>
      </c>
      <c r="AD11" s="9">
        <v>1.2230000000000001</v>
      </c>
      <c r="AE11" s="9">
        <v>3.6269999999999998</v>
      </c>
      <c r="AF11" s="9">
        <v>117.42100000000001</v>
      </c>
      <c r="AG11" s="9">
        <v>36.24</v>
      </c>
      <c r="AH11" s="9">
        <v>81.180999999999997</v>
      </c>
      <c r="AI11" s="9">
        <v>114.187</v>
      </c>
      <c r="AJ11" s="9">
        <v>35.658000000000001</v>
      </c>
      <c r="AK11" s="9">
        <v>78.528000000000006</v>
      </c>
      <c r="AL11" s="9">
        <v>52.301000000000002</v>
      </c>
      <c r="AM11" s="9">
        <v>15.801</v>
      </c>
      <c r="AN11" s="9">
        <v>36.5</v>
      </c>
      <c r="AO11" s="9">
        <v>61.886000000000003</v>
      </c>
      <c r="AP11" s="9">
        <v>19.858000000000001</v>
      </c>
      <c r="AQ11" s="9">
        <v>42.027999999999999</v>
      </c>
      <c r="AR11" s="9">
        <v>3.2349999999999999</v>
      </c>
      <c r="AS11" s="9">
        <v>0.58199999999999996</v>
      </c>
      <c r="AT11" s="9">
        <v>2.653</v>
      </c>
      <c r="AU11" s="9">
        <v>43.17</v>
      </c>
      <c r="AV11" s="9">
        <v>18.745999999999999</v>
      </c>
      <c r="AW11" s="9">
        <v>24.423999999999999</v>
      </c>
      <c r="AX11" s="9">
        <v>41.470999999999997</v>
      </c>
      <c r="AY11" s="9">
        <v>18.260000000000002</v>
      </c>
      <c r="AZ11" s="9">
        <v>23.210999999999999</v>
      </c>
      <c r="BA11" s="9">
        <v>26.433</v>
      </c>
      <c r="BB11" s="9">
        <v>11.984999999999999</v>
      </c>
      <c r="BC11" s="9">
        <v>14.448</v>
      </c>
      <c r="BD11" s="9">
        <v>15.038</v>
      </c>
      <c r="BE11" s="9">
        <v>6.274</v>
      </c>
      <c r="BF11" s="9">
        <v>8.7639999999999993</v>
      </c>
      <c r="BG11" s="9">
        <v>1.6990000000000001</v>
      </c>
      <c r="BH11" s="9">
        <v>0.48599999999999999</v>
      </c>
      <c r="BI11" s="9">
        <v>1.2130000000000001</v>
      </c>
      <c r="BJ11" s="9">
        <v>21.503</v>
      </c>
      <c r="BK11" s="9">
        <v>13.877000000000001</v>
      </c>
      <c r="BL11" s="9">
        <v>7.6260000000000003</v>
      </c>
      <c r="BM11" s="9">
        <v>20.416</v>
      </c>
      <c r="BN11" s="9">
        <v>13.877000000000001</v>
      </c>
      <c r="BO11" s="9">
        <v>6.5380000000000003</v>
      </c>
      <c r="BP11" s="9">
        <v>16.338999999999999</v>
      </c>
      <c r="BQ11" s="9">
        <v>11.912000000000001</v>
      </c>
      <c r="BR11" s="9">
        <v>4.4269999999999996</v>
      </c>
      <c r="BS11" s="9">
        <v>4.0759999999999996</v>
      </c>
      <c r="BT11" s="9">
        <v>1.9650000000000001</v>
      </c>
      <c r="BU11" s="9">
        <v>2.1110000000000002</v>
      </c>
      <c r="BV11" s="9">
        <v>1.0880000000000001</v>
      </c>
      <c r="BW11" s="9">
        <v>0</v>
      </c>
      <c r="BX11" s="9">
        <v>1.0880000000000001</v>
      </c>
      <c r="BY11" s="9">
        <v>22.355</v>
      </c>
      <c r="BZ11" s="9">
        <v>14.166</v>
      </c>
      <c r="CA11" s="9">
        <v>8.1890000000000001</v>
      </c>
      <c r="CB11" s="9">
        <v>20.585999999999999</v>
      </c>
      <c r="CC11" s="9">
        <v>12.868</v>
      </c>
      <c r="CD11" s="9">
        <v>7.718</v>
      </c>
      <c r="CE11" s="9">
        <v>8.5389999999999997</v>
      </c>
      <c r="CF11" s="9">
        <v>6.1559999999999997</v>
      </c>
      <c r="CG11" s="9">
        <v>2.383</v>
      </c>
      <c r="CH11" s="9">
        <v>12.047000000000001</v>
      </c>
      <c r="CI11" s="9">
        <v>6.7119999999999997</v>
      </c>
      <c r="CJ11" s="9">
        <v>5.335</v>
      </c>
      <c r="CK11" s="9">
        <v>1.768</v>
      </c>
      <c r="CL11" s="9">
        <v>1.298</v>
      </c>
      <c r="CM11" s="9">
        <v>0.47099999999999997</v>
      </c>
      <c r="CN11" s="9">
        <v>10.55</v>
      </c>
      <c r="CO11" s="9">
        <v>6.39</v>
      </c>
      <c r="CP11" s="9">
        <v>4.16</v>
      </c>
      <c r="CQ11" s="9">
        <v>10.55</v>
      </c>
      <c r="CR11" s="9">
        <v>6.39</v>
      </c>
      <c r="CS11" s="9">
        <v>4.16</v>
      </c>
      <c r="CT11" s="9">
        <v>3.7210000000000001</v>
      </c>
      <c r="CU11" s="9">
        <v>2.3370000000000002</v>
      </c>
      <c r="CV11" s="9">
        <v>1.385</v>
      </c>
      <c r="CW11" s="9">
        <v>6.8289999999999997</v>
      </c>
      <c r="CX11" s="9">
        <v>4.0540000000000003</v>
      </c>
      <c r="CY11" s="9">
        <v>2.7749999999999999</v>
      </c>
      <c r="CZ11" s="9">
        <v>0</v>
      </c>
      <c r="DA11" s="9">
        <v>0</v>
      </c>
      <c r="DB11" s="9">
        <v>0</v>
      </c>
      <c r="DC11" s="9">
        <v>11.804</v>
      </c>
      <c r="DD11" s="9">
        <v>7.7759999999999998</v>
      </c>
      <c r="DE11" s="9">
        <v>4.0289999999999999</v>
      </c>
      <c r="DF11" s="9">
        <v>10.036</v>
      </c>
      <c r="DG11" s="9">
        <v>6.4779999999999998</v>
      </c>
      <c r="DH11" s="9">
        <v>3.5579999999999998</v>
      </c>
      <c r="DI11" s="9">
        <v>4.8170000000000002</v>
      </c>
      <c r="DJ11" s="9">
        <v>3.82</v>
      </c>
      <c r="DK11" s="9">
        <v>0.998</v>
      </c>
      <c r="DL11" s="9">
        <v>5.2190000000000003</v>
      </c>
      <c r="DM11" s="9">
        <v>2.6579999999999999</v>
      </c>
      <c r="DN11" s="9">
        <v>2.56</v>
      </c>
      <c r="DO11" s="9">
        <v>1.768</v>
      </c>
      <c r="DP11" s="9">
        <v>1.298</v>
      </c>
      <c r="DQ11" s="9">
        <v>0.47099999999999997</v>
      </c>
      <c r="DR11" s="9">
        <v>12.475</v>
      </c>
      <c r="DS11" s="9">
        <v>6.2640000000000002</v>
      </c>
      <c r="DT11" s="9">
        <v>6.2110000000000003</v>
      </c>
      <c r="DU11" s="9">
        <v>12.005000000000001</v>
      </c>
      <c r="DV11" s="9">
        <v>6.2640000000000002</v>
      </c>
      <c r="DW11" s="9">
        <v>5.74</v>
      </c>
      <c r="DX11" s="9">
        <v>5.2069999999999999</v>
      </c>
      <c r="DY11" s="9">
        <v>3.1829999999999998</v>
      </c>
      <c r="DZ11" s="9">
        <v>2.024</v>
      </c>
      <c r="EA11" s="9">
        <v>6.798</v>
      </c>
      <c r="EB11" s="9">
        <v>3.0819999999999999</v>
      </c>
      <c r="EC11" s="9">
        <v>3.7160000000000002</v>
      </c>
      <c r="ED11" s="9">
        <v>0.47099999999999997</v>
      </c>
      <c r="EE11" s="9">
        <v>0</v>
      </c>
      <c r="EF11" s="9">
        <v>0.47099999999999997</v>
      </c>
      <c r="EG11" s="9">
        <v>5.5519999999999996</v>
      </c>
      <c r="EH11" s="9">
        <v>4.8760000000000003</v>
      </c>
      <c r="EI11" s="9">
        <v>0.67500000000000004</v>
      </c>
      <c r="EJ11" s="9">
        <v>5.5519999999999996</v>
      </c>
      <c r="EK11" s="9">
        <v>4.8760000000000003</v>
      </c>
      <c r="EL11" s="9">
        <v>0.67500000000000004</v>
      </c>
      <c r="EM11" s="9">
        <v>2.3410000000000002</v>
      </c>
      <c r="EN11" s="9">
        <v>2.3410000000000002</v>
      </c>
      <c r="EO11" s="9">
        <v>0</v>
      </c>
      <c r="EP11" s="9">
        <v>3.2109999999999999</v>
      </c>
      <c r="EQ11" s="9">
        <v>2.536</v>
      </c>
      <c r="ER11" s="9">
        <v>0.67500000000000004</v>
      </c>
      <c r="ES11" s="9">
        <v>0</v>
      </c>
      <c r="ET11" s="9">
        <v>0</v>
      </c>
      <c r="EU11" s="9">
        <v>0</v>
      </c>
      <c r="EV11" s="9">
        <v>1.5309999999999999</v>
      </c>
      <c r="EW11" s="9">
        <v>1.1000000000000001</v>
      </c>
      <c r="EX11" s="9">
        <v>0.43099999999999999</v>
      </c>
      <c r="EY11" s="9">
        <v>1.5309999999999999</v>
      </c>
      <c r="EZ11" s="9">
        <v>1.1000000000000001</v>
      </c>
      <c r="FA11" s="9">
        <v>0.43099999999999999</v>
      </c>
      <c r="FB11" s="9">
        <v>0.63300000000000001</v>
      </c>
      <c r="FC11" s="9">
        <v>0.63300000000000001</v>
      </c>
      <c r="FD11" s="9">
        <v>0</v>
      </c>
      <c r="FE11" s="9">
        <v>0.89800000000000002</v>
      </c>
      <c r="FF11" s="9">
        <v>0.46700000000000003</v>
      </c>
      <c r="FG11" s="9">
        <v>0.43099999999999999</v>
      </c>
      <c r="FH11" s="9">
        <v>0</v>
      </c>
      <c r="FI11" s="9">
        <v>0</v>
      </c>
      <c r="FJ11" s="9">
        <v>0</v>
      </c>
      <c r="FK11" s="9">
        <v>2.7970000000000002</v>
      </c>
      <c r="FL11" s="9">
        <v>1.9259999999999999</v>
      </c>
      <c r="FM11" s="9">
        <v>0.871</v>
      </c>
      <c r="FN11" s="9">
        <v>1.4990000000000001</v>
      </c>
      <c r="FO11" s="9">
        <v>0.628</v>
      </c>
      <c r="FP11" s="9">
        <v>0.871</v>
      </c>
      <c r="FQ11" s="9">
        <v>0.35899999999999999</v>
      </c>
      <c r="FR11" s="9">
        <v>0</v>
      </c>
      <c r="FS11" s="9">
        <v>0.35899999999999999</v>
      </c>
      <c r="FT11" s="9">
        <v>1.1399999999999999</v>
      </c>
      <c r="FU11" s="9">
        <v>0.628</v>
      </c>
      <c r="FV11" s="9">
        <v>0.51200000000000001</v>
      </c>
      <c r="FW11" s="9">
        <v>1.298</v>
      </c>
      <c r="FX11" s="9">
        <v>1.298</v>
      </c>
      <c r="FY11" s="9">
        <v>0</v>
      </c>
      <c r="FZ11" s="9">
        <v>10.975</v>
      </c>
      <c r="GA11" s="9">
        <v>5.2210000000000001</v>
      </c>
      <c r="GB11" s="9">
        <v>5.7539999999999996</v>
      </c>
      <c r="GC11" s="9">
        <v>10.505000000000001</v>
      </c>
      <c r="GD11" s="9">
        <v>5.2210000000000001</v>
      </c>
      <c r="GE11" s="9">
        <v>5.2830000000000004</v>
      </c>
      <c r="GF11" s="9">
        <v>4.2729999999999997</v>
      </c>
      <c r="GG11" s="9">
        <v>2.8479999999999999</v>
      </c>
      <c r="GH11" s="9">
        <v>1.4259999999999999</v>
      </c>
      <c r="GI11" s="9">
        <v>6.2309999999999999</v>
      </c>
      <c r="GJ11" s="9">
        <v>2.3740000000000001</v>
      </c>
      <c r="GK11" s="9">
        <v>3.8580000000000001</v>
      </c>
      <c r="GL11" s="9">
        <v>0.47099999999999997</v>
      </c>
      <c r="GM11" s="9">
        <v>0</v>
      </c>
      <c r="GN11" s="9">
        <v>0.47099999999999997</v>
      </c>
      <c r="GO11" s="9">
        <v>7.2359999999999998</v>
      </c>
      <c r="GP11" s="9">
        <v>5.16</v>
      </c>
      <c r="GQ11" s="9">
        <v>2.0760000000000001</v>
      </c>
      <c r="GR11" s="9">
        <v>6.53</v>
      </c>
      <c r="GS11" s="9">
        <v>4.4539999999999997</v>
      </c>
      <c r="GT11" s="9">
        <v>2.0760000000000001</v>
      </c>
      <c r="GU11" s="9">
        <v>1.9890000000000001</v>
      </c>
      <c r="GV11" s="9">
        <v>1.391</v>
      </c>
      <c r="GW11" s="9">
        <v>0.59799999999999998</v>
      </c>
      <c r="GX11" s="9">
        <v>4.54</v>
      </c>
      <c r="GY11" s="9">
        <v>3.0630000000000002</v>
      </c>
      <c r="GZ11" s="9">
        <v>1.478</v>
      </c>
      <c r="HA11" s="9">
        <v>0.70599999999999996</v>
      </c>
      <c r="HB11" s="9">
        <v>0.70599999999999996</v>
      </c>
      <c r="HC11" s="9">
        <v>0</v>
      </c>
      <c r="HD11" s="9">
        <v>3.7850000000000001</v>
      </c>
      <c r="HE11" s="9">
        <v>3.7850000000000001</v>
      </c>
      <c r="HF11" s="9">
        <v>0</v>
      </c>
      <c r="HG11" s="9">
        <v>3.1930000000000001</v>
      </c>
      <c r="HH11" s="9">
        <v>3.1930000000000001</v>
      </c>
      <c r="HI11" s="9">
        <v>0</v>
      </c>
      <c r="HJ11" s="9">
        <v>1.917</v>
      </c>
      <c r="HK11" s="9">
        <v>1.917</v>
      </c>
      <c r="HL11" s="9">
        <v>0</v>
      </c>
      <c r="HM11" s="9">
        <v>1.276</v>
      </c>
      <c r="HN11" s="9">
        <v>1.276</v>
      </c>
      <c r="HO11" s="9">
        <v>0</v>
      </c>
      <c r="HP11" s="9">
        <v>0.59199999999999997</v>
      </c>
      <c r="HQ11" s="9">
        <v>0.59199999999999997</v>
      </c>
      <c r="HR11" s="9">
        <v>0</v>
      </c>
      <c r="HS11" s="9">
        <v>0.35899999999999999</v>
      </c>
      <c r="HT11" s="9">
        <v>0</v>
      </c>
      <c r="HU11" s="9">
        <v>0.35899999999999999</v>
      </c>
      <c r="HV11" s="9">
        <v>0.35899999999999999</v>
      </c>
      <c r="HW11" s="9">
        <v>0</v>
      </c>
      <c r="HX11" s="9">
        <v>0.35899999999999999</v>
      </c>
      <c r="HY11" s="9">
        <v>0.35899999999999999</v>
      </c>
      <c r="HZ11" s="9">
        <v>0</v>
      </c>
      <c r="IA11" s="9">
        <v>0.35899999999999999</v>
      </c>
      <c r="IB11" s="9">
        <v>0</v>
      </c>
      <c r="IC11" s="9">
        <v>0</v>
      </c>
      <c r="ID11" s="9">
        <v>0</v>
      </c>
      <c r="IE11" s="9">
        <v>0</v>
      </c>
      <c r="IF11" s="9">
        <v>0</v>
      </c>
      <c r="IG11" s="9">
        <v>0</v>
      </c>
      <c r="IH11" s="9">
        <v>311.41000000000003</v>
      </c>
      <c r="II11" s="9">
        <v>116.28400000000001</v>
      </c>
      <c r="IJ11" s="9">
        <v>195.126</v>
      </c>
      <c r="IK11" s="9">
        <v>288.36900000000003</v>
      </c>
      <c r="IL11" s="9">
        <v>110.348</v>
      </c>
      <c r="IM11" s="9">
        <v>178.02099999999999</v>
      </c>
      <c r="IN11" s="9">
        <v>159.75800000000001</v>
      </c>
      <c r="IO11" s="9">
        <v>68.188999999999993</v>
      </c>
      <c r="IP11" s="9">
        <v>91.567999999999998</v>
      </c>
      <c r="IQ11" s="9">
        <v>128.61099999999999</v>
      </c>
    </row>
    <row r="12" spans="1:251">
      <c r="A12" s="10">
        <v>42401</v>
      </c>
      <c r="B12" s="9">
        <v>74.135999999999996</v>
      </c>
      <c r="C12" s="9">
        <v>38.29</v>
      </c>
      <c r="D12" s="9">
        <v>35.845999999999997</v>
      </c>
      <c r="E12" s="9">
        <v>70.762</v>
      </c>
      <c r="F12" s="9">
        <v>36.485999999999997</v>
      </c>
      <c r="G12" s="9">
        <v>34.276000000000003</v>
      </c>
      <c r="H12" s="9">
        <v>41.305999999999997</v>
      </c>
      <c r="I12" s="9">
        <v>23.364999999999998</v>
      </c>
      <c r="J12" s="9">
        <v>17.940999999999999</v>
      </c>
      <c r="K12" s="9">
        <v>29.457000000000001</v>
      </c>
      <c r="L12" s="9">
        <v>13.121</v>
      </c>
      <c r="M12" s="9">
        <v>16.335000000000001</v>
      </c>
      <c r="N12" s="9">
        <v>3.3740000000000001</v>
      </c>
      <c r="O12" s="9">
        <v>1.8029999999999999</v>
      </c>
      <c r="P12" s="9">
        <v>1.57</v>
      </c>
      <c r="Q12" s="9">
        <v>96.221000000000004</v>
      </c>
      <c r="R12" s="9">
        <v>23.123000000000001</v>
      </c>
      <c r="S12" s="9">
        <v>73.099000000000004</v>
      </c>
      <c r="T12" s="9">
        <v>91.796999999999997</v>
      </c>
      <c r="U12" s="9">
        <v>20.300999999999998</v>
      </c>
      <c r="V12" s="9">
        <v>71.495999999999995</v>
      </c>
      <c r="W12" s="9">
        <v>34.033000000000001</v>
      </c>
      <c r="X12" s="9">
        <v>9.3770000000000007</v>
      </c>
      <c r="Y12" s="9">
        <v>24.655999999999999</v>
      </c>
      <c r="Z12" s="9">
        <v>57.764000000000003</v>
      </c>
      <c r="AA12" s="9">
        <v>10.923999999999999</v>
      </c>
      <c r="AB12" s="9">
        <v>46.84</v>
      </c>
      <c r="AC12" s="9">
        <v>4.4240000000000004</v>
      </c>
      <c r="AD12" s="9">
        <v>2.8220000000000001</v>
      </c>
      <c r="AE12" s="9">
        <v>1.6020000000000001</v>
      </c>
      <c r="AF12" s="9">
        <v>128.036</v>
      </c>
      <c r="AG12" s="9">
        <v>44.235999999999997</v>
      </c>
      <c r="AH12" s="9">
        <v>83.801000000000002</v>
      </c>
      <c r="AI12" s="9">
        <v>121.29300000000001</v>
      </c>
      <c r="AJ12" s="9">
        <v>42.79</v>
      </c>
      <c r="AK12" s="9">
        <v>78.503</v>
      </c>
      <c r="AL12" s="9">
        <v>66.366</v>
      </c>
      <c r="AM12" s="9">
        <v>25.966999999999999</v>
      </c>
      <c r="AN12" s="9">
        <v>40.399000000000001</v>
      </c>
      <c r="AO12" s="9">
        <v>54.927</v>
      </c>
      <c r="AP12" s="9">
        <v>16.823</v>
      </c>
      <c r="AQ12" s="9">
        <v>38.103999999999999</v>
      </c>
      <c r="AR12" s="9">
        <v>6.7430000000000003</v>
      </c>
      <c r="AS12" s="9">
        <v>1.446</v>
      </c>
      <c r="AT12" s="9">
        <v>5.298</v>
      </c>
      <c r="AU12" s="9">
        <v>47.026000000000003</v>
      </c>
      <c r="AV12" s="9">
        <v>22.715</v>
      </c>
      <c r="AW12" s="9">
        <v>24.311</v>
      </c>
      <c r="AX12" s="9">
        <v>44.417000000000002</v>
      </c>
      <c r="AY12" s="9">
        <v>21.242999999999999</v>
      </c>
      <c r="AZ12" s="9">
        <v>23.173999999999999</v>
      </c>
      <c r="BA12" s="9">
        <v>29.48</v>
      </c>
      <c r="BB12" s="9">
        <v>13.503</v>
      </c>
      <c r="BC12" s="9">
        <v>15.977</v>
      </c>
      <c r="BD12" s="9">
        <v>14.938000000000001</v>
      </c>
      <c r="BE12" s="9">
        <v>7.74</v>
      </c>
      <c r="BF12" s="9">
        <v>7.1970000000000001</v>
      </c>
      <c r="BG12" s="9">
        <v>2.609</v>
      </c>
      <c r="BH12" s="9">
        <v>1.472</v>
      </c>
      <c r="BI12" s="9">
        <v>1.137</v>
      </c>
      <c r="BJ12" s="9">
        <v>14.1</v>
      </c>
      <c r="BK12" s="9">
        <v>8.9169999999999998</v>
      </c>
      <c r="BL12" s="9">
        <v>5.1829999999999998</v>
      </c>
      <c r="BM12" s="9">
        <v>12.29</v>
      </c>
      <c r="BN12" s="9">
        <v>8.1129999999999995</v>
      </c>
      <c r="BO12" s="9">
        <v>4.1769999999999996</v>
      </c>
      <c r="BP12" s="9">
        <v>8.0549999999999997</v>
      </c>
      <c r="BQ12" s="9">
        <v>5.3630000000000004</v>
      </c>
      <c r="BR12" s="9">
        <v>2.6920000000000002</v>
      </c>
      <c r="BS12" s="9">
        <v>4.2350000000000003</v>
      </c>
      <c r="BT12" s="9">
        <v>2.75</v>
      </c>
      <c r="BU12" s="9">
        <v>1.4850000000000001</v>
      </c>
      <c r="BV12" s="9">
        <v>1.81</v>
      </c>
      <c r="BW12" s="9">
        <v>0.80400000000000005</v>
      </c>
      <c r="BX12" s="9">
        <v>1.006</v>
      </c>
      <c r="BY12" s="9">
        <v>20.585999999999999</v>
      </c>
      <c r="BZ12" s="9">
        <v>14.114000000000001</v>
      </c>
      <c r="CA12" s="9">
        <v>6.4720000000000004</v>
      </c>
      <c r="CB12" s="9">
        <v>20.013999999999999</v>
      </c>
      <c r="CC12" s="9">
        <v>13.542</v>
      </c>
      <c r="CD12" s="9">
        <v>6.4720000000000004</v>
      </c>
      <c r="CE12" s="9">
        <v>5.7779999999999996</v>
      </c>
      <c r="CF12" s="9">
        <v>2.9609999999999999</v>
      </c>
      <c r="CG12" s="9">
        <v>2.8170000000000002</v>
      </c>
      <c r="CH12" s="9">
        <v>14.234999999999999</v>
      </c>
      <c r="CI12" s="9">
        <v>10.581</v>
      </c>
      <c r="CJ12" s="9">
        <v>3.6539999999999999</v>
      </c>
      <c r="CK12" s="9">
        <v>0.57199999999999995</v>
      </c>
      <c r="CL12" s="9">
        <v>0.57199999999999995</v>
      </c>
      <c r="CM12" s="9">
        <v>0</v>
      </c>
      <c r="CN12" s="9">
        <v>10.047000000000001</v>
      </c>
      <c r="CO12" s="9">
        <v>5.3650000000000002</v>
      </c>
      <c r="CP12" s="9">
        <v>4.6820000000000004</v>
      </c>
      <c r="CQ12" s="9">
        <v>10.047000000000001</v>
      </c>
      <c r="CR12" s="9">
        <v>5.3650000000000002</v>
      </c>
      <c r="CS12" s="9">
        <v>4.6820000000000004</v>
      </c>
      <c r="CT12" s="9">
        <v>3.8210000000000002</v>
      </c>
      <c r="CU12" s="9">
        <v>1.5820000000000001</v>
      </c>
      <c r="CV12" s="9">
        <v>2.2389999999999999</v>
      </c>
      <c r="CW12" s="9">
        <v>6.226</v>
      </c>
      <c r="CX12" s="9">
        <v>3.7829999999999999</v>
      </c>
      <c r="CY12" s="9">
        <v>2.4430000000000001</v>
      </c>
      <c r="CZ12" s="9">
        <v>0</v>
      </c>
      <c r="DA12" s="9">
        <v>0</v>
      </c>
      <c r="DB12" s="9">
        <v>0</v>
      </c>
      <c r="DC12" s="9">
        <v>10.539</v>
      </c>
      <c r="DD12" s="9">
        <v>8.7490000000000006</v>
      </c>
      <c r="DE12" s="9">
        <v>1.79</v>
      </c>
      <c r="DF12" s="9">
        <v>9.9670000000000005</v>
      </c>
      <c r="DG12" s="9">
        <v>8.1769999999999996</v>
      </c>
      <c r="DH12" s="9">
        <v>1.79</v>
      </c>
      <c r="DI12" s="9">
        <v>1.958</v>
      </c>
      <c r="DJ12" s="9">
        <v>1.379</v>
      </c>
      <c r="DK12" s="9">
        <v>0.57899999999999996</v>
      </c>
      <c r="DL12" s="9">
        <v>8.0090000000000003</v>
      </c>
      <c r="DM12" s="9">
        <v>6.798</v>
      </c>
      <c r="DN12" s="9">
        <v>1.2110000000000001</v>
      </c>
      <c r="DO12" s="9">
        <v>0.57199999999999995</v>
      </c>
      <c r="DP12" s="9">
        <v>0.57199999999999995</v>
      </c>
      <c r="DQ12" s="9">
        <v>0</v>
      </c>
      <c r="DR12" s="9">
        <v>10.824</v>
      </c>
      <c r="DS12" s="9">
        <v>5.8689999999999998</v>
      </c>
      <c r="DT12" s="9">
        <v>4.9550000000000001</v>
      </c>
      <c r="DU12" s="9">
        <v>10.252000000000001</v>
      </c>
      <c r="DV12" s="9">
        <v>5.2969999999999997</v>
      </c>
      <c r="DW12" s="9">
        <v>4.9550000000000001</v>
      </c>
      <c r="DX12" s="9">
        <v>3.9510000000000001</v>
      </c>
      <c r="DY12" s="9">
        <v>1.1339999999999999</v>
      </c>
      <c r="DZ12" s="9">
        <v>2.8170000000000002</v>
      </c>
      <c r="EA12" s="9">
        <v>6.3</v>
      </c>
      <c r="EB12" s="9">
        <v>4.1630000000000003</v>
      </c>
      <c r="EC12" s="9">
        <v>2.137</v>
      </c>
      <c r="ED12" s="9">
        <v>0.57199999999999995</v>
      </c>
      <c r="EE12" s="9">
        <v>0.57199999999999995</v>
      </c>
      <c r="EF12" s="9">
        <v>0</v>
      </c>
      <c r="EG12" s="9">
        <v>3.2970000000000002</v>
      </c>
      <c r="EH12" s="9">
        <v>2.1779999999999999</v>
      </c>
      <c r="EI12" s="9">
        <v>1.119</v>
      </c>
      <c r="EJ12" s="9">
        <v>3.2970000000000002</v>
      </c>
      <c r="EK12" s="9">
        <v>2.1779999999999999</v>
      </c>
      <c r="EL12" s="9">
        <v>1.119</v>
      </c>
      <c r="EM12" s="9">
        <v>0</v>
      </c>
      <c r="EN12" s="9">
        <v>0</v>
      </c>
      <c r="EO12" s="9">
        <v>0</v>
      </c>
      <c r="EP12" s="9">
        <v>3.2970000000000002</v>
      </c>
      <c r="EQ12" s="9">
        <v>2.1779999999999999</v>
      </c>
      <c r="ER12" s="9">
        <v>1.119</v>
      </c>
      <c r="ES12" s="9">
        <v>0</v>
      </c>
      <c r="ET12" s="9">
        <v>0</v>
      </c>
      <c r="EU12" s="9">
        <v>0</v>
      </c>
      <c r="EV12" s="9">
        <v>3.222</v>
      </c>
      <c r="EW12" s="9">
        <v>2.823</v>
      </c>
      <c r="EX12" s="9">
        <v>0.39800000000000002</v>
      </c>
      <c r="EY12" s="9">
        <v>3.222</v>
      </c>
      <c r="EZ12" s="9">
        <v>2.823</v>
      </c>
      <c r="FA12" s="9">
        <v>0.39800000000000002</v>
      </c>
      <c r="FB12" s="9">
        <v>0.76300000000000001</v>
      </c>
      <c r="FC12" s="9">
        <v>0.76300000000000001</v>
      </c>
      <c r="FD12" s="9">
        <v>0</v>
      </c>
      <c r="FE12" s="9">
        <v>2.4590000000000001</v>
      </c>
      <c r="FF12" s="9">
        <v>2.0609999999999999</v>
      </c>
      <c r="FG12" s="9">
        <v>0.39800000000000002</v>
      </c>
      <c r="FH12" s="9">
        <v>0</v>
      </c>
      <c r="FI12" s="9">
        <v>0</v>
      </c>
      <c r="FJ12" s="9">
        <v>0</v>
      </c>
      <c r="FK12" s="9">
        <v>3.2440000000000002</v>
      </c>
      <c r="FL12" s="9">
        <v>3.2440000000000002</v>
      </c>
      <c r="FM12" s="9">
        <v>0</v>
      </c>
      <c r="FN12" s="9">
        <v>3.2440000000000002</v>
      </c>
      <c r="FO12" s="9">
        <v>3.2440000000000002</v>
      </c>
      <c r="FP12" s="9">
        <v>0</v>
      </c>
      <c r="FQ12" s="9">
        <v>1.0640000000000001</v>
      </c>
      <c r="FR12" s="9">
        <v>1.0640000000000001</v>
      </c>
      <c r="FS12" s="9">
        <v>0</v>
      </c>
      <c r="FT12" s="9">
        <v>2.1800000000000002</v>
      </c>
      <c r="FU12" s="9">
        <v>2.1800000000000002</v>
      </c>
      <c r="FV12" s="9">
        <v>0</v>
      </c>
      <c r="FW12" s="9">
        <v>0</v>
      </c>
      <c r="FX12" s="9">
        <v>0</v>
      </c>
      <c r="FY12" s="9">
        <v>0</v>
      </c>
      <c r="FZ12" s="9">
        <v>8.9420000000000002</v>
      </c>
      <c r="GA12" s="9">
        <v>4.843</v>
      </c>
      <c r="GB12" s="9">
        <v>4.0990000000000002</v>
      </c>
      <c r="GC12" s="9">
        <v>8.3699999999999992</v>
      </c>
      <c r="GD12" s="9">
        <v>4.2709999999999999</v>
      </c>
      <c r="GE12" s="9">
        <v>4.0990000000000002</v>
      </c>
      <c r="GF12" s="9">
        <v>2.0910000000000002</v>
      </c>
      <c r="GG12" s="9">
        <v>0</v>
      </c>
      <c r="GH12" s="9">
        <v>2.0910000000000002</v>
      </c>
      <c r="GI12" s="9">
        <v>6.28</v>
      </c>
      <c r="GJ12" s="9">
        <v>4.2709999999999999</v>
      </c>
      <c r="GK12" s="9">
        <v>2.008</v>
      </c>
      <c r="GL12" s="9">
        <v>0.57199999999999995</v>
      </c>
      <c r="GM12" s="9">
        <v>0.57199999999999995</v>
      </c>
      <c r="GN12" s="9">
        <v>0</v>
      </c>
      <c r="GO12" s="9">
        <v>7.3380000000000001</v>
      </c>
      <c r="GP12" s="9">
        <v>5.8280000000000003</v>
      </c>
      <c r="GQ12" s="9">
        <v>1.51</v>
      </c>
      <c r="GR12" s="9">
        <v>7.3380000000000001</v>
      </c>
      <c r="GS12" s="9">
        <v>5.8280000000000003</v>
      </c>
      <c r="GT12" s="9">
        <v>1.51</v>
      </c>
      <c r="GU12" s="9">
        <v>2.4289999999999998</v>
      </c>
      <c r="GV12" s="9">
        <v>1.702</v>
      </c>
      <c r="GW12" s="9">
        <v>0.72699999999999998</v>
      </c>
      <c r="GX12" s="9">
        <v>4.9089999999999998</v>
      </c>
      <c r="GY12" s="9">
        <v>4.1260000000000003</v>
      </c>
      <c r="GZ12" s="9">
        <v>0.78300000000000003</v>
      </c>
      <c r="HA12" s="9">
        <v>0</v>
      </c>
      <c r="HB12" s="9">
        <v>0</v>
      </c>
      <c r="HC12" s="9">
        <v>0</v>
      </c>
      <c r="HD12" s="9">
        <v>3.4809999999999999</v>
      </c>
      <c r="HE12" s="9">
        <v>2.6179999999999999</v>
      </c>
      <c r="HF12" s="9">
        <v>0.86299999999999999</v>
      </c>
      <c r="HG12" s="9">
        <v>3.4809999999999999</v>
      </c>
      <c r="HH12" s="9">
        <v>2.6179999999999999</v>
      </c>
      <c r="HI12" s="9">
        <v>0.86299999999999999</v>
      </c>
      <c r="HJ12" s="9">
        <v>1.258</v>
      </c>
      <c r="HK12" s="9">
        <v>1.258</v>
      </c>
      <c r="HL12" s="9">
        <v>0</v>
      </c>
      <c r="HM12" s="9">
        <v>2.222</v>
      </c>
      <c r="HN12" s="9">
        <v>1.359</v>
      </c>
      <c r="HO12" s="9">
        <v>0.86299999999999999</v>
      </c>
      <c r="HP12" s="9">
        <v>0</v>
      </c>
      <c r="HQ12" s="9">
        <v>0</v>
      </c>
      <c r="HR12" s="9">
        <v>0</v>
      </c>
      <c r="HS12" s="9">
        <v>0.82499999999999996</v>
      </c>
      <c r="HT12" s="9">
        <v>0.82499999999999996</v>
      </c>
      <c r="HU12" s="9">
        <v>0</v>
      </c>
      <c r="HV12" s="9">
        <v>0.82499999999999996</v>
      </c>
      <c r="HW12" s="9">
        <v>0.82499999999999996</v>
      </c>
      <c r="HX12" s="9">
        <v>0</v>
      </c>
      <c r="HY12" s="9">
        <v>0</v>
      </c>
      <c r="HZ12" s="9">
        <v>0</v>
      </c>
      <c r="IA12" s="9">
        <v>0</v>
      </c>
      <c r="IB12" s="9">
        <v>0.82499999999999996</v>
      </c>
      <c r="IC12" s="9">
        <v>0.82499999999999996</v>
      </c>
      <c r="ID12" s="9">
        <v>0</v>
      </c>
      <c r="IE12" s="9">
        <v>0</v>
      </c>
      <c r="IF12" s="9">
        <v>0</v>
      </c>
      <c r="IG12" s="9">
        <v>0</v>
      </c>
      <c r="IH12" s="9">
        <v>311.35399999999998</v>
      </c>
      <c r="II12" s="9">
        <v>120.88200000000001</v>
      </c>
      <c r="IJ12" s="9">
        <v>190.47200000000001</v>
      </c>
      <c r="IK12" s="9">
        <v>286.46300000000002</v>
      </c>
      <c r="IL12" s="9">
        <v>109.89</v>
      </c>
      <c r="IM12" s="9">
        <v>176.57300000000001</v>
      </c>
      <c r="IN12" s="9">
        <v>145.006</v>
      </c>
      <c r="IO12" s="9">
        <v>58.338000000000001</v>
      </c>
      <c r="IP12" s="9">
        <v>86.668000000000006</v>
      </c>
      <c r="IQ12" s="9">
        <v>141.45699999999999</v>
      </c>
    </row>
    <row r="13" spans="1:251">
      <c r="A13" s="10">
        <v>42767</v>
      </c>
      <c r="B13" s="9">
        <v>72.346999999999994</v>
      </c>
      <c r="C13" s="9">
        <v>39.055</v>
      </c>
      <c r="D13" s="9">
        <v>33.292000000000002</v>
      </c>
      <c r="E13" s="9">
        <v>67.19</v>
      </c>
      <c r="F13" s="9">
        <v>36.508000000000003</v>
      </c>
      <c r="G13" s="9">
        <v>30.683</v>
      </c>
      <c r="H13" s="9">
        <v>32.039000000000001</v>
      </c>
      <c r="I13" s="9">
        <v>18.841000000000001</v>
      </c>
      <c r="J13" s="9">
        <v>13.198</v>
      </c>
      <c r="K13" s="9">
        <v>35.152000000000001</v>
      </c>
      <c r="L13" s="9">
        <v>17.666</v>
      </c>
      <c r="M13" s="9">
        <v>17.484999999999999</v>
      </c>
      <c r="N13" s="9">
        <v>5.157</v>
      </c>
      <c r="O13" s="9">
        <v>2.548</v>
      </c>
      <c r="P13" s="9">
        <v>2.609</v>
      </c>
      <c r="Q13" s="9">
        <v>109.251</v>
      </c>
      <c r="R13" s="9">
        <v>24.834</v>
      </c>
      <c r="S13" s="9">
        <v>84.417000000000002</v>
      </c>
      <c r="T13" s="9">
        <v>103.629</v>
      </c>
      <c r="U13" s="9">
        <v>23.359000000000002</v>
      </c>
      <c r="V13" s="9">
        <v>80.27</v>
      </c>
      <c r="W13" s="9">
        <v>38.509</v>
      </c>
      <c r="X13" s="9">
        <v>10.596</v>
      </c>
      <c r="Y13" s="9">
        <v>27.911999999999999</v>
      </c>
      <c r="Z13" s="9">
        <v>65.12</v>
      </c>
      <c r="AA13" s="9">
        <v>12.763</v>
      </c>
      <c r="AB13" s="9">
        <v>52.356999999999999</v>
      </c>
      <c r="AC13" s="9">
        <v>5.6230000000000002</v>
      </c>
      <c r="AD13" s="9">
        <v>1.4750000000000001</v>
      </c>
      <c r="AE13" s="9">
        <v>4.1479999999999997</v>
      </c>
      <c r="AF13" s="9">
        <v>129.02199999999999</v>
      </c>
      <c r="AG13" s="9">
        <v>45.073</v>
      </c>
      <c r="AH13" s="9">
        <v>83.948999999999998</v>
      </c>
      <c r="AI13" s="9">
        <v>123.40300000000001</v>
      </c>
      <c r="AJ13" s="9">
        <v>42.539000000000001</v>
      </c>
      <c r="AK13" s="9">
        <v>80.863</v>
      </c>
      <c r="AL13" s="9">
        <v>63.328000000000003</v>
      </c>
      <c r="AM13" s="9">
        <v>25.004999999999999</v>
      </c>
      <c r="AN13" s="9">
        <v>38.323999999999998</v>
      </c>
      <c r="AO13" s="9">
        <v>60.075000000000003</v>
      </c>
      <c r="AP13" s="9">
        <v>17.535</v>
      </c>
      <c r="AQ13" s="9">
        <v>42.54</v>
      </c>
      <c r="AR13" s="9">
        <v>5.6189999999999998</v>
      </c>
      <c r="AS13" s="9">
        <v>2.5339999999999998</v>
      </c>
      <c r="AT13" s="9">
        <v>3.0859999999999999</v>
      </c>
      <c r="AU13" s="9">
        <v>37.390999999999998</v>
      </c>
      <c r="AV13" s="9">
        <v>18.280999999999999</v>
      </c>
      <c r="AW13" s="9">
        <v>19.11</v>
      </c>
      <c r="AX13" s="9">
        <v>35.040999999999997</v>
      </c>
      <c r="AY13" s="9">
        <v>16.974</v>
      </c>
      <c r="AZ13" s="9">
        <v>18.067</v>
      </c>
      <c r="BA13" s="9">
        <v>18.321999999999999</v>
      </c>
      <c r="BB13" s="9">
        <v>8.9930000000000003</v>
      </c>
      <c r="BC13" s="9">
        <v>9.3290000000000006</v>
      </c>
      <c r="BD13" s="9">
        <v>16.719000000000001</v>
      </c>
      <c r="BE13" s="9">
        <v>7.9809999999999999</v>
      </c>
      <c r="BF13" s="9">
        <v>8.7379999999999995</v>
      </c>
      <c r="BG13" s="9">
        <v>2.35</v>
      </c>
      <c r="BH13" s="9">
        <v>1.3080000000000001</v>
      </c>
      <c r="BI13" s="9">
        <v>1.0429999999999999</v>
      </c>
      <c r="BJ13" s="9">
        <v>16.434999999999999</v>
      </c>
      <c r="BK13" s="9">
        <v>11.638999999999999</v>
      </c>
      <c r="BL13" s="9">
        <v>4.7960000000000003</v>
      </c>
      <c r="BM13" s="9">
        <v>14.916</v>
      </c>
      <c r="BN13" s="9">
        <v>10.656000000000001</v>
      </c>
      <c r="BO13" s="9">
        <v>4.2610000000000001</v>
      </c>
      <c r="BP13" s="9">
        <v>7.4480000000000004</v>
      </c>
      <c r="BQ13" s="9">
        <v>4.6689999999999996</v>
      </c>
      <c r="BR13" s="9">
        <v>2.7789999999999999</v>
      </c>
      <c r="BS13" s="9">
        <v>7.468</v>
      </c>
      <c r="BT13" s="9">
        <v>5.9870000000000001</v>
      </c>
      <c r="BU13" s="9">
        <v>1.482</v>
      </c>
      <c r="BV13" s="9">
        <v>1.518</v>
      </c>
      <c r="BW13" s="9">
        <v>0.98299999999999998</v>
      </c>
      <c r="BX13" s="9">
        <v>0.53500000000000003</v>
      </c>
      <c r="BY13" s="9">
        <v>18.489999999999998</v>
      </c>
      <c r="BZ13" s="9">
        <v>11.041</v>
      </c>
      <c r="CA13" s="9">
        <v>7.4489999999999998</v>
      </c>
      <c r="CB13" s="9">
        <v>18.03</v>
      </c>
      <c r="CC13" s="9">
        <v>11.041</v>
      </c>
      <c r="CD13" s="9">
        <v>6.9889999999999999</v>
      </c>
      <c r="CE13" s="9">
        <v>4.2080000000000002</v>
      </c>
      <c r="CF13" s="9">
        <v>2.3530000000000002</v>
      </c>
      <c r="CG13" s="9">
        <v>1.855</v>
      </c>
      <c r="CH13" s="9">
        <v>13.821999999999999</v>
      </c>
      <c r="CI13" s="9">
        <v>8.6890000000000001</v>
      </c>
      <c r="CJ13" s="9">
        <v>5.133</v>
      </c>
      <c r="CK13" s="9">
        <v>0.46</v>
      </c>
      <c r="CL13" s="9">
        <v>0</v>
      </c>
      <c r="CM13" s="9">
        <v>0.46</v>
      </c>
      <c r="CN13" s="9">
        <v>10.492000000000001</v>
      </c>
      <c r="CO13" s="9">
        <v>5.0659999999999998</v>
      </c>
      <c r="CP13" s="9">
        <v>5.4249999999999998</v>
      </c>
      <c r="CQ13" s="9">
        <v>10.032</v>
      </c>
      <c r="CR13" s="9">
        <v>5.0659999999999998</v>
      </c>
      <c r="CS13" s="9">
        <v>4.9649999999999999</v>
      </c>
      <c r="CT13" s="9">
        <v>1.903</v>
      </c>
      <c r="CU13" s="9">
        <v>0.82099999999999995</v>
      </c>
      <c r="CV13" s="9">
        <v>1.083</v>
      </c>
      <c r="CW13" s="9">
        <v>8.1280000000000001</v>
      </c>
      <c r="CX13" s="9">
        <v>4.2460000000000004</v>
      </c>
      <c r="CY13" s="9">
        <v>3.8820000000000001</v>
      </c>
      <c r="CZ13" s="9">
        <v>0.46</v>
      </c>
      <c r="DA13" s="9">
        <v>0</v>
      </c>
      <c r="DB13" s="9">
        <v>0.46</v>
      </c>
      <c r="DC13" s="9">
        <v>7.9980000000000002</v>
      </c>
      <c r="DD13" s="9">
        <v>5.9749999999999996</v>
      </c>
      <c r="DE13" s="9">
        <v>2.024</v>
      </c>
      <c r="DF13" s="9">
        <v>7.9980000000000002</v>
      </c>
      <c r="DG13" s="9">
        <v>5.9749999999999996</v>
      </c>
      <c r="DH13" s="9">
        <v>2.024</v>
      </c>
      <c r="DI13" s="9">
        <v>2.3050000000000002</v>
      </c>
      <c r="DJ13" s="9">
        <v>1.532</v>
      </c>
      <c r="DK13" s="9">
        <v>0.77300000000000002</v>
      </c>
      <c r="DL13" s="9">
        <v>5.694</v>
      </c>
      <c r="DM13" s="9">
        <v>4.4429999999999996</v>
      </c>
      <c r="DN13" s="9">
        <v>1.2509999999999999</v>
      </c>
      <c r="DO13" s="9">
        <v>0</v>
      </c>
      <c r="DP13" s="9">
        <v>0</v>
      </c>
      <c r="DQ13" s="9">
        <v>0</v>
      </c>
      <c r="DR13" s="9">
        <v>10.792999999999999</v>
      </c>
      <c r="DS13" s="9">
        <v>5.6909999999999998</v>
      </c>
      <c r="DT13" s="9">
        <v>5.1020000000000003</v>
      </c>
      <c r="DU13" s="9">
        <v>10.332000000000001</v>
      </c>
      <c r="DV13" s="9">
        <v>5.6909999999999998</v>
      </c>
      <c r="DW13" s="9">
        <v>4.641</v>
      </c>
      <c r="DX13" s="9">
        <v>3.01</v>
      </c>
      <c r="DY13" s="9">
        <v>1.7190000000000001</v>
      </c>
      <c r="DZ13" s="9">
        <v>1.2909999999999999</v>
      </c>
      <c r="EA13" s="9">
        <v>7.3230000000000004</v>
      </c>
      <c r="EB13" s="9">
        <v>3.972</v>
      </c>
      <c r="EC13" s="9">
        <v>3.35</v>
      </c>
      <c r="ED13" s="9">
        <v>0.46</v>
      </c>
      <c r="EE13" s="9">
        <v>0</v>
      </c>
      <c r="EF13" s="9">
        <v>0.46</v>
      </c>
      <c r="EG13" s="9">
        <v>2.59</v>
      </c>
      <c r="EH13" s="9">
        <v>2.0760000000000001</v>
      </c>
      <c r="EI13" s="9">
        <v>0.51400000000000001</v>
      </c>
      <c r="EJ13" s="9">
        <v>2.59</v>
      </c>
      <c r="EK13" s="9">
        <v>2.0760000000000001</v>
      </c>
      <c r="EL13" s="9">
        <v>0.51400000000000001</v>
      </c>
      <c r="EM13" s="9">
        <v>0.30499999999999999</v>
      </c>
      <c r="EN13" s="9">
        <v>0</v>
      </c>
      <c r="EO13" s="9">
        <v>0.30499999999999999</v>
      </c>
      <c r="EP13" s="9">
        <v>2.2850000000000001</v>
      </c>
      <c r="EQ13" s="9">
        <v>2.0760000000000001</v>
      </c>
      <c r="ER13" s="9">
        <v>0.20899999999999999</v>
      </c>
      <c r="ES13" s="9">
        <v>0</v>
      </c>
      <c r="ET13" s="9">
        <v>0</v>
      </c>
      <c r="EU13" s="9">
        <v>0</v>
      </c>
      <c r="EV13" s="9">
        <v>2.7290000000000001</v>
      </c>
      <c r="EW13" s="9">
        <v>1.5680000000000001</v>
      </c>
      <c r="EX13" s="9">
        <v>1.161</v>
      </c>
      <c r="EY13" s="9">
        <v>2.7290000000000001</v>
      </c>
      <c r="EZ13" s="9">
        <v>1.5680000000000001</v>
      </c>
      <c r="FA13" s="9">
        <v>1.161</v>
      </c>
      <c r="FB13" s="9">
        <v>0.89400000000000002</v>
      </c>
      <c r="FC13" s="9">
        <v>0.63400000000000001</v>
      </c>
      <c r="FD13" s="9">
        <v>0.26</v>
      </c>
      <c r="FE13" s="9">
        <v>1.835</v>
      </c>
      <c r="FF13" s="9">
        <v>0.93400000000000005</v>
      </c>
      <c r="FG13" s="9">
        <v>0.90100000000000002</v>
      </c>
      <c r="FH13" s="9">
        <v>0</v>
      </c>
      <c r="FI13" s="9">
        <v>0</v>
      </c>
      <c r="FJ13" s="9">
        <v>0</v>
      </c>
      <c r="FK13" s="9">
        <v>2.379</v>
      </c>
      <c r="FL13" s="9">
        <v>1.706</v>
      </c>
      <c r="FM13" s="9">
        <v>0.67300000000000004</v>
      </c>
      <c r="FN13" s="9">
        <v>2.379</v>
      </c>
      <c r="FO13" s="9">
        <v>1.706</v>
      </c>
      <c r="FP13" s="9">
        <v>0.67300000000000004</v>
      </c>
      <c r="FQ13" s="9">
        <v>0</v>
      </c>
      <c r="FR13" s="9">
        <v>0</v>
      </c>
      <c r="FS13" s="9">
        <v>0</v>
      </c>
      <c r="FT13" s="9">
        <v>2.379</v>
      </c>
      <c r="FU13" s="9">
        <v>1.706</v>
      </c>
      <c r="FV13" s="9">
        <v>0.67300000000000004</v>
      </c>
      <c r="FW13" s="9">
        <v>0</v>
      </c>
      <c r="FX13" s="9">
        <v>0</v>
      </c>
      <c r="FY13" s="9">
        <v>0</v>
      </c>
      <c r="FZ13" s="9">
        <v>9.5120000000000005</v>
      </c>
      <c r="GA13" s="9">
        <v>4.7629999999999999</v>
      </c>
      <c r="GB13" s="9">
        <v>4.7489999999999997</v>
      </c>
      <c r="GC13" s="9">
        <v>9.0519999999999996</v>
      </c>
      <c r="GD13" s="9">
        <v>4.7629999999999999</v>
      </c>
      <c r="GE13" s="9">
        <v>4.2889999999999997</v>
      </c>
      <c r="GF13" s="9">
        <v>2.028</v>
      </c>
      <c r="GG13" s="9">
        <v>1.256</v>
      </c>
      <c r="GH13" s="9">
        <v>0.77300000000000002</v>
      </c>
      <c r="GI13" s="9">
        <v>7.0229999999999997</v>
      </c>
      <c r="GJ13" s="9">
        <v>3.5070000000000001</v>
      </c>
      <c r="GK13" s="9">
        <v>3.516</v>
      </c>
      <c r="GL13" s="9">
        <v>0.46</v>
      </c>
      <c r="GM13" s="9">
        <v>0</v>
      </c>
      <c r="GN13" s="9">
        <v>0.46</v>
      </c>
      <c r="GO13" s="9">
        <v>6.2229999999999999</v>
      </c>
      <c r="GP13" s="9">
        <v>3.9359999999999999</v>
      </c>
      <c r="GQ13" s="9">
        <v>2.2869999999999999</v>
      </c>
      <c r="GR13" s="9">
        <v>6.2229999999999999</v>
      </c>
      <c r="GS13" s="9">
        <v>3.9359999999999999</v>
      </c>
      <c r="GT13" s="9">
        <v>2.2869999999999999</v>
      </c>
      <c r="GU13" s="9">
        <v>1.546</v>
      </c>
      <c r="GV13" s="9">
        <v>0.46300000000000002</v>
      </c>
      <c r="GW13" s="9">
        <v>1.083</v>
      </c>
      <c r="GX13" s="9">
        <v>4.6769999999999996</v>
      </c>
      <c r="GY13" s="9">
        <v>3.4729999999999999</v>
      </c>
      <c r="GZ13" s="9">
        <v>1.2050000000000001</v>
      </c>
      <c r="HA13" s="9">
        <v>0</v>
      </c>
      <c r="HB13" s="9">
        <v>0</v>
      </c>
      <c r="HC13" s="9">
        <v>0</v>
      </c>
      <c r="HD13" s="9">
        <v>2.343</v>
      </c>
      <c r="HE13" s="9">
        <v>2.343</v>
      </c>
      <c r="HF13" s="9">
        <v>0</v>
      </c>
      <c r="HG13" s="9">
        <v>2.343</v>
      </c>
      <c r="HH13" s="9">
        <v>2.343</v>
      </c>
      <c r="HI13" s="9">
        <v>0</v>
      </c>
      <c r="HJ13" s="9">
        <v>0.63400000000000001</v>
      </c>
      <c r="HK13" s="9">
        <v>0.63400000000000001</v>
      </c>
      <c r="HL13" s="9">
        <v>0</v>
      </c>
      <c r="HM13" s="9">
        <v>1.7090000000000001</v>
      </c>
      <c r="HN13" s="9">
        <v>1.7090000000000001</v>
      </c>
      <c r="HO13" s="9">
        <v>0</v>
      </c>
      <c r="HP13" s="9">
        <v>0</v>
      </c>
      <c r="HQ13" s="9">
        <v>0</v>
      </c>
      <c r="HR13" s="9">
        <v>0</v>
      </c>
      <c r="HS13" s="9">
        <v>0.41299999999999998</v>
      </c>
      <c r="HT13" s="9">
        <v>0</v>
      </c>
      <c r="HU13" s="9">
        <v>0.41299999999999998</v>
      </c>
      <c r="HV13" s="9">
        <v>0.41299999999999998</v>
      </c>
      <c r="HW13" s="9">
        <v>0</v>
      </c>
      <c r="HX13" s="9">
        <v>0.41299999999999998</v>
      </c>
      <c r="HY13" s="9">
        <v>0</v>
      </c>
      <c r="HZ13" s="9">
        <v>0</v>
      </c>
      <c r="IA13" s="9">
        <v>0</v>
      </c>
      <c r="IB13" s="9">
        <v>0.41299999999999998</v>
      </c>
      <c r="IC13" s="9">
        <v>0</v>
      </c>
      <c r="ID13" s="9">
        <v>0.41299999999999998</v>
      </c>
      <c r="IE13" s="9">
        <v>0</v>
      </c>
      <c r="IF13" s="9">
        <v>0</v>
      </c>
      <c r="IG13" s="9">
        <v>0</v>
      </c>
      <c r="IH13" s="9">
        <v>318.56400000000002</v>
      </c>
      <c r="II13" s="9">
        <v>114.723</v>
      </c>
      <c r="IJ13" s="9">
        <v>203.84100000000001</v>
      </c>
      <c r="IK13" s="9">
        <v>295.54000000000002</v>
      </c>
      <c r="IL13" s="9">
        <v>106.842</v>
      </c>
      <c r="IM13" s="9">
        <v>188.69900000000001</v>
      </c>
      <c r="IN13" s="9">
        <v>125.002</v>
      </c>
      <c r="IO13" s="9">
        <v>50.118000000000002</v>
      </c>
      <c r="IP13" s="9">
        <v>74.884</v>
      </c>
      <c r="IQ13" s="9">
        <v>170.53899999999999</v>
      </c>
    </row>
    <row r="14" spans="1:251">
      <c r="A14" s="10">
        <v>43132</v>
      </c>
      <c r="B14" s="9">
        <v>77.599000000000004</v>
      </c>
      <c r="C14" s="9">
        <v>42.868000000000002</v>
      </c>
      <c r="D14" s="9">
        <v>34.731000000000002</v>
      </c>
      <c r="E14" s="9">
        <v>74.278000000000006</v>
      </c>
      <c r="F14" s="9">
        <v>40.595999999999997</v>
      </c>
      <c r="G14" s="9">
        <v>33.682000000000002</v>
      </c>
      <c r="H14" s="9">
        <v>34.151000000000003</v>
      </c>
      <c r="I14" s="9">
        <v>20.213999999999999</v>
      </c>
      <c r="J14" s="9">
        <v>13.936999999999999</v>
      </c>
      <c r="K14" s="9">
        <v>40.127000000000002</v>
      </c>
      <c r="L14" s="9">
        <v>20.382000000000001</v>
      </c>
      <c r="M14" s="9">
        <v>19.745000000000001</v>
      </c>
      <c r="N14" s="9">
        <v>3.3220000000000001</v>
      </c>
      <c r="O14" s="9">
        <v>2.2719999999999998</v>
      </c>
      <c r="P14" s="9">
        <v>1.0489999999999999</v>
      </c>
      <c r="Q14" s="9">
        <v>116.73</v>
      </c>
      <c r="R14" s="9">
        <v>30.135999999999999</v>
      </c>
      <c r="S14" s="9">
        <v>86.593999999999994</v>
      </c>
      <c r="T14" s="9">
        <v>113.119</v>
      </c>
      <c r="U14" s="9">
        <v>28.786999999999999</v>
      </c>
      <c r="V14" s="9">
        <v>84.331999999999994</v>
      </c>
      <c r="W14" s="9">
        <v>41.118000000000002</v>
      </c>
      <c r="X14" s="9">
        <v>12.933999999999999</v>
      </c>
      <c r="Y14" s="9">
        <v>28.184000000000001</v>
      </c>
      <c r="Z14" s="9">
        <v>72.001000000000005</v>
      </c>
      <c r="AA14" s="9">
        <v>15.853</v>
      </c>
      <c r="AB14" s="9">
        <v>56.148000000000003</v>
      </c>
      <c r="AC14" s="9">
        <v>3.6110000000000002</v>
      </c>
      <c r="AD14" s="9">
        <v>1.349</v>
      </c>
      <c r="AE14" s="9">
        <v>2.262</v>
      </c>
      <c r="AF14" s="9">
        <v>128.53</v>
      </c>
      <c r="AG14" s="9">
        <v>43.829000000000001</v>
      </c>
      <c r="AH14" s="9">
        <v>84.700999999999993</v>
      </c>
      <c r="AI14" s="9">
        <v>121.19799999999999</v>
      </c>
      <c r="AJ14" s="9">
        <v>41.683</v>
      </c>
      <c r="AK14" s="9">
        <v>79.515000000000001</v>
      </c>
      <c r="AL14" s="9">
        <v>58.3</v>
      </c>
      <c r="AM14" s="9">
        <v>17.678000000000001</v>
      </c>
      <c r="AN14" s="9">
        <v>40.622</v>
      </c>
      <c r="AO14" s="9">
        <v>62.898000000000003</v>
      </c>
      <c r="AP14" s="9">
        <v>24.004999999999999</v>
      </c>
      <c r="AQ14" s="9">
        <v>38.893000000000001</v>
      </c>
      <c r="AR14" s="9">
        <v>7.3319999999999999</v>
      </c>
      <c r="AS14" s="9">
        <v>2.1459999999999999</v>
      </c>
      <c r="AT14" s="9">
        <v>5.1859999999999999</v>
      </c>
      <c r="AU14" s="9">
        <v>40.371000000000002</v>
      </c>
      <c r="AV14" s="9">
        <v>17.248000000000001</v>
      </c>
      <c r="AW14" s="9">
        <v>23.123000000000001</v>
      </c>
      <c r="AX14" s="9">
        <v>39.313000000000002</v>
      </c>
      <c r="AY14" s="9">
        <v>16.719000000000001</v>
      </c>
      <c r="AZ14" s="9">
        <v>22.594000000000001</v>
      </c>
      <c r="BA14" s="9">
        <v>22.975000000000001</v>
      </c>
      <c r="BB14" s="9">
        <v>9.82</v>
      </c>
      <c r="BC14" s="9">
        <v>13.156000000000001</v>
      </c>
      <c r="BD14" s="9">
        <v>16.338000000000001</v>
      </c>
      <c r="BE14" s="9">
        <v>6.9</v>
      </c>
      <c r="BF14" s="9">
        <v>9.4380000000000006</v>
      </c>
      <c r="BG14" s="9">
        <v>1.0580000000000001</v>
      </c>
      <c r="BH14" s="9">
        <v>0.52900000000000003</v>
      </c>
      <c r="BI14" s="9">
        <v>0.53</v>
      </c>
      <c r="BJ14" s="9">
        <v>14.811999999999999</v>
      </c>
      <c r="BK14" s="9">
        <v>9.7230000000000008</v>
      </c>
      <c r="BL14" s="9">
        <v>5.0880000000000001</v>
      </c>
      <c r="BM14" s="9">
        <v>13.769</v>
      </c>
      <c r="BN14" s="9">
        <v>8.6809999999999992</v>
      </c>
      <c r="BO14" s="9">
        <v>5.0880000000000001</v>
      </c>
      <c r="BP14" s="9">
        <v>10.135999999999999</v>
      </c>
      <c r="BQ14" s="9">
        <v>6.7640000000000002</v>
      </c>
      <c r="BR14" s="9">
        <v>3.3719999999999999</v>
      </c>
      <c r="BS14" s="9">
        <v>3.6339999999999999</v>
      </c>
      <c r="BT14" s="9">
        <v>1.917</v>
      </c>
      <c r="BU14" s="9">
        <v>1.716</v>
      </c>
      <c r="BV14" s="9">
        <v>1.042</v>
      </c>
      <c r="BW14" s="9">
        <v>1.042</v>
      </c>
      <c r="BX14" s="9">
        <v>0</v>
      </c>
      <c r="BY14" s="9">
        <v>25.544</v>
      </c>
      <c r="BZ14" s="9">
        <v>16.553000000000001</v>
      </c>
      <c r="CA14" s="9">
        <v>8.9909999999999997</v>
      </c>
      <c r="CB14" s="9">
        <v>23.631</v>
      </c>
      <c r="CC14" s="9">
        <v>15.166</v>
      </c>
      <c r="CD14" s="9">
        <v>8.4649999999999999</v>
      </c>
      <c r="CE14" s="9">
        <v>6.7990000000000004</v>
      </c>
      <c r="CF14" s="9">
        <v>5.5129999999999999</v>
      </c>
      <c r="CG14" s="9">
        <v>1.286</v>
      </c>
      <c r="CH14" s="9">
        <v>16.832000000000001</v>
      </c>
      <c r="CI14" s="9">
        <v>9.6530000000000005</v>
      </c>
      <c r="CJ14" s="9">
        <v>7.1790000000000003</v>
      </c>
      <c r="CK14" s="9">
        <v>1.913</v>
      </c>
      <c r="CL14" s="9">
        <v>1.387</v>
      </c>
      <c r="CM14" s="9">
        <v>0.52600000000000002</v>
      </c>
      <c r="CN14" s="9">
        <v>12.646000000000001</v>
      </c>
      <c r="CO14" s="9">
        <v>7.6779999999999999</v>
      </c>
      <c r="CP14" s="9">
        <v>4.968</v>
      </c>
      <c r="CQ14" s="9">
        <v>11.914999999999999</v>
      </c>
      <c r="CR14" s="9">
        <v>6.9470000000000001</v>
      </c>
      <c r="CS14" s="9">
        <v>4.968</v>
      </c>
      <c r="CT14" s="9">
        <v>3.5859999999999999</v>
      </c>
      <c r="CU14" s="9">
        <v>2.2999999999999998</v>
      </c>
      <c r="CV14" s="9">
        <v>1.286</v>
      </c>
      <c r="CW14" s="9">
        <v>8.33</v>
      </c>
      <c r="CX14" s="9">
        <v>4.6470000000000002</v>
      </c>
      <c r="CY14" s="9">
        <v>3.6819999999999999</v>
      </c>
      <c r="CZ14" s="9">
        <v>0.73099999999999998</v>
      </c>
      <c r="DA14" s="9">
        <v>0.73099999999999998</v>
      </c>
      <c r="DB14" s="9">
        <v>0</v>
      </c>
      <c r="DC14" s="9">
        <v>12.897</v>
      </c>
      <c r="DD14" s="9">
        <v>8.875</v>
      </c>
      <c r="DE14" s="9">
        <v>4.0220000000000002</v>
      </c>
      <c r="DF14" s="9">
        <v>11.715999999999999</v>
      </c>
      <c r="DG14" s="9">
        <v>8.2189999999999994</v>
      </c>
      <c r="DH14" s="9">
        <v>3.4969999999999999</v>
      </c>
      <c r="DI14" s="9">
        <v>3.2130000000000001</v>
      </c>
      <c r="DJ14" s="9">
        <v>3.2130000000000001</v>
      </c>
      <c r="DK14" s="9">
        <v>0</v>
      </c>
      <c r="DL14" s="9">
        <v>8.5020000000000007</v>
      </c>
      <c r="DM14" s="9">
        <v>5.0060000000000002</v>
      </c>
      <c r="DN14" s="9">
        <v>3.4969999999999999</v>
      </c>
      <c r="DO14" s="9">
        <v>1.1819999999999999</v>
      </c>
      <c r="DP14" s="9">
        <v>0.65600000000000003</v>
      </c>
      <c r="DQ14" s="9">
        <v>0.52600000000000002</v>
      </c>
      <c r="DR14" s="9">
        <v>16.292999999999999</v>
      </c>
      <c r="DS14" s="9">
        <v>10.802</v>
      </c>
      <c r="DT14" s="9">
        <v>5.4909999999999997</v>
      </c>
      <c r="DU14" s="9">
        <v>14.657999999999999</v>
      </c>
      <c r="DV14" s="9">
        <v>9.6929999999999996</v>
      </c>
      <c r="DW14" s="9">
        <v>4.9649999999999999</v>
      </c>
      <c r="DX14" s="9">
        <v>3.0649999999999999</v>
      </c>
      <c r="DY14" s="9">
        <v>3.0649999999999999</v>
      </c>
      <c r="DZ14" s="9">
        <v>0</v>
      </c>
      <c r="EA14" s="9">
        <v>11.593999999999999</v>
      </c>
      <c r="EB14" s="9">
        <v>6.6280000000000001</v>
      </c>
      <c r="EC14" s="9">
        <v>4.9649999999999999</v>
      </c>
      <c r="ED14" s="9">
        <v>1.6339999999999999</v>
      </c>
      <c r="EE14" s="9">
        <v>1.109</v>
      </c>
      <c r="EF14" s="9">
        <v>0.52600000000000002</v>
      </c>
      <c r="EG14" s="9">
        <v>3.5339999999999998</v>
      </c>
      <c r="EH14" s="9">
        <v>2.266</v>
      </c>
      <c r="EI14" s="9">
        <v>1.2689999999999999</v>
      </c>
      <c r="EJ14" s="9">
        <v>3.5339999999999998</v>
      </c>
      <c r="EK14" s="9">
        <v>2.266</v>
      </c>
      <c r="EL14" s="9">
        <v>1.2689999999999999</v>
      </c>
      <c r="EM14" s="9">
        <v>0.63</v>
      </c>
      <c r="EN14" s="9">
        <v>0.43</v>
      </c>
      <c r="EO14" s="9">
        <v>0.2</v>
      </c>
      <c r="EP14" s="9">
        <v>2.9039999999999999</v>
      </c>
      <c r="EQ14" s="9">
        <v>1.8360000000000001</v>
      </c>
      <c r="ER14" s="9">
        <v>1.0680000000000001</v>
      </c>
      <c r="ES14" s="9">
        <v>0</v>
      </c>
      <c r="ET14" s="9">
        <v>0</v>
      </c>
      <c r="EU14" s="9">
        <v>0</v>
      </c>
      <c r="EV14" s="9">
        <v>2.1019999999999999</v>
      </c>
      <c r="EW14" s="9">
        <v>0.56899999999999995</v>
      </c>
      <c r="EX14" s="9">
        <v>1.5329999999999999</v>
      </c>
      <c r="EY14" s="9">
        <v>2.1019999999999999</v>
      </c>
      <c r="EZ14" s="9">
        <v>0.56899999999999995</v>
      </c>
      <c r="FA14" s="9">
        <v>1.5329999999999999</v>
      </c>
      <c r="FB14" s="9">
        <v>1.0860000000000001</v>
      </c>
      <c r="FC14" s="9">
        <v>0</v>
      </c>
      <c r="FD14" s="9">
        <v>1.0860000000000001</v>
      </c>
      <c r="FE14" s="9">
        <v>1.016</v>
      </c>
      <c r="FF14" s="9">
        <v>0.56899999999999995</v>
      </c>
      <c r="FG14" s="9">
        <v>0.44700000000000001</v>
      </c>
      <c r="FH14" s="9">
        <v>0</v>
      </c>
      <c r="FI14" s="9">
        <v>0</v>
      </c>
      <c r="FJ14" s="9">
        <v>0</v>
      </c>
      <c r="FK14" s="9">
        <v>3.6139999999999999</v>
      </c>
      <c r="FL14" s="9">
        <v>2.9159999999999999</v>
      </c>
      <c r="FM14" s="9">
        <v>0.69799999999999995</v>
      </c>
      <c r="FN14" s="9">
        <v>3.3359999999999999</v>
      </c>
      <c r="FO14" s="9">
        <v>2.6379999999999999</v>
      </c>
      <c r="FP14" s="9">
        <v>0.69799999999999995</v>
      </c>
      <c r="FQ14" s="9">
        <v>2.0179999999999998</v>
      </c>
      <c r="FR14" s="9">
        <v>2.0179999999999998</v>
      </c>
      <c r="FS14" s="9">
        <v>0</v>
      </c>
      <c r="FT14" s="9">
        <v>1.3180000000000001</v>
      </c>
      <c r="FU14" s="9">
        <v>0.62</v>
      </c>
      <c r="FV14" s="9">
        <v>0.69799999999999995</v>
      </c>
      <c r="FW14" s="9">
        <v>0.27800000000000002</v>
      </c>
      <c r="FX14" s="9">
        <v>0.27800000000000002</v>
      </c>
      <c r="FY14" s="9">
        <v>0</v>
      </c>
      <c r="FZ14" s="9">
        <v>10.839</v>
      </c>
      <c r="GA14" s="9">
        <v>6.0410000000000004</v>
      </c>
      <c r="GB14" s="9">
        <v>4.798</v>
      </c>
      <c r="GC14" s="9">
        <v>10.314</v>
      </c>
      <c r="GD14" s="9">
        <v>6.0410000000000004</v>
      </c>
      <c r="GE14" s="9">
        <v>4.2720000000000002</v>
      </c>
      <c r="GF14" s="9">
        <v>2.0670000000000002</v>
      </c>
      <c r="GG14" s="9">
        <v>1.581</v>
      </c>
      <c r="GH14" s="9">
        <v>0.48699999999999999</v>
      </c>
      <c r="GI14" s="9">
        <v>8.2460000000000004</v>
      </c>
      <c r="GJ14" s="9">
        <v>4.4610000000000003</v>
      </c>
      <c r="GK14" s="9">
        <v>3.786</v>
      </c>
      <c r="GL14" s="9">
        <v>0.52600000000000002</v>
      </c>
      <c r="GM14" s="9">
        <v>0</v>
      </c>
      <c r="GN14" s="9">
        <v>0.52600000000000002</v>
      </c>
      <c r="GO14" s="9">
        <v>10.023</v>
      </c>
      <c r="GP14" s="9">
        <v>6.8620000000000001</v>
      </c>
      <c r="GQ14" s="9">
        <v>3.161</v>
      </c>
      <c r="GR14" s="9">
        <v>9.3160000000000007</v>
      </c>
      <c r="GS14" s="9">
        <v>6.1539999999999999</v>
      </c>
      <c r="GT14" s="9">
        <v>3.161</v>
      </c>
      <c r="GU14" s="9">
        <v>2.5939999999999999</v>
      </c>
      <c r="GV14" s="9">
        <v>2.1280000000000001</v>
      </c>
      <c r="GW14" s="9">
        <v>0.46700000000000003</v>
      </c>
      <c r="GX14" s="9">
        <v>6.7220000000000004</v>
      </c>
      <c r="GY14" s="9">
        <v>4.0270000000000001</v>
      </c>
      <c r="GZ14" s="9">
        <v>2.6949999999999998</v>
      </c>
      <c r="HA14" s="9">
        <v>0.70799999999999996</v>
      </c>
      <c r="HB14" s="9">
        <v>0.70799999999999996</v>
      </c>
      <c r="HC14" s="9">
        <v>0</v>
      </c>
      <c r="HD14" s="9">
        <v>3.3359999999999999</v>
      </c>
      <c r="HE14" s="9">
        <v>2.9260000000000002</v>
      </c>
      <c r="HF14" s="9">
        <v>0.40899999999999997</v>
      </c>
      <c r="HG14" s="9">
        <v>2.6560000000000001</v>
      </c>
      <c r="HH14" s="9">
        <v>2.2469999999999999</v>
      </c>
      <c r="HI14" s="9">
        <v>0.40899999999999997</v>
      </c>
      <c r="HJ14" s="9">
        <v>1.081</v>
      </c>
      <c r="HK14" s="9">
        <v>1.081</v>
      </c>
      <c r="HL14" s="9">
        <v>0</v>
      </c>
      <c r="HM14" s="9">
        <v>1.575</v>
      </c>
      <c r="HN14" s="9">
        <v>1.165</v>
      </c>
      <c r="HO14" s="9">
        <v>0.40899999999999997</v>
      </c>
      <c r="HP14" s="9">
        <v>0.67900000000000005</v>
      </c>
      <c r="HQ14" s="9">
        <v>0.67900000000000005</v>
      </c>
      <c r="HR14" s="9">
        <v>0</v>
      </c>
      <c r="HS14" s="9">
        <v>1.345</v>
      </c>
      <c r="HT14" s="9">
        <v>0.72299999999999998</v>
      </c>
      <c r="HU14" s="9">
        <v>0.622</v>
      </c>
      <c r="HV14" s="9">
        <v>1.345</v>
      </c>
      <c r="HW14" s="9">
        <v>0.72299999999999998</v>
      </c>
      <c r="HX14" s="9">
        <v>0.622</v>
      </c>
      <c r="HY14" s="9">
        <v>1.056</v>
      </c>
      <c r="HZ14" s="9">
        <v>0.72299999999999998</v>
      </c>
      <c r="IA14" s="9">
        <v>0.33300000000000002</v>
      </c>
      <c r="IB14" s="9">
        <v>0.28899999999999998</v>
      </c>
      <c r="IC14" s="9">
        <v>0</v>
      </c>
      <c r="ID14" s="9">
        <v>0.28899999999999998</v>
      </c>
      <c r="IE14" s="9">
        <v>0</v>
      </c>
      <c r="IF14" s="9">
        <v>0</v>
      </c>
      <c r="IG14" s="9">
        <v>0</v>
      </c>
      <c r="IH14" s="9">
        <v>347.13</v>
      </c>
      <c r="II14" s="9">
        <v>130.11699999999999</v>
      </c>
      <c r="IJ14" s="9">
        <v>217.012</v>
      </c>
      <c r="IK14" s="9">
        <v>323.76299999999998</v>
      </c>
      <c r="IL14" s="9">
        <v>123.325</v>
      </c>
      <c r="IM14" s="9">
        <v>200.43799999999999</v>
      </c>
      <c r="IN14" s="9">
        <v>164.08699999999999</v>
      </c>
      <c r="IO14" s="9">
        <v>62.511000000000003</v>
      </c>
      <c r="IP14" s="9">
        <v>101.577</v>
      </c>
      <c r="IQ14" s="9">
        <v>159.67599999999999</v>
      </c>
    </row>
    <row r="15" spans="1:251">
      <c r="A15" s="10">
        <v>43497</v>
      </c>
      <c r="B15" s="9">
        <v>79.385999999999996</v>
      </c>
      <c r="C15" s="9">
        <v>43.978000000000002</v>
      </c>
      <c r="D15" s="9">
        <v>35.408000000000001</v>
      </c>
      <c r="E15" s="9">
        <v>73.501999999999995</v>
      </c>
      <c r="F15" s="9">
        <v>40.933</v>
      </c>
      <c r="G15" s="9">
        <v>32.57</v>
      </c>
      <c r="H15" s="9">
        <v>38.892000000000003</v>
      </c>
      <c r="I15" s="9">
        <v>22.117999999999999</v>
      </c>
      <c r="J15" s="9">
        <v>16.774000000000001</v>
      </c>
      <c r="K15" s="9">
        <v>34.61</v>
      </c>
      <c r="L15" s="9">
        <v>18.815000000000001</v>
      </c>
      <c r="M15" s="9">
        <v>15.795999999999999</v>
      </c>
      <c r="N15" s="9">
        <v>5.8840000000000003</v>
      </c>
      <c r="O15" s="9">
        <v>3.0459999999999998</v>
      </c>
      <c r="P15" s="9">
        <v>2.839</v>
      </c>
      <c r="Q15" s="9">
        <v>93.484999999999999</v>
      </c>
      <c r="R15" s="9">
        <v>22.213000000000001</v>
      </c>
      <c r="S15" s="9">
        <v>71.272000000000006</v>
      </c>
      <c r="T15" s="9">
        <v>87.474999999999994</v>
      </c>
      <c r="U15" s="9">
        <v>20.905000000000001</v>
      </c>
      <c r="V15" s="9">
        <v>66.569999999999993</v>
      </c>
      <c r="W15" s="9">
        <v>36.630000000000003</v>
      </c>
      <c r="X15" s="9">
        <v>9.1470000000000002</v>
      </c>
      <c r="Y15" s="9">
        <v>27.484000000000002</v>
      </c>
      <c r="Z15" s="9">
        <v>50.844000000000001</v>
      </c>
      <c r="AA15" s="9">
        <v>11.757999999999999</v>
      </c>
      <c r="AB15" s="9">
        <v>39.085999999999999</v>
      </c>
      <c r="AC15" s="9">
        <v>6.0110000000000001</v>
      </c>
      <c r="AD15" s="9">
        <v>1.3089999999999999</v>
      </c>
      <c r="AE15" s="9">
        <v>4.702</v>
      </c>
      <c r="AF15" s="9">
        <v>122.227</v>
      </c>
      <c r="AG15" s="9">
        <v>41.746000000000002</v>
      </c>
      <c r="AH15" s="9">
        <v>80.480999999999995</v>
      </c>
      <c r="AI15" s="9">
        <v>113.07899999999999</v>
      </c>
      <c r="AJ15" s="9">
        <v>37.478000000000002</v>
      </c>
      <c r="AK15" s="9">
        <v>75.599999999999994</v>
      </c>
      <c r="AL15" s="9">
        <v>52.112000000000002</v>
      </c>
      <c r="AM15" s="9">
        <v>16.577000000000002</v>
      </c>
      <c r="AN15" s="9">
        <v>35.534999999999997</v>
      </c>
      <c r="AO15" s="9">
        <v>60.966000000000001</v>
      </c>
      <c r="AP15" s="9">
        <v>20.901</v>
      </c>
      <c r="AQ15" s="9">
        <v>40.064999999999998</v>
      </c>
      <c r="AR15" s="9">
        <v>9.1489999999999991</v>
      </c>
      <c r="AS15" s="9">
        <v>4.2679999999999998</v>
      </c>
      <c r="AT15" s="9">
        <v>4.8810000000000002</v>
      </c>
      <c r="AU15" s="9">
        <v>43.323</v>
      </c>
      <c r="AV15" s="9">
        <v>24.565000000000001</v>
      </c>
      <c r="AW15" s="9">
        <v>18.757999999999999</v>
      </c>
      <c r="AX15" s="9">
        <v>41.146999999999998</v>
      </c>
      <c r="AY15" s="9">
        <v>23.652999999999999</v>
      </c>
      <c r="AZ15" s="9">
        <v>17.494</v>
      </c>
      <c r="BA15" s="9">
        <v>27.972999999999999</v>
      </c>
      <c r="BB15" s="9">
        <v>16.696000000000002</v>
      </c>
      <c r="BC15" s="9">
        <v>11.276999999999999</v>
      </c>
      <c r="BD15" s="9">
        <v>13.173999999999999</v>
      </c>
      <c r="BE15" s="9">
        <v>6.9569999999999999</v>
      </c>
      <c r="BF15" s="9">
        <v>6.2169999999999996</v>
      </c>
      <c r="BG15" s="9">
        <v>2.1760000000000002</v>
      </c>
      <c r="BH15" s="9">
        <v>0.91200000000000003</v>
      </c>
      <c r="BI15" s="9">
        <v>1.2629999999999999</v>
      </c>
      <c r="BJ15" s="9">
        <v>15.625999999999999</v>
      </c>
      <c r="BK15" s="9">
        <v>7.819</v>
      </c>
      <c r="BL15" s="9">
        <v>7.8070000000000004</v>
      </c>
      <c r="BM15" s="9">
        <v>15.073</v>
      </c>
      <c r="BN15" s="9">
        <v>7.819</v>
      </c>
      <c r="BO15" s="9">
        <v>7.2530000000000001</v>
      </c>
      <c r="BP15" s="9">
        <v>8.4459999999999997</v>
      </c>
      <c r="BQ15" s="9">
        <v>3.7650000000000001</v>
      </c>
      <c r="BR15" s="9">
        <v>4.681</v>
      </c>
      <c r="BS15" s="9">
        <v>6.6260000000000003</v>
      </c>
      <c r="BT15" s="9">
        <v>4.0540000000000003</v>
      </c>
      <c r="BU15" s="9">
        <v>2.5720000000000001</v>
      </c>
      <c r="BV15" s="9">
        <v>0.55300000000000005</v>
      </c>
      <c r="BW15" s="9">
        <v>0</v>
      </c>
      <c r="BX15" s="9">
        <v>0.55300000000000005</v>
      </c>
      <c r="BY15" s="9">
        <v>24.338999999999999</v>
      </c>
      <c r="BZ15" s="9">
        <v>15.064</v>
      </c>
      <c r="CA15" s="9">
        <v>9.2750000000000004</v>
      </c>
      <c r="CB15" s="9">
        <v>22.481000000000002</v>
      </c>
      <c r="CC15" s="9">
        <v>15.064</v>
      </c>
      <c r="CD15" s="9">
        <v>7.4169999999999998</v>
      </c>
      <c r="CE15" s="9">
        <v>7.9930000000000003</v>
      </c>
      <c r="CF15" s="9">
        <v>6.6310000000000002</v>
      </c>
      <c r="CG15" s="9">
        <v>1.3620000000000001</v>
      </c>
      <c r="CH15" s="9">
        <v>14.488</v>
      </c>
      <c r="CI15" s="9">
        <v>8.4329999999999998</v>
      </c>
      <c r="CJ15" s="9">
        <v>6.0549999999999997</v>
      </c>
      <c r="CK15" s="9">
        <v>1.8580000000000001</v>
      </c>
      <c r="CL15" s="9">
        <v>0</v>
      </c>
      <c r="CM15" s="9">
        <v>1.8580000000000001</v>
      </c>
      <c r="CN15" s="9">
        <v>11.404</v>
      </c>
      <c r="CO15" s="9">
        <v>5.1660000000000004</v>
      </c>
      <c r="CP15" s="9">
        <v>6.2380000000000004</v>
      </c>
      <c r="CQ15" s="9">
        <v>10.125</v>
      </c>
      <c r="CR15" s="9">
        <v>5.1660000000000004</v>
      </c>
      <c r="CS15" s="9">
        <v>4.9589999999999996</v>
      </c>
      <c r="CT15" s="9">
        <v>2.8519999999999999</v>
      </c>
      <c r="CU15" s="9">
        <v>1.5249999999999999</v>
      </c>
      <c r="CV15" s="9">
        <v>1.327</v>
      </c>
      <c r="CW15" s="9">
        <v>7.2729999999999997</v>
      </c>
      <c r="CX15" s="9">
        <v>3.641</v>
      </c>
      <c r="CY15" s="9">
        <v>3.6320000000000001</v>
      </c>
      <c r="CZ15" s="9">
        <v>1.2789999999999999</v>
      </c>
      <c r="DA15" s="9">
        <v>0</v>
      </c>
      <c r="DB15" s="9">
        <v>1.2789999999999999</v>
      </c>
      <c r="DC15" s="9">
        <v>12.935</v>
      </c>
      <c r="DD15" s="9">
        <v>9.8979999999999997</v>
      </c>
      <c r="DE15" s="9">
        <v>3.0369999999999999</v>
      </c>
      <c r="DF15" s="9">
        <v>12.356</v>
      </c>
      <c r="DG15" s="9">
        <v>9.8979999999999997</v>
      </c>
      <c r="DH15" s="9">
        <v>2.4580000000000002</v>
      </c>
      <c r="DI15" s="9">
        <v>5.141</v>
      </c>
      <c r="DJ15" s="9">
        <v>5.1059999999999999</v>
      </c>
      <c r="DK15" s="9">
        <v>3.5000000000000003E-2</v>
      </c>
      <c r="DL15" s="9">
        <v>7.2149999999999999</v>
      </c>
      <c r="DM15" s="9">
        <v>4.7919999999999998</v>
      </c>
      <c r="DN15" s="9">
        <v>2.423</v>
      </c>
      <c r="DO15" s="9">
        <v>0.57899999999999996</v>
      </c>
      <c r="DP15" s="9">
        <v>0</v>
      </c>
      <c r="DQ15" s="9">
        <v>0.57899999999999996</v>
      </c>
      <c r="DR15" s="9">
        <v>8.9130000000000003</v>
      </c>
      <c r="DS15" s="9">
        <v>4.9589999999999996</v>
      </c>
      <c r="DT15" s="9">
        <v>3.9540000000000002</v>
      </c>
      <c r="DU15" s="9">
        <v>8.5500000000000007</v>
      </c>
      <c r="DV15" s="9">
        <v>4.9589999999999996</v>
      </c>
      <c r="DW15" s="9">
        <v>3.5910000000000002</v>
      </c>
      <c r="DX15" s="9">
        <v>1.276</v>
      </c>
      <c r="DY15" s="9">
        <v>0.89900000000000002</v>
      </c>
      <c r="DZ15" s="9">
        <v>0.377</v>
      </c>
      <c r="EA15" s="9">
        <v>7.274</v>
      </c>
      <c r="EB15" s="9">
        <v>4.0599999999999996</v>
      </c>
      <c r="EC15" s="9">
        <v>3.214</v>
      </c>
      <c r="ED15" s="9">
        <v>0.36299999999999999</v>
      </c>
      <c r="EE15" s="9">
        <v>0</v>
      </c>
      <c r="EF15" s="9">
        <v>0.36299999999999999</v>
      </c>
      <c r="EG15" s="9">
        <v>5.5609999999999999</v>
      </c>
      <c r="EH15" s="9">
        <v>3.278</v>
      </c>
      <c r="EI15" s="9">
        <v>2.2839999999999998</v>
      </c>
      <c r="EJ15" s="9">
        <v>5.5609999999999999</v>
      </c>
      <c r="EK15" s="9">
        <v>3.278</v>
      </c>
      <c r="EL15" s="9">
        <v>2.2839999999999998</v>
      </c>
      <c r="EM15" s="9">
        <v>3.0819999999999999</v>
      </c>
      <c r="EN15" s="9">
        <v>2.097</v>
      </c>
      <c r="EO15" s="9">
        <v>0.98499999999999999</v>
      </c>
      <c r="EP15" s="9">
        <v>2.48</v>
      </c>
      <c r="EQ15" s="9">
        <v>1.181</v>
      </c>
      <c r="ER15" s="9">
        <v>1.2989999999999999</v>
      </c>
      <c r="ES15" s="9">
        <v>0</v>
      </c>
      <c r="ET15" s="9">
        <v>0</v>
      </c>
      <c r="EU15" s="9">
        <v>0</v>
      </c>
      <c r="EV15" s="9">
        <v>3.0019999999999998</v>
      </c>
      <c r="EW15" s="9">
        <v>1.9370000000000001</v>
      </c>
      <c r="EX15" s="9">
        <v>1.0649999999999999</v>
      </c>
      <c r="EY15" s="9">
        <v>3.0019999999999998</v>
      </c>
      <c r="EZ15" s="9">
        <v>1.9370000000000001</v>
      </c>
      <c r="FA15" s="9">
        <v>1.0649999999999999</v>
      </c>
      <c r="FB15" s="9">
        <v>0.11799999999999999</v>
      </c>
      <c r="FC15" s="9">
        <v>0.11799999999999999</v>
      </c>
      <c r="FD15" s="9">
        <v>0</v>
      </c>
      <c r="FE15" s="9">
        <v>2.8839999999999999</v>
      </c>
      <c r="FF15" s="9">
        <v>1.819</v>
      </c>
      <c r="FG15" s="9">
        <v>1.0649999999999999</v>
      </c>
      <c r="FH15" s="9">
        <v>0</v>
      </c>
      <c r="FI15" s="9">
        <v>0</v>
      </c>
      <c r="FJ15" s="9">
        <v>0</v>
      </c>
      <c r="FK15" s="9">
        <v>6.8620000000000001</v>
      </c>
      <c r="FL15" s="9">
        <v>4.8899999999999997</v>
      </c>
      <c r="FM15" s="9">
        <v>1.972</v>
      </c>
      <c r="FN15" s="9">
        <v>5.367</v>
      </c>
      <c r="FO15" s="9">
        <v>4.8899999999999997</v>
      </c>
      <c r="FP15" s="9">
        <v>0.47699999999999998</v>
      </c>
      <c r="FQ15" s="9">
        <v>3.5169999999999999</v>
      </c>
      <c r="FR15" s="9">
        <v>3.5169999999999999</v>
      </c>
      <c r="FS15" s="9">
        <v>0</v>
      </c>
      <c r="FT15" s="9">
        <v>1.85</v>
      </c>
      <c r="FU15" s="9">
        <v>1.373</v>
      </c>
      <c r="FV15" s="9">
        <v>0.47699999999999998</v>
      </c>
      <c r="FW15" s="9">
        <v>1.4950000000000001</v>
      </c>
      <c r="FX15" s="9">
        <v>0</v>
      </c>
      <c r="FY15" s="9">
        <v>1.4950000000000001</v>
      </c>
      <c r="FZ15" s="9">
        <v>7.38</v>
      </c>
      <c r="GA15" s="9">
        <v>4.2380000000000004</v>
      </c>
      <c r="GB15" s="9">
        <v>3.1419999999999999</v>
      </c>
      <c r="GC15" s="9">
        <v>7.0170000000000003</v>
      </c>
      <c r="GD15" s="9">
        <v>4.2380000000000004</v>
      </c>
      <c r="GE15" s="9">
        <v>2.7789999999999999</v>
      </c>
      <c r="GF15" s="9">
        <v>0.78500000000000003</v>
      </c>
      <c r="GG15" s="9">
        <v>0.78500000000000003</v>
      </c>
      <c r="GH15" s="9">
        <v>0</v>
      </c>
      <c r="GI15" s="9">
        <v>6.2329999999999997</v>
      </c>
      <c r="GJ15" s="9">
        <v>3.4529999999999998</v>
      </c>
      <c r="GK15" s="9">
        <v>2.7789999999999999</v>
      </c>
      <c r="GL15" s="9">
        <v>0.36299999999999999</v>
      </c>
      <c r="GM15" s="9">
        <v>0</v>
      </c>
      <c r="GN15" s="9">
        <v>0.36299999999999999</v>
      </c>
      <c r="GO15" s="9">
        <v>12.545</v>
      </c>
      <c r="GP15" s="9">
        <v>6.8810000000000002</v>
      </c>
      <c r="GQ15" s="9">
        <v>5.6639999999999997</v>
      </c>
      <c r="GR15" s="9">
        <v>11.05</v>
      </c>
      <c r="GS15" s="9">
        <v>6.8810000000000002</v>
      </c>
      <c r="GT15" s="9">
        <v>4.1689999999999996</v>
      </c>
      <c r="GU15" s="9">
        <v>3.661</v>
      </c>
      <c r="GV15" s="9">
        <v>2.7679999999999998</v>
      </c>
      <c r="GW15" s="9">
        <v>0.89300000000000002</v>
      </c>
      <c r="GX15" s="9">
        <v>7.3890000000000002</v>
      </c>
      <c r="GY15" s="9">
        <v>4.1130000000000004</v>
      </c>
      <c r="GZ15" s="9">
        <v>3.2759999999999998</v>
      </c>
      <c r="HA15" s="9">
        <v>1.4950000000000001</v>
      </c>
      <c r="HB15" s="9">
        <v>0</v>
      </c>
      <c r="HC15" s="9">
        <v>1.4950000000000001</v>
      </c>
      <c r="HD15" s="9">
        <v>1.7130000000000001</v>
      </c>
      <c r="HE15" s="9">
        <v>1.244</v>
      </c>
      <c r="HF15" s="9">
        <v>0.46899999999999997</v>
      </c>
      <c r="HG15" s="9">
        <v>1.7130000000000001</v>
      </c>
      <c r="HH15" s="9">
        <v>1.244</v>
      </c>
      <c r="HI15" s="9">
        <v>0.46899999999999997</v>
      </c>
      <c r="HJ15" s="9">
        <v>1.7130000000000001</v>
      </c>
      <c r="HK15" s="9">
        <v>1.244</v>
      </c>
      <c r="HL15" s="9">
        <v>0.46899999999999997</v>
      </c>
      <c r="HM15" s="9">
        <v>0</v>
      </c>
      <c r="HN15" s="9">
        <v>0</v>
      </c>
      <c r="HO15" s="9">
        <v>0</v>
      </c>
      <c r="HP15" s="9">
        <v>0</v>
      </c>
      <c r="HQ15" s="9">
        <v>0</v>
      </c>
      <c r="HR15" s="9">
        <v>0</v>
      </c>
      <c r="HS15" s="9">
        <v>2.7010000000000001</v>
      </c>
      <c r="HT15" s="9">
        <v>2.7010000000000001</v>
      </c>
      <c r="HU15" s="9">
        <v>0</v>
      </c>
      <c r="HV15" s="9">
        <v>2.7010000000000001</v>
      </c>
      <c r="HW15" s="9">
        <v>2.7010000000000001</v>
      </c>
      <c r="HX15" s="9">
        <v>0</v>
      </c>
      <c r="HY15" s="9">
        <v>1.835</v>
      </c>
      <c r="HZ15" s="9">
        <v>1.835</v>
      </c>
      <c r="IA15" s="9">
        <v>0</v>
      </c>
      <c r="IB15" s="9">
        <v>0.86599999999999999</v>
      </c>
      <c r="IC15" s="9">
        <v>0.86599999999999999</v>
      </c>
      <c r="ID15" s="9">
        <v>0</v>
      </c>
      <c r="IE15" s="9">
        <v>0</v>
      </c>
      <c r="IF15" s="9">
        <v>0</v>
      </c>
      <c r="IG15" s="9">
        <v>0</v>
      </c>
      <c r="IH15" s="9">
        <v>329.947</v>
      </c>
      <c r="II15" s="9">
        <v>128.09700000000001</v>
      </c>
      <c r="IJ15" s="9">
        <v>201.85</v>
      </c>
      <c r="IK15" s="9">
        <v>296.44799999999998</v>
      </c>
      <c r="IL15" s="9">
        <v>119.116</v>
      </c>
      <c r="IM15" s="9">
        <v>177.333</v>
      </c>
      <c r="IN15" s="9">
        <v>149.18600000000001</v>
      </c>
      <c r="IO15" s="9">
        <v>59.802999999999997</v>
      </c>
      <c r="IP15" s="9">
        <v>89.382999999999996</v>
      </c>
      <c r="IQ15" s="9">
        <v>147.26300000000001</v>
      </c>
    </row>
    <row r="16" spans="1:251">
      <c r="A16" s="10">
        <v>43862</v>
      </c>
      <c r="B16" s="9">
        <v>71.233999999999995</v>
      </c>
      <c r="C16" s="9">
        <v>33.895000000000003</v>
      </c>
      <c r="D16" s="9">
        <v>37.338999999999999</v>
      </c>
      <c r="E16" s="9">
        <v>67.47</v>
      </c>
      <c r="F16" s="9">
        <v>32.238999999999997</v>
      </c>
      <c r="G16" s="9">
        <v>35.231000000000002</v>
      </c>
      <c r="H16" s="9">
        <v>33.546999999999997</v>
      </c>
      <c r="I16" s="9">
        <v>16.588000000000001</v>
      </c>
      <c r="J16" s="9">
        <v>16.959</v>
      </c>
      <c r="K16" s="9">
        <v>33.923000000000002</v>
      </c>
      <c r="L16" s="9">
        <v>15.651</v>
      </c>
      <c r="M16" s="9">
        <v>18.271999999999998</v>
      </c>
      <c r="N16" s="9">
        <v>3.7639999999999998</v>
      </c>
      <c r="O16" s="9">
        <v>1.6559999999999999</v>
      </c>
      <c r="P16" s="9">
        <v>2.1080000000000001</v>
      </c>
      <c r="Q16" s="9">
        <v>128.88399999999999</v>
      </c>
      <c r="R16" s="9">
        <v>25.837</v>
      </c>
      <c r="S16" s="9">
        <v>103.047</v>
      </c>
      <c r="T16" s="9">
        <v>125.175</v>
      </c>
      <c r="U16" s="9">
        <v>25.042999999999999</v>
      </c>
      <c r="V16" s="9">
        <v>100.13200000000001</v>
      </c>
      <c r="W16" s="9">
        <v>53.682000000000002</v>
      </c>
      <c r="X16" s="9">
        <v>12.523</v>
      </c>
      <c r="Y16" s="9">
        <v>41.158999999999999</v>
      </c>
      <c r="Z16" s="9">
        <v>71.492999999999995</v>
      </c>
      <c r="AA16" s="9">
        <v>12.52</v>
      </c>
      <c r="AB16" s="9">
        <v>58.972999999999999</v>
      </c>
      <c r="AC16" s="9">
        <v>3.7090000000000001</v>
      </c>
      <c r="AD16" s="9">
        <v>0.79400000000000004</v>
      </c>
      <c r="AE16" s="9">
        <v>2.915</v>
      </c>
      <c r="AF16" s="9">
        <v>118.804</v>
      </c>
      <c r="AG16" s="9">
        <v>41.37</v>
      </c>
      <c r="AH16" s="9">
        <v>77.433000000000007</v>
      </c>
      <c r="AI16" s="9">
        <v>115.568</v>
      </c>
      <c r="AJ16" s="9">
        <v>40.944000000000003</v>
      </c>
      <c r="AK16" s="9">
        <v>74.623999999999995</v>
      </c>
      <c r="AL16" s="9">
        <v>62.183</v>
      </c>
      <c r="AM16" s="9">
        <v>24.33</v>
      </c>
      <c r="AN16" s="9">
        <v>37.853000000000002</v>
      </c>
      <c r="AO16" s="9">
        <v>53.384999999999998</v>
      </c>
      <c r="AP16" s="9">
        <v>16.614000000000001</v>
      </c>
      <c r="AQ16" s="9">
        <v>36.771000000000001</v>
      </c>
      <c r="AR16" s="9">
        <v>3.2349999999999999</v>
      </c>
      <c r="AS16" s="9">
        <v>0.42699999999999999</v>
      </c>
      <c r="AT16" s="9">
        <v>2.8090000000000002</v>
      </c>
      <c r="AU16" s="9">
        <v>45.744999999999997</v>
      </c>
      <c r="AV16" s="9">
        <v>21.683</v>
      </c>
      <c r="AW16" s="9">
        <v>24.062000000000001</v>
      </c>
      <c r="AX16" s="9">
        <v>43.985999999999997</v>
      </c>
      <c r="AY16" s="9">
        <v>20.445</v>
      </c>
      <c r="AZ16" s="9">
        <v>23.541</v>
      </c>
      <c r="BA16" s="9">
        <v>23.948</v>
      </c>
      <c r="BB16" s="9">
        <v>9.6010000000000009</v>
      </c>
      <c r="BC16" s="9">
        <v>14.347</v>
      </c>
      <c r="BD16" s="9">
        <v>20.038</v>
      </c>
      <c r="BE16" s="9">
        <v>10.843999999999999</v>
      </c>
      <c r="BF16" s="9">
        <v>9.1929999999999996</v>
      </c>
      <c r="BG16" s="9">
        <v>1.7589999999999999</v>
      </c>
      <c r="BH16" s="9">
        <v>1.238</v>
      </c>
      <c r="BI16" s="9">
        <v>0.52200000000000002</v>
      </c>
      <c r="BJ16" s="9">
        <v>16.231999999999999</v>
      </c>
      <c r="BK16" s="9">
        <v>10.827999999999999</v>
      </c>
      <c r="BL16" s="9">
        <v>5.4039999999999999</v>
      </c>
      <c r="BM16" s="9">
        <v>13.769</v>
      </c>
      <c r="BN16" s="9">
        <v>9.0890000000000004</v>
      </c>
      <c r="BO16" s="9">
        <v>4.6790000000000003</v>
      </c>
      <c r="BP16" s="9">
        <v>8.3940000000000001</v>
      </c>
      <c r="BQ16" s="9">
        <v>5.7590000000000003</v>
      </c>
      <c r="BR16" s="9">
        <v>2.6349999999999998</v>
      </c>
      <c r="BS16" s="9">
        <v>5.375</v>
      </c>
      <c r="BT16" s="9">
        <v>3.331</v>
      </c>
      <c r="BU16" s="9">
        <v>2.044</v>
      </c>
      <c r="BV16" s="9">
        <v>2.4630000000000001</v>
      </c>
      <c r="BW16" s="9">
        <v>1.738</v>
      </c>
      <c r="BX16" s="9">
        <v>0.72499999999999998</v>
      </c>
      <c r="BY16" s="9">
        <v>24.32</v>
      </c>
      <c r="BZ16" s="9">
        <v>14.978</v>
      </c>
      <c r="CA16" s="9">
        <v>9.3420000000000005</v>
      </c>
      <c r="CB16" s="9">
        <v>22.103000000000002</v>
      </c>
      <c r="CC16" s="9">
        <v>13.848000000000001</v>
      </c>
      <c r="CD16" s="9">
        <v>8.2550000000000008</v>
      </c>
      <c r="CE16" s="9">
        <v>8.5180000000000007</v>
      </c>
      <c r="CF16" s="9">
        <v>5.7859999999999996</v>
      </c>
      <c r="CG16" s="9">
        <v>2.7309999999999999</v>
      </c>
      <c r="CH16" s="9">
        <v>13.585000000000001</v>
      </c>
      <c r="CI16" s="9">
        <v>8.0609999999999999</v>
      </c>
      <c r="CJ16" s="9">
        <v>5.524</v>
      </c>
      <c r="CK16" s="9">
        <v>2.2170000000000001</v>
      </c>
      <c r="CL16" s="9">
        <v>1.1299999999999999</v>
      </c>
      <c r="CM16" s="9">
        <v>1.087</v>
      </c>
      <c r="CN16" s="9">
        <v>14.154999999999999</v>
      </c>
      <c r="CO16" s="9">
        <v>7.1639999999999997</v>
      </c>
      <c r="CP16" s="9">
        <v>6.9909999999999997</v>
      </c>
      <c r="CQ16" s="9">
        <v>13.409000000000001</v>
      </c>
      <c r="CR16" s="9">
        <v>6.4180000000000001</v>
      </c>
      <c r="CS16" s="9">
        <v>6.9909999999999997</v>
      </c>
      <c r="CT16" s="9">
        <v>4.8179999999999996</v>
      </c>
      <c r="CU16" s="9">
        <v>3.0619999999999998</v>
      </c>
      <c r="CV16" s="9">
        <v>1.756</v>
      </c>
      <c r="CW16" s="9">
        <v>8.5909999999999993</v>
      </c>
      <c r="CX16" s="9">
        <v>3.3559999999999999</v>
      </c>
      <c r="CY16" s="9">
        <v>5.2350000000000003</v>
      </c>
      <c r="CZ16" s="9">
        <v>0.746</v>
      </c>
      <c r="DA16" s="9">
        <v>0.746</v>
      </c>
      <c r="DB16" s="9">
        <v>0</v>
      </c>
      <c r="DC16" s="9">
        <v>10.164999999999999</v>
      </c>
      <c r="DD16" s="9">
        <v>7.8140000000000001</v>
      </c>
      <c r="DE16" s="9">
        <v>2.351</v>
      </c>
      <c r="DF16" s="9">
        <v>8.6940000000000008</v>
      </c>
      <c r="DG16" s="9">
        <v>7.43</v>
      </c>
      <c r="DH16" s="9">
        <v>1.264</v>
      </c>
      <c r="DI16" s="9">
        <v>3.7</v>
      </c>
      <c r="DJ16" s="9">
        <v>2.7240000000000002</v>
      </c>
      <c r="DK16" s="9">
        <v>0.97499999999999998</v>
      </c>
      <c r="DL16" s="9">
        <v>4.9939999999999998</v>
      </c>
      <c r="DM16" s="9">
        <v>4.7060000000000004</v>
      </c>
      <c r="DN16" s="9">
        <v>0.28899999999999998</v>
      </c>
      <c r="DO16" s="9">
        <v>1.4710000000000001</v>
      </c>
      <c r="DP16" s="9">
        <v>0.38400000000000001</v>
      </c>
      <c r="DQ16" s="9">
        <v>1.087</v>
      </c>
      <c r="DR16" s="9">
        <v>16.978999999999999</v>
      </c>
      <c r="DS16" s="9">
        <v>9.0890000000000004</v>
      </c>
      <c r="DT16" s="9">
        <v>7.89</v>
      </c>
      <c r="DU16" s="9">
        <v>14.762</v>
      </c>
      <c r="DV16" s="9">
        <v>7.9589999999999996</v>
      </c>
      <c r="DW16" s="9">
        <v>6.8029999999999999</v>
      </c>
      <c r="DX16" s="9">
        <v>4.2750000000000004</v>
      </c>
      <c r="DY16" s="9">
        <v>2.1749999999999998</v>
      </c>
      <c r="DZ16" s="9">
        <v>2.1</v>
      </c>
      <c r="EA16" s="9">
        <v>10.487</v>
      </c>
      <c r="EB16" s="9">
        <v>5.7839999999999998</v>
      </c>
      <c r="EC16" s="9">
        <v>4.7030000000000003</v>
      </c>
      <c r="ED16" s="9">
        <v>2.2170000000000001</v>
      </c>
      <c r="EE16" s="9">
        <v>1.1299999999999999</v>
      </c>
      <c r="EF16" s="9">
        <v>1.087</v>
      </c>
      <c r="EG16" s="9">
        <v>2.0640000000000001</v>
      </c>
      <c r="EH16" s="9">
        <v>1.0089999999999999</v>
      </c>
      <c r="EI16" s="9">
        <v>1.056</v>
      </c>
      <c r="EJ16" s="9">
        <v>2.0640000000000001</v>
      </c>
      <c r="EK16" s="9">
        <v>1.0089999999999999</v>
      </c>
      <c r="EL16" s="9">
        <v>1.056</v>
      </c>
      <c r="EM16" s="9">
        <v>1.244</v>
      </c>
      <c r="EN16" s="9">
        <v>1.0089999999999999</v>
      </c>
      <c r="EO16" s="9">
        <v>0.23499999999999999</v>
      </c>
      <c r="EP16" s="9">
        <v>0.82099999999999995</v>
      </c>
      <c r="EQ16" s="9">
        <v>0</v>
      </c>
      <c r="ER16" s="9">
        <v>0.82099999999999995</v>
      </c>
      <c r="ES16" s="9">
        <v>0</v>
      </c>
      <c r="ET16" s="9">
        <v>0</v>
      </c>
      <c r="EU16" s="9">
        <v>0</v>
      </c>
      <c r="EV16" s="9">
        <v>3.3250000000000002</v>
      </c>
      <c r="EW16" s="9">
        <v>2.9289999999999998</v>
      </c>
      <c r="EX16" s="9">
        <v>0.39600000000000002</v>
      </c>
      <c r="EY16" s="9">
        <v>3.3250000000000002</v>
      </c>
      <c r="EZ16" s="9">
        <v>2.9289999999999998</v>
      </c>
      <c r="FA16" s="9">
        <v>0.39600000000000002</v>
      </c>
      <c r="FB16" s="9">
        <v>2.2589999999999999</v>
      </c>
      <c r="FC16" s="9">
        <v>1.8620000000000001</v>
      </c>
      <c r="FD16" s="9">
        <v>0.39600000000000002</v>
      </c>
      <c r="FE16" s="9">
        <v>1.0660000000000001</v>
      </c>
      <c r="FF16" s="9">
        <v>1.0660000000000001</v>
      </c>
      <c r="FG16" s="9">
        <v>0</v>
      </c>
      <c r="FH16" s="9">
        <v>0</v>
      </c>
      <c r="FI16" s="9">
        <v>0</v>
      </c>
      <c r="FJ16" s="9">
        <v>0</v>
      </c>
      <c r="FK16" s="9">
        <v>1.952</v>
      </c>
      <c r="FL16" s="9">
        <v>1.952</v>
      </c>
      <c r="FM16" s="9">
        <v>0</v>
      </c>
      <c r="FN16" s="9">
        <v>1.952</v>
      </c>
      <c r="FO16" s="9">
        <v>1.952</v>
      </c>
      <c r="FP16" s="9">
        <v>0</v>
      </c>
      <c r="FQ16" s="9">
        <v>0.74099999999999999</v>
      </c>
      <c r="FR16" s="9">
        <v>0.74099999999999999</v>
      </c>
      <c r="FS16" s="9">
        <v>0</v>
      </c>
      <c r="FT16" s="9">
        <v>1.2110000000000001</v>
      </c>
      <c r="FU16" s="9">
        <v>1.2110000000000001</v>
      </c>
      <c r="FV16" s="9">
        <v>0</v>
      </c>
      <c r="FW16" s="9">
        <v>0</v>
      </c>
      <c r="FX16" s="9">
        <v>0</v>
      </c>
      <c r="FY16" s="9">
        <v>0</v>
      </c>
      <c r="FZ16" s="9">
        <v>11.628</v>
      </c>
      <c r="GA16" s="9">
        <v>5.6529999999999996</v>
      </c>
      <c r="GB16" s="9">
        <v>5.9740000000000002</v>
      </c>
      <c r="GC16" s="9">
        <v>10.462</v>
      </c>
      <c r="GD16" s="9">
        <v>5.0629999999999997</v>
      </c>
      <c r="GE16" s="9">
        <v>5.4</v>
      </c>
      <c r="GF16" s="9">
        <v>3.0590000000000002</v>
      </c>
      <c r="GG16" s="9">
        <v>1.9770000000000001</v>
      </c>
      <c r="GH16" s="9">
        <v>1.0820000000000001</v>
      </c>
      <c r="GI16" s="9">
        <v>7.4039999999999999</v>
      </c>
      <c r="GJ16" s="9">
        <v>3.0859999999999999</v>
      </c>
      <c r="GK16" s="9">
        <v>4.3179999999999996</v>
      </c>
      <c r="GL16" s="9">
        <v>1.165</v>
      </c>
      <c r="GM16" s="9">
        <v>0.59099999999999997</v>
      </c>
      <c r="GN16" s="9">
        <v>0.57499999999999996</v>
      </c>
      <c r="GO16" s="9">
        <v>10.542999999999999</v>
      </c>
      <c r="GP16" s="9">
        <v>7.5720000000000001</v>
      </c>
      <c r="GQ16" s="9">
        <v>2.972</v>
      </c>
      <c r="GR16" s="9">
        <v>9.4909999999999997</v>
      </c>
      <c r="GS16" s="9">
        <v>7.032</v>
      </c>
      <c r="GT16" s="9">
        <v>2.4590000000000001</v>
      </c>
      <c r="GU16" s="9">
        <v>4.4219999999999997</v>
      </c>
      <c r="GV16" s="9">
        <v>3.1680000000000001</v>
      </c>
      <c r="GW16" s="9">
        <v>1.2529999999999999</v>
      </c>
      <c r="GX16" s="9">
        <v>5.07</v>
      </c>
      <c r="GY16" s="9">
        <v>3.8639999999999999</v>
      </c>
      <c r="GZ16" s="9">
        <v>1.206</v>
      </c>
      <c r="HA16" s="9">
        <v>1.052</v>
      </c>
      <c r="HB16" s="9">
        <v>0.54</v>
      </c>
      <c r="HC16" s="9">
        <v>0.51200000000000001</v>
      </c>
      <c r="HD16" s="9">
        <v>1.4910000000000001</v>
      </c>
      <c r="HE16" s="9">
        <v>1.095</v>
      </c>
      <c r="HF16" s="9">
        <v>0.39600000000000002</v>
      </c>
      <c r="HG16" s="9">
        <v>1.4910000000000001</v>
      </c>
      <c r="HH16" s="9">
        <v>1.095</v>
      </c>
      <c r="HI16" s="9">
        <v>0.39600000000000002</v>
      </c>
      <c r="HJ16" s="9">
        <v>1.0369999999999999</v>
      </c>
      <c r="HK16" s="9">
        <v>0.64100000000000001</v>
      </c>
      <c r="HL16" s="9">
        <v>0.39600000000000002</v>
      </c>
      <c r="HM16" s="9">
        <v>0.45400000000000001</v>
      </c>
      <c r="HN16" s="9">
        <v>0.45400000000000001</v>
      </c>
      <c r="HO16" s="9">
        <v>0</v>
      </c>
      <c r="HP16" s="9">
        <v>0</v>
      </c>
      <c r="HQ16" s="9">
        <v>0</v>
      </c>
      <c r="HR16" s="9">
        <v>0</v>
      </c>
      <c r="HS16" s="9">
        <v>0.65800000000000003</v>
      </c>
      <c r="HT16" s="9">
        <v>0.65800000000000003</v>
      </c>
      <c r="HU16" s="9">
        <v>0</v>
      </c>
      <c r="HV16" s="9">
        <v>0.65800000000000003</v>
      </c>
      <c r="HW16" s="9">
        <v>0.65800000000000003</v>
      </c>
      <c r="HX16" s="9">
        <v>0</v>
      </c>
      <c r="HY16" s="9">
        <v>0</v>
      </c>
      <c r="HZ16" s="9">
        <v>0</v>
      </c>
      <c r="IA16" s="9">
        <v>0</v>
      </c>
      <c r="IB16" s="9">
        <v>0.65800000000000003</v>
      </c>
      <c r="IC16" s="9">
        <v>0.65800000000000003</v>
      </c>
      <c r="ID16" s="9">
        <v>0</v>
      </c>
      <c r="IE16" s="9">
        <v>0</v>
      </c>
      <c r="IF16" s="9">
        <v>0</v>
      </c>
      <c r="IG16" s="9">
        <v>0</v>
      </c>
      <c r="IH16" s="9">
        <v>347.86799999999999</v>
      </c>
      <c r="II16" s="9">
        <v>127.321</v>
      </c>
      <c r="IJ16" s="9">
        <v>220.547</v>
      </c>
      <c r="IK16" s="9">
        <v>331.53399999999999</v>
      </c>
      <c r="IL16" s="9">
        <v>121.872</v>
      </c>
      <c r="IM16" s="9">
        <v>209.66200000000001</v>
      </c>
      <c r="IN16" s="9">
        <v>162.749</v>
      </c>
      <c r="IO16" s="9">
        <v>58.713000000000001</v>
      </c>
      <c r="IP16" s="9">
        <v>104.036</v>
      </c>
      <c r="IQ16" s="9">
        <v>168.785</v>
      </c>
    </row>
    <row r="17" spans="1:251">
      <c r="A17" s="10">
        <v>44228</v>
      </c>
      <c r="B17" s="9">
        <v>80.393000000000001</v>
      </c>
      <c r="C17" s="9">
        <v>48.941000000000003</v>
      </c>
      <c r="D17" s="9">
        <v>31.452000000000002</v>
      </c>
      <c r="E17" s="9">
        <v>76.108999999999995</v>
      </c>
      <c r="F17" s="9">
        <v>46.661000000000001</v>
      </c>
      <c r="G17" s="9">
        <v>29.448</v>
      </c>
      <c r="H17" s="9">
        <v>38.057000000000002</v>
      </c>
      <c r="I17" s="9">
        <v>23.574999999999999</v>
      </c>
      <c r="J17" s="9">
        <v>14.481999999999999</v>
      </c>
      <c r="K17" s="9">
        <v>38.051000000000002</v>
      </c>
      <c r="L17" s="9">
        <v>23.085999999999999</v>
      </c>
      <c r="M17" s="9">
        <v>14.965999999999999</v>
      </c>
      <c r="N17" s="9">
        <v>4.2839999999999998</v>
      </c>
      <c r="O17" s="9">
        <v>2.2799999999999998</v>
      </c>
      <c r="P17" s="9">
        <v>2.004</v>
      </c>
      <c r="Q17" s="9">
        <v>100.995</v>
      </c>
      <c r="R17" s="9">
        <v>29.257999999999999</v>
      </c>
      <c r="S17" s="9">
        <v>71.736999999999995</v>
      </c>
      <c r="T17" s="9">
        <v>96.813000000000002</v>
      </c>
      <c r="U17" s="9">
        <v>27.687000000000001</v>
      </c>
      <c r="V17" s="9">
        <v>69.125</v>
      </c>
      <c r="W17" s="9">
        <v>38.433</v>
      </c>
      <c r="X17" s="9">
        <v>8.6319999999999997</v>
      </c>
      <c r="Y17" s="9">
        <v>29.800999999999998</v>
      </c>
      <c r="Z17" s="9">
        <v>58.38</v>
      </c>
      <c r="AA17" s="9">
        <v>19.056000000000001</v>
      </c>
      <c r="AB17" s="9">
        <v>39.323999999999998</v>
      </c>
      <c r="AC17" s="9">
        <v>4.1820000000000004</v>
      </c>
      <c r="AD17" s="9">
        <v>1.571</v>
      </c>
      <c r="AE17" s="9">
        <v>2.6120000000000001</v>
      </c>
      <c r="AF17" s="9">
        <v>109.858</v>
      </c>
      <c r="AG17" s="9">
        <v>38.442999999999998</v>
      </c>
      <c r="AH17" s="9">
        <v>71.415999999999997</v>
      </c>
      <c r="AI17" s="9">
        <v>103.79300000000001</v>
      </c>
      <c r="AJ17" s="9">
        <v>36.718000000000004</v>
      </c>
      <c r="AK17" s="9">
        <v>67.075000000000003</v>
      </c>
      <c r="AL17" s="9">
        <v>48.914999999999999</v>
      </c>
      <c r="AM17" s="9">
        <v>20.835999999999999</v>
      </c>
      <c r="AN17" s="9">
        <v>28.079000000000001</v>
      </c>
      <c r="AO17" s="9">
        <v>54.878</v>
      </c>
      <c r="AP17" s="9">
        <v>15.882</v>
      </c>
      <c r="AQ17" s="9">
        <v>38.996000000000002</v>
      </c>
      <c r="AR17" s="9">
        <v>6.0659999999999998</v>
      </c>
      <c r="AS17" s="9">
        <v>1.7250000000000001</v>
      </c>
      <c r="AT17" s="9">
        <v>4.3410000000000002</v>
      </c>
      <c r="AU17" s="9">
        <v>50.942999999999998</v>
      </c>
      <c r="AV17" s="9">
        <v>28.965</v>
      </c>
      <c r="AW17" s="9">
        <v>21.978000000000002</v>
      </c>
      <c r="AX17" s="9">
        <v>48.371000000000002</v>
      </c>
      <c r="AY17" s="9">
        <v>27.957999999999998</v>
      </c>
      <c r="AZ17" s="9">
        <v>20.413</v>
      </c>
      <c r="BA17" s="9">
        <v>31.210999999999999</v>
      </c>
      <c r="BB17" s="9">
        <v>15.499000000000001</v>
      </c>
      <c r="BC17" s="9">
        <v>15.712</v>
      </c>
      <c r="BD17" s="9">
        <v>17.16</v>
      </c>
      <c r="BE17" s="9">
        <v>12.458</v>
      </c>
      <c r="BF17" s="9">
        <v>4.702</v>
      </c>
      <c r="BG17" s="9">
        <v>2.5720000000000001</v>
      </c>
      <c r="BH17" s="9">
        <v>1.008</v>
      </c>
      <c r="BI17" s="9">
        <v>1.5640000000000001</v>
      </c>
      <c r="BJ17" s="9">
        <v>20.477</v>
      </c>
      <c r="BK17" s="9">
        <v>12.744999999999999</v>
      </c>
      <c r="BL17" s="9">
        <v>7.7320000000000002</v>
      </c>
      <c r="BM17" s="9">
        <v>18.474</v>
      </c>
      <c r="BN17" s="9">
        <v>12.17</v>
      </c>
      <c r="BO17" s="9">
        <v>6.3040000000000003</v>
      </c>
      <c r="BP17" s="9">
        <v>9.9269999999999996</v>
      </c>
      <c r="BQ17" s="9">
        <v>6.4720000000000004</v>
      </c>
      <c r="BR17" s="9">
        <v>3.4540000000000002</v>
      </c>
      <c r="BS17" s="9">
        <v>8.5470000000000006</v>
      </c>
      <c r="BT17" s="9">
        <v>5.6980000000000004</v>
      </c>
      <c r="BU17" s="9">
        <v>2.8490000000000002</v>
      </c>
      <c r="BV17" s="9">
        <v>2.0030000000000001</v>
      </c>
      <c r="BW17" s="9">
        <v>0.57399999999999995</v>
      </c>
      <c r="BX17" s="9">
        <v>1.4279999999999999</v>
      </c>
      <c r="BY17" s="9">
        <v>37.521000000000001</v>
      </c>
      <c r="BZ17" s="9">
        <v>19.8</v>
      </c>
      <c r="CA17" s="9">
        <v>17.72</v>
      </c>
      <c r="CB17" s="9">
        <v>36.14</v>
      </c>
      <c r="CC17" s="9">
        <v>18.420000000000002</v>
      </c>
      <c r="CD17" s="9">
        <v>17.72</v>
      </c>
      <c r="CE17" s="9">
        <v>9.5419999999999998</v>
      </c>
      <c r="CF17" s="9">
        <v>4.5869999999999997</v>
      </c>
      <c r="CG17" s="9">
        <v>4.9550000000000001</v>
      </c>
      <c r="CH17" s="9">
        <v>26.597999999999999</v>
      </c>
      <c r="CI17" s="9">
        <v>13.833</v>
      </c>
      <c r="CJ17" s="9">
        <v>12.765000000000001</v>
      </c>
      <c r="CK17" s="9">
        <v>1.381</v>
      </c>
      <c r="CL17" s="9">
        <v>1.381</v>
      </c>
      <c r="CM17" s="9">
        <v>0</v>
      </c>
      <c r="CN17" s="9">
        <v>20.754000000000001</v>
      </c>
      <c r="CO17" s="9">
        <v>8.0370000000000008</v>
      </c>
      <c r="CP17" s="9">
        <v>12.717000000000001</v>
      </c>
      <c r="CQ17" s="9">
        <v>20.353999999999999</v>
      </c>
      <c r="CR17" s="9">
        <v>7.6379999999999999</v>
      </c>
      <c r="CS17" s="9">
        <v>12.717000000000001</v>
      </c>
      <c r="CT17" s="9">
        <v>5.95</v>
      </c>
      <c r="CU17" s="9">
        <v>2.0779999999999998</v>
      </c>
      <c r="CV17" s="9">
        <v>3.8719999999999999</v>
      </c>
      <c r="CW17" s="9">
        <v>14.404</v>
      </c>
      <c r="CX17" s="9">
        <v>5.56</v>
      </c>
      <c r="CY17" s="9">
        <v>8.8439999999999994</v>
      </c>
      <c r="CZ17" s="9">
        <v>0.39900000000000002</v>
      </c>
      <c r="DA17" s="9">
        <v>0.39900000000000002</v>
      </c>
      <c r="DB17" s="9">
        <v>0</v>
      </c>
      <c r="DC17" s="9">
        <v>16.766999999999999</v>
      </c>
      <c r="DD17" s="9">
        <v>11.763</v>
      </c>
      <c r="DE17" s="9">
        <v>5.0039999999999996</v>
      </c>
      <c r="DF17" s="9">
        <v>15.786</v>
      </c>
      <c r="DG17" s="9">
        <v>10.782</v>
      </c>
      <c r="DH17" s="9">
        <v>5.0039999999999996</v>
      </c>
      <c r="DI17" s="9">
        <v>3.5920000000000001</v>
      </c>
      <c r="DJ17" s="9">
        <v>2.5089999999999999</v>
      </c>
      <c r="DK17" s="9">
        <v>1.083</v>
      </c>
      <c r="DL17" s="9">
        <v>12.194000000000001</v>
      </c>
      <c r="DM17" s="9">
        <v>8.2729999999999997</v>
      </c>
      <c r="DN17" s="9">
        <v>3.9209999999999998</v>
      </c>
      <c r="DO17" s="9">
        <v>0.98199999999999998</v>
      </c>
      <c r="DP17" s="9">
        <v>0.98199999999999998</v>
      </c>
      <c r="DQ17" s="9">
        <v>0</v>
      </c>
      <c r="DR17" s="9">
        <v>20.524999999999999</v>
      </c>
      <c r="DS17" s="9">
        <v>9.4710000000000001</v>
      </c>
      <c r="DT17" s="9">
        <v>11.053000000000001</v>
      </c>
      <c r="DU17" s="9">
        <v>20.350000000000001</v>
      </c>
      <c r="DV17" s="9">
        <v>9.2970000000000006</v>
      </c>
      <c r="DW17" s="9">
        <v>11.053000000000001</v>
      </c>
      <c r="DX17" s="9">
        <v>4.9409999999999998</v>
      </c>
      <c r="DY17" s="9">
        <v>1.2170000000000001</v>
      </c>
      <c r="DZ17" s="9">
        <v>3.7229999999999999</v>
      </c>
      <c r="EA17" s="9">
        <v>15.41</v>
      </c>
      <c r="EB17" s="9">
        <v>8.08</v>
      </c>
      <c r="EC17" s="9">
        <v>7.33</v>
      </c>
      <c r="ED17" s="9">
        <v>0.17399999999999999</v>
      </c>
      <c r="EE17" s="9">
        <v>0.17399999999999999</v>
      </c>
      <c r="EF17" s="9">
        <v>0</v>
      </c>
      <c r="EG17" s="9">
        <v>4.29</v>
      </c>
      <c r="EH17" s="9">
        <v>1.6970000000000001</v>
      </c>
      <c r="EI17" s="9">
        <v>2.593</v>
      </c>
      <c r="EJ17" s="9">
        <v>4.29</v>
      </c>
      <c r="EK17" s="9">
        <v>1.6970000000000001</v>
      </c>
      <c r="EL17" s="9">
        <v>2.593</v>
      </c>
      <c r="EM17" s="9">
        <v>0.42499999999999999</v>
      </c>
      <c r="EN17" s="9">
        <v>0.42499999999999999</v>
      </c>
      <c r="EO17" s="9">
        <v>0</v>
      </c>
      <c r="EP17" s="9">
        <v>3.8660000000000001</v>
      </c>
      <c r="EQ17" s="9">
        <v>1.272</v>
      </c>
      <c r="ER17" s="9">
        <v>2.593</v>
      </c>
      <c r="ES17" s="9">
        <v>0</v>
      </c>
      <c r="ET17" s="9">
        <v>0</v>
      </c>
      <c r="EU17" s="9">
        <v>0</v>
      </c>
      <c r="EV17" s="9">
        <v>4.3600000000000003</v>
      </c>
      <c r="EW17" s="9">
        <v>2.4940000000000002</v>
      </c>
      <c r="EX17" s="9">
        <v>1.865</v>
      </c>
      <c r="EY17" s="9">
        <v>3.96</v>
      </c>
      <c r="EZ17" s="9">
        <v>2.0950000000000002</v>
      </c>
      <c r="FA17" s="9">
        <v>1.865</v>
      </c>
      <c r="FB17" s="9">
        <v>1.036</v>
      </c>
      <c r="FC17" s="9">
        <v>0.45500000000000002</v>
      </c>
      <c r="FD17" s="9">
        <v>0.58099999999999996</v>
      </c>
      <c r="FE17" s="9">
        <v>2.9239999999999999</v>
      </c>
      <c r="FF17" s="9">
        <v>1.64</v>
      </c>
      <c r="FG17" s="9">
        <v>1.2849999999999999</v>
      </c>
      <c r="FH17" s="9">
        <v>0.39900000000000002</v>
      </c>
      <c r="FI17" s="9">
        <v>0.39900000000000002</v>
      </c>
      <c r="FJ17" s="9">
        <v>0</v>
      </c>
      <c r="FK17" s="9">
        <v>8.3460000000000001</v>
      </c>
      <c r="FL17" s="9">
        <v>6.1379999999999999</v>
      </c>
      <c r="FM17" s="9">
        <v>2.2080000000000002</v>
      </c>
      <c r="FN17" s="9">
        <v>7.5389999999999997</v>
      </c>
      <c r="FO17" s="9">
        <v>5.33</v>
      </c>
      <c r="FP17" s="9">
        <v>2.2080000000000002</v>
      </c>
      <c r="FQ17" s="9">
        <v>3.141</v>
      </c>
      <c r="FR17" s="9">
        <v>2.4889999999999999</v>
      </c>
      <c r="FS17" s="9">
        <v>0.65100000000000002</v>
      </c>
      <c r="FT17" s="9">
        <v>4.3979999999999997</v>
      </c>
      <c r="FU17" s="9">
        <v>2.8410000000000002</v>
      </c>
      <c r="FV17" s="9">
        <v>1.5569999999999999</v>
      </c>
      <c r="FW17" s="9">
        <v>0.80700000000000005</v>
      </c>
      <c r="FX17" s="9">
        <v>0.80700000000000005</v>
      </c>
      <c r="FY17" s="9">
        <v>0</v>
      </c>
      <c r="FZ17" s="9">
        <v>18.937999999999999</v>
      </c>
      <c r="GA17" s="9">
        <v>9.3070000000000004</v>
      </c>
      <c r="GB17" s="9">
        <v>9.6310000000000002</v>
      </c>
      <c r="GC17" s="9">
        <v>18.364000000000001</v>
      </c>
      <c r="GD17" s="9">
        <v>8.7330000000000005</v>
      </c>
      <c r="GE17" s="9">
        <v>9.6310000000000002</v>
      </c>
      <c r="GF17" s="9">
        <v>3.899</v>
      </c>
      <c r="GG17" s="9">
        <v>1.58</v>
      </c>
      <c r="GH17" s="9">
        <v>2.319</v>
      </c>
      <c r="GI17" s="9">
        <v>14.465</v>
      </c>
      <c r="GJ17" s="9">
        <v>7.1529999999999996</v>
      </c>
      <c r="GK17" s="9">
        <v>7.3120000000000003</v>
      </c>
      <c r="GL17" s="9">
        <v>0.57399999999999995</v>
      </c>
      <c r="GM17" s="9">
        <v>0.57399999999999995</v>
      </c>
      <c r="GN17" s="9">
        <v>0</v>
      </c>
      <c r="GO17" s="9">
        <v>11.295999999999999</v>
      </c>
      <c r="GP17" s="9">
        <v>4.4470000000000001</v>
      </c>
      <c r="GQ17" s="9">
        <v>6.8490000000000002</v>
      </c>
      <c r="GR17" s="9">
        <v>11.132</v>
      </c>
      <c r="GS17" s="9">
        <v>4.2830000000000004</v>
      </c>
      <c r="GT17" s="9">
        <v>6.8490000000000002</v>
      </c>
      <c r="GU17" s="9">
        <v>3.5790000000000002</v>
      </c>
      <c r="GV17" s="9">
        <v>1.595</v>
      </c>
      <c r="GW17" s="9">
        <v>1.9850000000000001</v>
      </c>
      <c r="GX17" s="9">
        <v>7.5529999999999999</v>
      </c>
      <c r="GY17" s="9">
        <v>2.6880000000000002</v>
      </c>
      <c r="GZ17" s="9">
        <v>4.8639999999999999</v>
      </c>
      <c r="HA17" s="9">
        <v>0.16400000000000001</v>
      </c>
      <c r="HB17" s="9">
        <v>0.16400000000000001</v>
      </c>
      <c r="HC17" s="9">
        <v>0</v>
      </c>
      <c r="HD17" s="9">
        <v>5.7489999999999997</v>
      </c>
      <c r="HE17" s="9">
        <v>5.0979999999999999</v>
      </c>
      <c r="HF17" s="9">
        <v>0.65100000000000002</v>
      </c>
      <c r="HG17" s="9">
        <v>5.1059999999999999</v>
      </c>
      <c r="HH17" s="9">
        <v>4.4550000000000001</v>
      </c>
      <c r="HI17" s="9">
        <v>0.65100000000000002</v>
      </c>
      <c r="HJ17" s="9">
        <v>1.1140000000000001</v>
      </c>
      <c r="HK17" s="9">
        <v>0.46300000000000002</v>
      </c>
      <c r="HL17" s="9">
        <v>0.65100000000000002</v>
      </c>
      <c r="HM17" s="9">
        <v>3.9910000000000001</v>
      </c>
      <c r="HN17" s="9">
        <v>3.9910000000000001</v>
      </c>
      <c r="HO17" s="9">
        <v>0</v>
      </c>
      <c r="HP17" s="9">
        <v>0.64300000000000002</v>
      </c>
      <c r="HQ17" s="9">
        <v>0.64300000000000002</v>
      </c>
      <c r="HR17" s="9">
        <v>0</v>
      </c>
      <c r="HS17" s="9">
        <v>1.538</v>
      </c>
      <c r="HT17" s="9">
        <v>0.94899999999999995</v>
      </c>
      <c r="HU17" s="9">
        <v>0.58899999999999997</v>
      </c>
      <c r="HV17" s="9">
        <v>1.538</v>
      </c>
      <c r="HW17" s="9">
        <v>0.94899999999999995</v>
      </c>
      <c r="HX17" s="9">
        <v>0.58899999999999997</v>
      </c>
      <c r="HY17" s="9">
        <v>0.94899999999999995</v>
      </c>
      <c r="HZ17" s="9">
        <v>0.94899999999999995</v>
      </c>
      <c r="IA17" s="9">
        <v>0</v>
      </c>
      <c r="IB17" s="9">
        <v>0.58899999999999997</v>
      </c>
      <c r="IC17" s="9">
        <v>0</v>
      </c>
      <c r="ID17" s="9">
        <v>0.58899999999999997</v>
      </c>
      <c r="IE17" s="9">
        <v>0</v>
      </c>
      <c r="IF17" s="9">
        <v>0</v>
      </c>
      <c r="IG17" s="9">
        <v>0</v>
      </c>
      <c r="IH17" s="9">
        <v>330.03699999999998</v>
      </c>
      <c r="II17" s="9">
        <v>138.67099999999999</v>
      </c>
      <c r="IJ17" s="9">
        <v>191.36600000000001</v>
      </c>
      <c r="IK17" s="9">
        <v>311.36900000000003</v>
      </c>
      <c r="IL17" s="9">
        <v>135.19900000000001</v>
      </c>
      <c r="IM17" s="9">
        <v>176.17</v>
      </c>
      <c r="IN17" s="9">
        <v>139.63499999999999</v>
      </c>
      <c r="IO17" s="9">
        <v>59.878</v>
      </c>
      <c r="IP17" s="9">
        <v>79.757000000000005</v>
      </c>
      <c r="IQ17" s="9">
        <v>171.73400000000001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2012</v>
      </c>
      <c r="C1" s="3" t="s">
        <v>2013</v>
      </c>
      <c r="D1" s="3" t="s">
        <v>2014</v>
      </c>
      <c r="E1" s="3" t="s">
        <v>2015</v>
      </c>
      <c r="F1" s="3" t="s">
        <v>2016</v>
      </c>
      <c r="G1" s="3" t="s">
        <v>2017</v>
      </c>
      <c r="H1" s="3" t="s">
        <v>2018</v>
      </c>
      <c r="I1" s="3" t="s">
        <v>2019</v>
      </c>
      <c r="J1" s="3" t="s">
        <v>2020</v>
      </c>
      <c r="K1" s="3" t="s">
        <v>2021</v>
      </c>
      <c r="L1" s="3" t="s">
        <v>2022</v>
      </c>
      <c r="M1" s="3" t="s">
        <v>2023</v>
      </c>
      <c r="N1" s="3" t="s">
        <v>2024</v>
      </c>
      <c r="O1" s="3" t="s">
        <v>2025</v>
      </c>
      <c r="P1" s="3" t="s">
        <v>2026</v>
      </c>
      <c r="Q1" s="3" t="s">
        <v>2027</v>
      </c>
      <c r="R1" s="3" t="s">
        <v>2028</v>
      </c>
      <c r="S1" s="3" t="s">
        <v>2029</v>
      </c>
      <c r="T1" s="3" t="s">
        <v>2030</v>
      </c>
      <c r="U1" s="3" t="s">
        <v>2031</v>
      </c>
      <c r="V1" s="3" t="s">
        <v>2032</v>
      </c>
      <c r="W1" s="3" t="s">
        <v>2033</v>
      </c>
      <c r="X1" s="3" t="s">
        <v>2034</v>
      </c>
      <c r="Y1" s="3" t="s">
        <v>2035</v>
      </c>
      <c r="Z1" s="3" t="s">
        <v>2036</v>
      </c>
      <c r="AA1" s="3" t="s">
        <v>2037</v>
      </c>
      <c r="AB1" s="3" t="s">
        <v>2038</v>
      </c>
      <c r="AC1" s="3" t="s">
        <v>2039</v>
      </c>
      <c r="AD1" s="3" t="s">
        <v>2040</v>
      </c>
      <c r="AE1" s="3" t="s">
        <v>2041</v>
      </c>
      <c r="AF1" s="3" t="s">
        <v>2042</v>
      </c>
      <c r="AG1" s="3" t="s">
        <v>2043</v>
      </c>
      <c r="AH1" s="3" t="s">
        <v>2044</v>
      </c>
      <c r="AI1" s="3" t="s">
        <v>2045</v>
      </c>
      <c r="AJ1" s="3" t="s">
        <v>2046</v>
      </c>
      <c r="AK1" s="3" t="s">
        <v>2047</v>
      </c>
      <c r="AL1" s="3" t="s">
        <v>2048</v>
      </c>
      <c r="AM1" s="3" t="s">
        <v>2049</v>
      </c>
      <c r="AN1" s="3" t="s">
        <v>2050</v>
      </c>
      <c r="AO1" s="3" t="s">
        <v>2051</v>
      </c>
      <c r="AP1" s="3" t="s">
        <v>2052</v>
      </c>
      <c r="AQ1" s="3" t="s">
        <v>2053</v>
      </c>
      <c r="AR1" s="3" t="s">
        <v>2054</v>
      </c>
      <c r="AS1" s="3" t="s">
        <v>2055</v>
      </c>
      <c r="AT1" s="3" t="s">
        <v>2056</v>
      </c>
      <c r="AU1" s="3" t="s">
        <v>2057</v>
      </c>
      <c r="AV1" s="3" t="s">
        <v>2058</v>
      </c>
      <c r="AW1" s="3" t="s">
        <v>2059</v>
      </c>
      <c r="AX1" s="3" t="s">
        <v>2060</v>
      </c>
      <c r="AY1" s="3" t="s">
        <v>2061</v>
      </c>
      <c r="AZ1" s="3" t="s">
        <v>2062</v>
      </c>
      <c r="BA1" s="3" t="s">
        <v>2063</v>
      </c>
      <c r="BB1" s="3" t="s">
        <v>2064</v>
      </c>
      <c r="BC1" s="3" t="s">
        <v>2065</v>
      </c>
      <c r="BD1" s="3" t="s">
        <v>2066</v>
      </c>
      <c r="BE1" s="3" t="s">
        <v>2067</v>
      </c>
      <c r="BF1" s="3" t="s">
        <v>2068</v>
      </c>
      <c r="BG1" s="3" t="s">
        <v>2069</v>
      </c>
      <c r="BH1" s="3" t="s">
        <v>2070</v>
      </c>
      <c r="BI1" s="3" t="s">
        <v>2071</v>
      </c>
      <c r="BJ1" s="3" t="s">
        <v>2072</v>
      </c>
      <c r="BK1" s="3" t="s">
        <v>2073</v>
      </c>
      <c r="BL1" s="3" t="s">
        <v>2074</v>
      </c>
      <c r="BM1" s="3" t="s">
        <v>2075</v>
      </c>
      <c r="BN1" s="3" t="s">
        <v>2076</v>
      </c>
      <c r="BO1" s="3" t="s">
        <v>2077</v>
      </c>
      <c r="BP1" s="3" t="s">
        <v>2078</v>
      </c>
      <c r="BQ1" s="3" t="s">
        <v>2079</v>
      </c>
      <c r="BR1" s="3" t="s">
        <v>2080</v>
      </c>
      <c r="BS1" s="3" t="s">
        <v>2081</v>
      </c>
      <c r="BT1" s="3" t="s">
        <v>2082</v>
      </c>
      <c r="BU1" s="3" t="s">
        <v>2083</v>
      </c>
      <c r="BV1" s="3" t="s">
        <v>2084</v>
      </c>
      <c r="BW1" s="3" t="s">
        <v>2085</v>
      </c>
      <c r="BX1" s="3" t="s">
        <v>2086</v>
      </c>
      <c r="BY1" s="3" t="s">
        <v>2087</v>
      </c>
      <c r="BZ1" s="3" t="s">
        <v>2088</v>
      </c>
      <c r="CA1" s="3" t="s">
        <v>2089</v>
      </c>
      <c r="CB1" s="3" t="s">
        <v>2090</v>
      </c>
      <c r="CC1" s="3" t="s">
        <v>2091</v>
      </c>
      <c r="CD1" s="3" t="s">
        <v>2092</v>
      </c>
      <c r="CE1" s="3" t="s">
        <v>2093</v>
      </c>
      <c r="CF1" s="3" t="s">
        <v>2094</v>
      </c>
      <c r="CG1" s="3" t="s">
        <v>2095</v>
      </c>
      <c r="CH1" s="3" t="s">
        <v>2096</v>
      </c>
      <c r="CI1" s="3" t="s">
        <v>2097</v>
      </c>
      <c r="CJ1" s="3" t="s">
        <v>2098</v>
      </c>
      <c r="CK1" s="3" t="s">
        <v>2099</v>
      </c>
      <c r="CL1" s="3" t="s">
        <v>2100</v>
      </c>
      <c r="CM1" s="3" t="s">
        <v>2101</v>
      </c>
      <c r="CN1" s="3" t="s">
        <v>2102</v>
      </c>
      <c r="CO1" s="3" t="s">
        <v>2103</v>
      </c>
      <c r="CP1" s="3" t="s">
        <v>2104</v>
      </c>
      <c r="CQ1" s="3" t="s">
        <v>2105</v>
      </c>
      <c r="CR1" s="3" t="s">
        <v>2106</v>
      </c>
      <c r="CS1" s="3" t="s">
        <v>2107</v>
      </c>
      <c r="CT1" s="3" t="s">
        <v>2108</v>
      </c>
      <c r="CU1" s="3" t="s">
        <v>2109</v>
      </c>
      <c r="CV1" s="3" t="s">
        <v>2110</v>
      </c>
      <c r="CW1" s="3" t="s">
        <v>2111</v>
      </c>
      <c r="CX1" s="3" t="s">
        <v>2112</v>
      </c>
      <c r="CY1" s="3" t="s">
        <v>2113</v>
      </c>
      <c r="CZ1" s="3" t="s">
        <v>2114</v>
      </c>
      <c r="DA1" s="3" t="s">
        <v>2115</v>
      </c>
      <c r="DB1" s="3" t="s">
        <v>2116</v>
      </c>
      <c r="DC1" s="3" t="s">
        <v>2117</v>
      </c>
      <c r="DD1" s="3" t="s">
        <v>2118</v>
      </c>
      <c r="DE1" s="3" t="s">
        <v>2119</v>
      </c>
      <c r="DF1" s="3" t="s">
        <v>2120</v>
      </c>
      <c r="DG1" s="3" t="s">
        <v>2121</v>
      </c>
      <c r="DH1" s="3" t="s">
        <v>2122</v>
      </c>
      <c r="DI1" s="3" t="s">
        <v>2123</v>
      </c>
      <c r="DJ1" s="3" t="s">
        <v>2124</v>
      </c>
      <c r="DK1" s="3" t="s">
        <v>2125</v>
      </c>
      <c r="DL1" s="3" t="s">
        <v>2126</v>
      </c>
      <c r="DM1" s="3" t="s">
        <v>2127</v>
      </c>
      <c r="DN1" s="3" t="s">
        <v>2128</v>
      </c>
      <c r="DO1" s="3" t="s">
        <v>2129</v>
      </c>
      <c r="DP1" s="3" t="s">
        <v>2130</v>
      </c>
      <c r="DQ1" s="3" t="s">
        <v>2131</v>
      </c>
      <c r="DR1" s="3" t="s">
        <v>2132</v>
      </c>
      <c r="DS1" s="3" t="s">
        <v>2133</v>
      </c>
      <c r="DT1" s="3" t="s">
        <v>2134</v>
      </c>
      <c r="DU1" s="3" t="s">
        <v>2135</v>
      </c>
      <c r="DV1" s="3" t="s">
        <v>2136</v>
      </c>
      <c r="DW1" s="3" t="s">
        <v>2137</v>
      </c>
      <c r="DX1" s="3" t="s">
        <v>2138</v>
      </c>
      <c r="DY1" s="3" t="s">
        <v>2139</v>
      </c>
      <c r="DZ1" s="3" t="s">
        <v>2140</v>
      </c>
      <c r="EA1" s="3" t="s">
        <v>2141</v>
      </c>
      <c r="EB1" s="3" t="s">
        <v>2142</v>
      </c>
      <c r="EC1" s="3" t="s">
        <v>2143</v>
      </c>
      <c r="ED1" s="3" t="s">
        <v>2144</v>
      </c>
      <c r="EE1" s="3" t="s">
        <v>2145</v>
      </c>
      <c r="EF1" s="3" t="s">
        <v>2146</v>
      </c>
      <c r="EG1" s="3" t="s">
        <v>2147</v>
      </c>
      <c r="EH1" s="3" t="s">
        <v>2148</v>
      </c>
      <c r="EI1" s="3" t="s">
        <v>2149</v>
      </c>
      <c r="EJ1" s="3" t="s">
        <v>2150</v>
      </c>
      <c r="EK1" s="3" t="s">
        <v>2151</v>
      </c>
      <c r="EL1" s="3" t="s">
        <v>2152</v>
      </c>
      <c r="EM1" s="3" t="s">
        <v>2153</v>
      </c>
      <c r="EN1" s="3" t="s">
        <v>2154</v>
      </c>
      <c r="EO1" s="3" t="s">
        <v>2155</v>
      </c>
      <c r="EP1" s="3" t="s">
        <v>2156</v>
      </c>
      <c r="EQ1" s="3" t="s">
        <v>2157</v>
      </c>
      <c r="ER1" s="3" t="s">
        <v>2158</v>
      </c>
      <c r="ES1" s="3" t="s">
        <v>2159</v>
      </c>
      <c r="ET1" s="3" t="s">
        <v>2160</v>
      </c>
      <c r="EU1" s="3" t="s">
        <v>2161</v>
      </c>
      <c r="EV1" s="3" t="s">
        <v>2162</v>
      </c>
      <c r="EW1" s="3" t="s">
        <v>2163</v>
      </c>
      <c r="EX1" s="3" t="s">
        <v>2164</v>
      </c>
      <c r="EY1" s="3" t="s">
        <v>2165</v>
      </c>
      <c r="EZ1" s="3" t="s">
        <v>2166</v>
      </c>
      <c r="FA1" s="3" t="s">
        <v>2167</v>
      </c>
      <c r="FB1" s="3" t="s">
        <v>2168</v>
      </c>
      <c r="FC1" s="3" t="s">
        <v>2169</v>
      </c>
      <c r="FD1" s="3" t="s">
        <v>2170</v>
      </c>
      <c r="FE1" s="3" t="s">
        <v>2171</v>
      </c>
      <c r="FF1" s="3" t="s">
        <v>2172</v>
      </c>
      <c r="FG1" s="3" t="s">
        <v>2173</v>
      </c>
      <c r="FH1" s="3" t="s">
        <v>2174</v>
      </c>
      <c r="FI1" s="3" t="s">
        <v>2175</v>
      </c>
      <c r="FJ1" s="3" t="s">
        <v>2176</v>
      </c>
      <c r="FK1" s="3" t="s">
        <v>2177</v>
      </c>
      <c r="FL1" s="3" t="s">
        <v>2178</v>
      </c>
      <c r="FM1" s="3" t="s">
        <v>2179</v>
      </c>
      <c r="FN1" s="3" t="s">
        <v>2180</v>
      </c>
      <c r="FO1" s="3" t="s">
        <v>2181</v>
      </c>
      <c r="FP1" s="3" t="s">
        <v>2182</v>
      </c>
      <c r="FQ1" s="3" t="s">
        <v>2183</v>
      </c>
      <c r="FR1" s="3" t="s">
        <v>2184</v>
      </c>
      <c r="FS1" s="3" t="s">
        <v>2185</v>
      </c>
      <c r="FT1" s="3" t="s">
        <v>2186</v>
      </c>
      <c r="FU1" s="3" t="s">
        <v>2187</v>
      </c>
      <c r="FV1" s="3" t="s">
        <v>2188</v>
      </c>
      <c r="FW1" s="3" t="s">
        <v>2189</v>
      </c>
      <c r="FX1" s="3" t="s">
        <v>2190</v>
      </c>
      <c r="FY1" s="3" t="s">
        <v>2191</v>
      </c>
      <c r="FZ1" s="3" t="s">
        <v>2192</v>
      </c>
      <c r="GA1" s="3" t="s">
        <v>2193</v>
      </c>
      <c r="GB1" s="3" t="s">
        <v>2194</v>
      </c>
      <c r="GC1" s="3" t="s">
        <v>2195</v>
      </c>
      <c r="GD1" s="3" t="s">
        <v>2196</v>
      </c>
      <c r="GE1" s="3" t="s">
        <v>2197</v>
      </c>
      <c r="GF1" s="3" t="s">
        <v>2198</v>
      </c>
      <c r="GG1" s="3" t="s">
        <v>2199</v>
      </c>
      <c r="GH1" s="3" t="s">
        <v>2200</v>
      </c>
      <c r="GI1" s="3" t="s">
        <v>2201</v>
      </c>
      <c r="GJ1" s="3" t="s">
        <v>2202</v>
      </c>
      <c r="GK1" s="3" t="s">
        <v>2203</v>
      </c>
      <c r="GL1" s="3" t="s">
        <v>2204</v>
      </c>
      <c r="GM1" s="3" t="s">
        <v>2205</v>
      </c>
      <c r="GN1" s="3" t="s">
        <v>2206</v>
      </c>
      <c r="GO1" s="3" t="s">
        <v>2207</v>
      </c>
      <c r="GP1" s="3" t="s">
        <v>2208</v>
      </c>
      <c r="GQ1" s="3" t="s">
        <v>2209</v>
      </c>
      <c r="GR1" s="3" t="s">
        <v>2210</v>
      </c>
      <c r="GS1" s="3" t="s">
        <v>2211</v>
      </c>
      <c r="GT1" s="3" t="s">
        <v>2212</v>
      </c>
      <c r="GU1" s="3" t="s">
        <v>2213</v>
      </c>
      <c r="GV1" s="3" t="s">
        <v>2214</v>
      </c>
      <c r="GW1" s="3" t="s">
        <v>2215</v>
      </c>
      <c r="GX1" s="3" t="s">
        <v>2216</v>
      </c>
      <c r="GY1" s="3" t="s">
        <v>2217</v>
      </c>
      <c r="GZ1" s="3" t="s">
        <v>2218</v>
      </c>
      <c r="HA1" s="3" t="s">
        <v>2219</v>
      </c>
      <c r="HB1" s="3" t="s">
        <v>2220</v>
      </c>
      <c r="HC1" s="3" t="s">
        <v>2221</v>
      </c>
      <c r="HD1" s="3" t="s">
        <v>2222</v>
      </c>
      <c r="HE1" s="3" t="s">
        <v>2223</v>
      </c>
      <c r="HF1" s="3" t="s">
        <v>2224</v>
      </c>
      <c r="HG1" s="3" t="s">
        <v>2225</v>
      </c>
      <c r="HH1" s="3" t="s">
        <v>2226</v>
      </c>
      <c r="HI1" s="3" t="s">
        <v>2227</v>
      </c>
      <c r="HJ1" s="3" t="s">
        <v>2228</v>
      </c>
      <c r="HK1" s="3" t="s">
        <v>2229</v>
      </c>
      <c r="HL1" s="3" t="s">
        <v>2230</v>
      </c>
      <c r="HM1" s="3" t="s">
        <v>2231</v>
      </c>
      <c r="HN1" s="3" t="s">
        <v>2232</v>
      </c>
      <c r="HO1" s="3" t="s">
        <v>2233</v>
      </c>
      <c r="HP1" s="3" t="s">
        <v>2234</v>
      </c>
      <c r="HQ1" s="3" t="s">
        <v>2235</v>
      </c>
      <c r="HR1" s="3" t="s">
        <v>2236</v>
      </c>
      <c r="HS1" s="3" t="s">
        <v>2237</v>
      </c>
      <c r="HT1" s="3" t="s">
        <v>2238</v>
      </c>
      <c r="HU1" s="3" t="s">
        <v>2239</v>
      </c>
      <c r="HV1" s="3" t="s">
        <v>2240</v>
      </c>
      <c r="HW1" s="3" t="s">
        <v>2241</v>
      </c>
      <c r="HX1" s="3" t="s">
        <v>2242</v>
      </c>
      <c r="HY1" s="3" t="s">
        <v>2243</v>
      </c>
      <c r="HZ1" s="3" t="s">
        <v>2244</v>
      </c>
      <c r="IA1" s="3" t="s">
        <v>2245</v>
      </c>
      <c r="IB1" s="3" t="s">
        <v>2246</v>
      </c>
      <c r="IC1" s="3" t="s">
        <v>2247</v>
      </c>
      <c r="ID1" s="3" t="s">
        <v>2248</v>
      </c>
      <c r="IE1" s="3" t="s">
        <v>2249</v>
      </c>
      <c r="IF1" s="3" t="s">
        <v>2250</v>
      </c>
      <c r="IG1" s="3" t="s">
        <v>2251</v>
      </c>
      <c r="IH1" s="3" t="s">
        <v>2252</v>
      </c>
      <c r="II1" s="3" t="s">
        <v>2253</v>
      </c>
      <c r="IJ1" s="3" t="s">
        <v>2254</v>
      </c>
      <c r="IK1" s="3" t="s">
        <v>2255</v>
      </c>
      <c r="IL1" s="3" t="s">
        <v>2256</v>
      </c>
      <c r="IM1" s="3" t="s">
        <v>2257</v>
      </c>
      <c r="IN1" s="3" t="s">
        <v>2258</v>
      </c>
      <c r="IO1" s="3" t="s">
        <v>2259</v>
      </c>
      <c r="IP1" s="3" t="s">
        <v>2260</v>
      </c>
      <c r="IQ1" s="3" t="s">
        <v>2261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4641</v>
      </c>
      <c r="C5" s="8" t="s">
        <v>4641</v>
      </c>
      <c r="D5" s="8" t="s">
        <v>4641</v>
      </c>
      <c r="E5" s="8" t="s">
        <v>4641</v>
      </c>
      <c r="F5" s="8" t="s">
        <v>4641</v>
      </c>
      <c r="G5" s="8" t="s">
        <v>4641</v>
      </c>
      <c r="H5" s="8" t="s">
        <v>4641</v>
      </c>
      <c r="I5" s="8" t="s">
        <v>4641</v>
      </c>
      <c r="J5" s="8" t="s">
        <v>4641</v>
      </c>
      <c r="K5" s="8" t="s">
        <v>4641</v>
      </c>
      <c r="L5" s="8" t="s">
        <v>4641</v>
      </c>
      <c r="M5" s="8" t="s">
        <v>4641</v>
      </c>
      <c r="N5" s="8" t="s">
        <v>4641</v>
      </c>
      <c r="O5" s="8" t="s">
        <v>4641</v>
      </c>
      <c r="P5" s="8" t="s">
        <v>4641</v>
      </c>
      <c r="Q5" s="8" t="s">
        <v>4641</v>
      </c>
      <c r="R5" s="8" t="s">
        <v>4641</v>
      </c>
      <c r="S5" s="8" t="s">
        <v>4641</v>
      </c>
      <c r="T5" s="8" t="s">
        <v>4641</v>
      </c>
      <c r="U5" s="8" t="s">
        <v>4641</v>
      </c>
      <c r="V5" s="8" t="s">
        <v>4641</v>
      </c>
      <c r="W5" s="8" t="s">
        <v>4641</v>
      </c>
      <c r="X5" s="8" t="s">
        <v>4641</v>
      </c>
      <c r="Y5" s="8" t="s">
        <v>4641</v>
      </c>
      <c r="Z5" s="8" t="s">
        <v>4641</v>
      </c>
      <c r="AA5" s="8" t="s">
        <v>4641</v>
      </c>
      <c r="AB5" s="8" t="s">
        <v>4641</v>
      </c>
      <c r="AC5" s="8" t="s">
        <v>4641</v>
      </c>
      <c r="AD5" s="8" t="s">
        <v>4641</v>
      </c>
      <c r="AE5" s="8" t="s">
        <v>4641</v>
      </c>
      <c r="AF5" s="8" t="s">
        <v>4641</v>
      </c>
      <c r="AG5" s="8" t="s">
        <v>4641</v>
      </c>
      <c r="AH5" s="8" t="s">
        <v>4641</v>
      </c>
      <c r="AI5" s="8" t="s">
        <v>4641</v>
      </c>
      <c r="AJ5" s="8" t="s">
        <v>4641</v>
      </c>
      <c r="AK5" s="8" t="s">
        <v>4641</v>
      </c>
      <c r="AL5" s="8" t="s">
        <v>4641</v>
      </c>
      <c r="AM5" s="8" t="s">
        <v>4641</v>
      </c>
      <c r="AN5" s="8" t="s">
        <v>4641</v>
      </c>
      <c r="AO5" s="8" t="s">
        <v>4641</v>
      </c>
      <c r="AP5" s="8" t="s">
        <v>4641</v>
      </c>
      <c r="AQ5" s="8" t="s">
        <v>4641</v>
      </c>
      <c r="AR5" s="8" t="s">
        <v>4641</v>
      </c>
      <c r="AS5" s="8" t="s">
        <v>4641</v>
      </c>
      <c r="AT5" s="8" t="s">
        <v>4641</v>
      </c>
      <c r="AU5" s="8" t="s">
        <v>4641</v>
      </c>
      <c r="AV5" s="8" t="s">
        <v>4641</v>
      </c>
      <c r="AW5" s="8" t="s">
        <v>4641</v>
      </c>
      <c r="AX5" s="8" t="s">
        <v>4641</v>
      </c>
      <c r="AY5" s="8" t="s">
        <v>4641</v>
      </c>
      <c r="AZ5" s="8" t="s">
        <v>4641</v>
      </c>
      <c r="BA5" s="8" t="s">
        <v>4641</v>
      </c>
      <c r="BB5" s="8" t="s">
        <v>4641</v>
      </c>
      <c r="BC5" s="8" t="s">
        <v>4641</v>
      </c>
      <c r="BD5" s="8" t="s">
        <v>4641</v>
      </c>
      <c r="BE5" s="8" t="s">
        <v>4641</v>
      </c>
      <c r="BF5" s="8" t="s">
        <v>4641</v>
      </c>
      <c r="BG5" s="8" t="s">
        <v>4641</v>
      </c>
      <c r="BH5" s="8" t="s">
        <v>4641</v>
      </c>
      <c r="BI5" s="8" t="s">
        <v>4641</v>
      </c>
      <c r="BJ5" s="8" t="s">
        <v>4641</v>
      </c>
      <c r="BK5" s="8" t="s">
        <v>4641</v>
      </c>
      <c r="BL5" s="8" t="s">
        <v>4641</v>
      </c>
      <c r="BM5" s="8" t="s">
        <v>4641</v>
      </c>
      <c r="BN5" s="8" t="s">
        <v>4641</v>
      </c>
      <c r="BO5" s="8" t="s">
        <v>4641</v>
      </c>
      <c r="BP5" s="8" t="s">
        <v>4641</v>
      </c>
      <c r="BQ5" s="8" t="s">
        <v>4641</v>
      </c>
      <c r="BR5" s="8" t="s">
        <v>4641</v>
      </c>
      <c r="BS5" s="8" t="s">
        <v>4641</v>
      </c>
      <c r="BT5" s="8" t="s">
        <v>4641</v>
      </c>
      <c r="BU5" s="8" t="s">
        <v>4641</v>
      </c>
      <c r="BV5" s="8" t="s">
        <v>4641</v>
      </c>
      <c r="BW5" s="8" t="s">
        <v>4641</v>
      </c>
      <c r="BX5" s="8" t="s">
        <v>4641</v>
      </c>
      <c r="BY5" s="8" t="s">
        <v>4641</v>
      </c>
      <c r="BZ5" s="8" t="s">
        <v>4641</v>
      </c>
      <c r="CA5" s="8" t="s">
        <v>4641</v>
      </c>
      <c r="CB5" s="8" t="s">
        <v>4641</v>
      </c>
      <c r="CC5" s="8" t="s">
        <v>4641</v>
      </c>
      <c r="CD5" s="8" t="s">
        <v>4641</v>
      </c>
      <c r="CE5" s="8" t="s">
        <v>4641</v>
      </c>
      <c r="CF5" s="8" t="s">
        <v>4641</v>
      </c>
      <c r="CG5" s="8" t="s">
        <v>4641</v>
      </c>
      <c r="CH5" s="8" t="s">
        <v>4641</v>
      </c>
      <c r="CI5" s="8" t="s">
        <v>4641</v>
      </c>
      <c r="CJ5" s="8" t="s">
        <v>4641</v>
      </c>
      <c r="CK5" s="8" t="s">
        <v>4641</v>
      </c>
      <c r="CL5" s="8" t="s">
        <v>4641</v>
      </c>
      <c r="CM5" s="8" t="s">
        <v>4641</v>
      </c>
      <c r="CN5" s="8" t="s">
        <v>4641</v>
      </c>
      <c r="CO5" s="8" t="s">
        <v>4641</v>
      </c>
      <c r="CP5" s="8" t="s">
        <v>4641</v>
      </c>
      <c r="CQ5" s="8" t="s">
        <v>4641</v>
      </c>
      <c r="CR5" s="8" t="s">
        <v>4641</v>
      </c>
      <c r="CS5" s="8" t="s">
        <v>4641</v>
      </c>
      <c r="CT5" s="8" t="s">
        <v>4641</v>
      </c>
      <c r="CU5" s="8" t="s">
        <v>4641</v>
      </c>
      <c r="CV5" s="8" t="s">
        <v>4641</v>
      </c>
      <c r="CW5" s="8" t="s">
        <v>4641</v>
      </c>
      <c r="CX5" s="8" t="s">
        <v>4641</v>
      </c>
      <c r="CY5" s="8" t="s">
        <v>4641</v>
      </c>
      <c r="CZ5" s="8" t="s">
        <v>4641</v>
      </c>
      <c r="DA5" s="8" t="s">
        <v>4641</v>
      </c>
      <c r="DB5" s="8" t="s">
        <v>4641</v>
      </c>
      <c r="DC5" s="8" t="s">
        <v>4641</v>
      </c>
      <c r="DD5" s="8" t="s">
        <v>4641</v>
      </c>
      <c r="DE5" s="8" t="s">
        <v>4641</v>
      </c>
      <c r="DF5" s="8" t="s">
        <v>4641</v>
      </c>
      <c r="DG5" s="8" t="s">
        <v>4641</v>
      </c>
      <c r="DH5" s="8" t="s">
        <v>4641</v>
      </c>
      <c r="DI5" s="8" t="s">
        <v>4641</v>
      </c>
      <c r="DJ5" s="8" t="s">
        <v>4641</v>
      </c>
      <c r="DK5" s="8" t="s">
        <v>4641</v>
      </c>
      <c r="DL5" s="8" t="s">
        <v>4641</v>
      </c>
      <c r="DM5" s="8" t="s">
        <v>4641</v>
      </c>
      <c r="DN5" s="8" t="s">
        <v>4641</v>
      </c>
      <c r="DO5" s="8" t="s">
        <v>4641</v>
      </c>
      <c r="DP5" s="8" t="s">
        <v>4641</v>
      </c>
      <c r="DQ5" s="8" t="s">
        <v>4641</v>
      </c>
      <c r="DR5" s="8" t="s">
        <v>4641</v>
      </c>
      <c r="DS5" s="8" t="s">
        <v>4641</v>
      </c>
      <c r="DT5" s="8" t="s">
        <v>4641</v>
      </c>
      <c r="DU5" s="8" t="s">
        <v>4641</v>
      </c>
      <c r="DV5" s="8" t="s">
        <v>4641</v>
      </c>
      <c r="DW5" s="8" t="s">
        <v>4641</v>
      </c>
      <c r="DX5" s="8" t="s">
        <v>4641</v>
      </c>
      <c r="DY5" s="8" t="s">
        <v>4641</v>
      </c>
      <c r="DZ5" s="8" t="s">
        <v>4641</v>
      </c>
      <c r="EA5" s="8" t="s">
        <v>4641</v>
      </c>
      <c r="EB5" s="8" t="s">
        <v>4641</v>
      </c>
      <c r="EC5" s="8" t="s">
        <v>4641</v>
      </c>
      <c r="ED5" s="8" t="s">
        <v>4641</v>
      </c>
      <c r="EE5" s="8" t="s">
        <v>4641</v>
      </c>
      <c r="EF5" s="8" t="s">
        <v>4641</v>
      </c>
      <c r="EG5" s="8" t="s">
        <v>4641</v>
      </c>
      <c r="EH5" s="8" t="s">
        <v>4641</v>
      </c>
      <c r="EI5" s="8" t="s">
        <v>4641</v>
      </c>
      <c r="EJ5" s="8" t="s">
        <v>4641</v>
      </c>
      <c r="EK5" s="8" t="s">
        <v>4641</v>
      </c>
      <c r="EL5" s="8" t="s">
        <v>4641</v>
      </c>
      <c r="EM5" s="8" t="s">
        <v>4641</v>
      </c>
      <c r="EN5" s="8" t="s">
        <v>4641</v>
      </c>
      <c r="EO5" s="8" t="s">
        <v>4641</v>
      </c>
      <c r="EP5" s="8" t="s">
        <v>4641</v>
      </c>
      <c r="EQ5" s="8" t="s">
        <v>4641</v>
      </c>
      <c r="ER5" s="8" t="s">
        <v>4641</v>
      </c>
      <c r="ES5" s="8" t="s">
        <v>4641</v>
      </c>
      <c r="ET5" s="8" t="s">
        <v>4641</v>
      </c>
      <c r="EU5" s="8" t="s">
        <v>4641</v>
      </c>
      <c r="EV5" s="8" t="s">
        <v>4641</v>
      </c>
      <c r="EW5" s="8" t="s">
        <v>4641</v>
      </c>
      <c r="EX5" s="8" t="s">
        <v>4641</v>
      </c>
      <c r="EY5" s="8" t="s">
        <v>4641</v>
      </c>
      <c r="EZ5" s="8" t="s">
        <v>4641</v>
      </c>
      <c r="FA5" s="8" t="s">
        <v>4641</v>
      </c>
      <c r="FB5" s="8" t="s">
        <v>4641</v>
      </c>
      <c r="FC5" s="8" t="s">
        <v>4641</v>
      </c>
      <c r="FD5" s="8" t="s">
        <v>4641</v>
      </c>
      <c r="FE5" s="8" t="s">
        <v>4641</v>
      </c>
      <c r="FF5" s="8" t="s">
        <v>4641</v>
      </c>
      <c r="FG5" s="8" t="s">
        <v>4641</v>
      </c>
      <c r="FH5" s="8" t="s">
        <v>4641</v>
      </c>
      <c r="FI5" s="8" t="s">
        <v>4641</v>
      </c>
      <c r="FJ5" s="8" t="s">
        <v>4641</v>
      </c>
      <c r="FK5" s="8" t="s">
        <v>4641</v>
      </c>
      <c r="FL5" s="8" t="s">
        <v>4641</v>
      </c>
      <c r="FM5" s="8" t="s">
        <v>4641</v>
      </c>
      <c r="FN5" s="8" t="s">
        <v>4641</v>
      </c>
      <c r="FO5" s="8" t="s">
        <v>4641</v>
      </c>
      <c r="FP5" s="8" t="s">
        <v>4641</v>
      </c>
      <c r="FQ5" s="8" t="s">
        <v>4641</v>
      </c>
      <c r="FR5" s="8" t="s">
        <v>4641</v>
      </c>
      <c r="FS5" s="8" t="s">
        <v>4641</v>
      </c>
      <c r="FT5" s="8" t="s">
        <v>4641</v>
      </c>
      <c r="FU5" s="8" t="s">
        <v>4641</v>
      </c>
      <c r="FV5" s="8" t="s">
        <v>4641</v>
      </c>
      <c r="FW5" s="8" t="s">
        <v>4641</v>
      </c>
      <c r="FX5" s="8" t="s">
        <v>4641</v>
      </c>
      <c r="FY5" s="8" t="s">
        <v>4641</v>
      </c>
      <c r="FZ5" s="8" t="s">
        <v>4641</v>
      </c>
      <c r="GA5" s="8" t="s">
        <v>4641</v>
      </c>
      <c r="GB5" s="8" t="s">
        <v>4641</v>
      </c>
      <c r="GC5" s="8" t="s">
        <v>4641</v>
      </c>
      <c r="GD5" s="8" t="s">
        <v>4641</v>
      </c>
      <c r="GE5" s="8" t="s">
        <v>4641</v>
      </c>
      <c r="GF5" s="8" t="s">
        <v>4641</v>
      </c>
      <c r="GG5" s="8" t="s">
        <v>4641</v>
      </c>
      <c r="GH5" s="8" t="s">
        <v>4641</v>
      </c>
      <c r="GI5" s="8" t="s">
        <v>4641</v>
      </c>
      <c r="GJ5" s="8" t="s">
        <v>4641</v>
      </c>
      <c r="GK5" s="8" t="s">
        <v>4641</v>
      </c>
      <c r="GL5" s="8" t="s">
        <v>4641</v>
      </c>
      <c r="GM5" s="8" t="s">
        <v>4641</v>
      </c>
      <c r="GN5" s="8" t="s">
        <v>4641</v>
      </c>
      <c r="GO5" s="8" t="s">
        <v>4641</v>
      </c>
      <c r="GP5" s="8" t="s">
        <v>4641</v>
      </c>
      <c r="GQ5" s="8" t="s">
        <v>4641</v>
      </c>
      <c r="GR5" s="8" t="s">
        <v>4641</v>
      </c>
      <c r="GS5" s="8" t="s">
        <v>4641</v>
      </c>
      <c r="GT5" s="8" t="s">
        <v>4641</v>
      </c>
      <c r="GU5" s="8" t="s">
        <v>4641</v>
      </c>
      <c r="GV5" s="8" t="s">
        <v>4641</v>
      </c>
      <c r="GW5" s="8" t="s">
        <v>4641</v>
      </c>
      <c r="GX5" s="8" t="s">
        <v>4641</v>
      </c>
      <c r="GY5" s="8" t="s">
        <v>4641</v>
      </c>
      <c r="GZ5" s="8" t="s">
        <v>4641</v>
      </c>
      <c r="HA5" s="8" t="s">
        <v>4641</v>
      </c>
      <c r="HB5" s="8" t="s">
        <v>4641</v>
      </c>
      <c r="HC5" s="8" t="s">
        <v>4641</v>
      </c>
      <c r="HD5" s="8" t="s">
        <v>4641</v>
      </c>
      <c r="HE5" s="8" t="s">
        <v>4641</v>
      </c>
      <c r="HF5" s="8" t="s">
        <v>4641</v>
      </c>
      <c r="HG5" s="8" t="s">
        <v>4641</v>
      </c>
      <c r="HH5" s="8" t="s">
        <v>4641</v>
      </c>
      <c r="HI5" s="8" t="s">
        <v>4641</v>
      </c>
      <c r="HJ5" s="8" t="s">
        <v>4641</v>
      </c>
      <c r="HK5" s="8" t="s">
        <v>4641</v>
      </c>
      <c r="HL5" s="8" t="s">
        <v>4641</v>
      </c>
      <c r="HM5" s="8" t="s">
        <v>4641</v>
      </c>
      <c r="HN5" s="8" t="s">
        <v>4641</v>
      </c>
      <c r="HO5" s="8" t="s">
        <v>4641</v>
      </c>
      <c r="HP5" s="8" t="s">
        <v>4641</v>
      </c>
      <c r="HQ5" s="8" t="s">
        <v>4641</v>
      </c>
      <c r="HR5" s="8" t="s">
        <v>4641</v>
      </c>
      <c r="HS5" s="8" t="s">
        <v>4641</v>
      </c>
      <c r="HT5" s="8" t="s">
        <v>4641</v>
      </c>
      <c r="HU5" s="8" t="s">
        <v>4641</v>
      </c>
      <c r="HV5" s="8" t="s">
        <v>4641</v>
      </c>
      <c r="HW5" s="8" t="s">
        <v>4641</v>
      </c>
      <c r="HX5" s="8" t="s">
        <v>4641</v>
      </c>
      <c r="HY5" s="8" t="s">
        <v>4641</v>
      </c>
      <c r="HZ5" s="8" t="s">
        <v>4641</v>
      </c>
      <c r="IA5" s="8" t="s">
        <v>4641</v>
      </c>
      <c r="IB5" s="8" t="s">
        <v>4641</v>
      </c>
      <c r="IC5" s="8" t="s">
        <v>4641</v>
      </c>
      <c r="ID5" s="8" t="s">
        <v>4641</v>
      </c>
      <c r="IE5" s="8" t="s">
        <v>4641</v>
      </c>
      <c r="IF5" s="8" t="s">
        <v>4641</v>
      </c>
      <c r="IG5" s="8" t="s">
        <v>4641</v>
      </c>
      <c r="IH5" s="8" t="s">
        <v>4641</v>
      </c>
      <c r="II5" s="8" t="s">
        <v>4641</v>
      </c>
      <c r="IJ5" s="8" t="s">
        <v>4641</v>
      </c>
      <c r="IK5" s="8" t="s">
        <v>4641</v>
      </c>
      <c r="IL5" s="8" t="s">
        <v>4641</v>
      </c>
      <c r="IM5" s="8" t="s">
        <v>4641</v>
      </c>
      <c r="IN5" s="8" t="s">
        <v>4641</v>
      </c>
      <c r="IO5" s="8" t="s">
        <v>4641</v>
      </c>
      <c r="IP5" s="8" t="s">
        <v>4641</v>
      </c>
      <c r="IQ5" s="8" t="s">
        <v>4641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2262</v>
      </c>
      <c r="C10" s="8" t="s">
        <v>2263</v>
      </c>
      <c r="D10" s="8" t="s">
        <v>2264</v>
      </c>
      <c r="E10" s="8" t="s">
        <v>2265</v>
      </c>
      <c r="F10" s="8" t="s">
        <v>2266</v>
      </c>
      <c r="G10" s="8" t="s">
        <v>2267</v>
      </c>
      <c r="H10" s="8" t="s">
        <v>2268</v>
      </c>
      <c r="I10" s="8" t="s">
        <v>2269</v>
      </c>
      <c r="J10" s="8" t="s">
        <v>2270</v>
      </c>
      <c r="K10" s="8" t="s">
        <v>2271</v>
      </c>
      <c r="L10" s="8" t="s">
        <v>2272</v>
      </c>
      <c r="M10" s="8" t="s">
        <v>2273</v>
      </c>
      <c r="N10" s="8" t="s">
        <v>2274</v>
      </c>
      <c r="O10" s="8" t="s">
        <v>2275</v>
      </c>
      <c r="P10" s="8" t="s">
        <v>2276</v>
      </c>
      <c r="Q10" s="8" t="s">
        <v>2277</v>
      </c>
      <c r="R10" s="8" t="s">
        <v>2278</v>
      </c>
      <c r="S10" s="8" t="s">
        <v>2279</v>
      </c>
      <c r="T10" s="8" t="s">
        <v>2280</v>
      </c>
      <c r="U10" s="8" t="s">
        <v>2281</v>
      </c>
      <c r="V10" s="8" t="s">
        <v>2282</v>
      </c>
      <c r="W10" s="8" t="s">
        <v>2283</v>
      </c>
      <c r="X10" s="8" t="s">
        <v>2284</v>
      </c>
      <c r="Y10" s="8" t="s">
        <v>2285</v>
      </c>
      <c r="Z10" s="8" t="s">
        <v>2286</v>
      </c>
      <c r="AA10" s="8" t="s">
        <v>2287</v>
      </c>
      <c r="AB10" s="8" t="s">
        <v>2288</v>
      </c>
      <c r="AC10" s="8" t="s">
        <v>2289</v>
      </c>
      <c r="AD10" s="8" t="s">
        <v>2290</v>
      </c>
      <c r="AE10" s="8" t="s">
        <v>2291</v>
      </c>
      <c r="AF10" s="8" t="s">
        <v>2292</v>
      </c>
      <c r="AG10" s="8" t="s">
        <v>2293</v>
      </c>
      <c r="AH10" s="8" t="s">
        <v>2294</v>
      </c>
      <c r="AI10" s="8" t="s">
        <v>2295</v>
      </c>
      <c r="AJ10" s="8" t="s">
        <v>2296</v>
      </c>
      <c r="AK10" s="8" t="s">
        <v>2297</v>
      </c>
      <c r="AL10" s="8" t="s">
        <v>2298</v>
      </c>
      <c r="AM10" s="8" t="s">
        <v>2299</v>
      </c>
      <c r="AN10" s="8" t="s">
        <v>2300</v>
      </c>
      <c r="AO10" s="8" t="s">
        <v>2301</v>
      </c>
      <c r="AP10" s="8" t="s">
        <v>2302</v>
      </c>
      <c r="AQ10" s="8" t="s">
        <v>2303</v>
      </c>
      <c r="AR10" s="8" t="s">
        <v>2304</v>
      </c>
      <c r="AS10" s="8" t="s">
        <v>2305</v>
      </c>
      <c r="AT10" s="8" t="s">
        <v>2306</v>
      </c>
      <c r="AU10" s="8" t="s">
        <v>2307</v>
      </c>
      <c r="AV10" s="8" t="s">
        <v>2308</v>
      </c>
      <c r="AW10" s="8" t="s">
        <v>2309</v>
      </c>
      <c r="AX10" s="8" t="s">
        <v>2310</v>
      </c>
      <c r="AY10" s="8" t="s">
        <v>2311</v>
      </c>
      <c r="AZ10" s="8" t="s">
        <v>2312</v>
      </c>
      <c r="BA10" s="8" t="s">
        <v>2313</v>
      </c>
      <c r="BB10" s="8" t="s">
        <v>2314</v>
      </c>
      <c r="BC10" s="8" t="s">
        <v>2315</v>
      </c>
      <c r="BD10" s="8" t="s">
        <v>2316</v>
      </c>
      <c r="BE10" s="8" t="s">
        <v>2317</v>
      </c>
      <c r="BF10" s="8" t="s">
        <v>2318</v>
      </c>
      <c r="BG10" s="8" t="s">
        <v>2319</v>
      </c>
      <c r="BH10" s="8" t="s">
        <v>2320</v>
      </c>
      <c r="BI10" s="8" t="s">
        <v>2321</v>
      </c>
      <c r="BJ10" s="8" t="s">
        <v>2322</v>
      </c>
      <c r="BK10" s="8" t="s">
        <v>2323</v>
      </c>
      <c r="BL10" s="8" t="s">
        <v>2324</v>
      </c>
      <c r="BM10" s="8" t="s">
        <v>2325</v>
      </c>
      <c r="BN10" s="8" t="s">
        <v>2326</v>
      </c>
      <c r="BO10" s="8" t="s">
        <v>2327</v>
      </c>
      <c r="BP10" s="8" t="s">
        <v>2328</v>
      </c>
      <c r="BQ10" s="8" t="s">
        <v>2329</v>
      </c>
      <c r="BR10" s="8" t="s">
        <v>2330</v>
      </c>
      <c r="BS10" s="8" t="s">
        <v>2331</v>
      </c>
      <c r="BT10" s="8" t="s">
        <v>2332</v>
      </c>
      <c r="BU10" s="8" t="s">
        <v>2333</v>
      </c>
      <c r="BV10" s="8" t="s">
        <v>2334</v>
      </c>
      <c r="BW10" s="8" t="s">
        <v>2335</v>
      </c>
      <c r="BX10" s="8" t="s">
        <v>2336</v>
      </c>
      <c r="BY10" s="8" t="s">
        <v>2337</v>
      </c>
      <c r="BZ10" s="8" t="s">
        <v>2338</v>
      </c>
      <c r="CA10" s="8" t="s">
        <v>2339</v>
      </c>
      <c r="CB10" s="8" t="s">
        <v>2340</v>
      </c>
      <c r="CC10" s="8" t="s">
        <v>2341</v>
      </c>
      <c r="CD10" s="8" t="s">
        <v>2342</v>
      </c>
      <c r="CE10" s="8" t="s">
        <v>2343</v>
      </c>
      <c r="CF10" s="8" t="s">
        <v>2344</v>
      </c>
      <c r="CG10" s="8" t="s">
        <v>2345</v>
      </c>
      <c r="CH10" s="8" t="s">
        <v>2346</v>
      </c>
      <c r="CI10" s="8" t="s">
        <v>2347</v>
      </c>
      <c r="CJ10" s="8" t="s">
        <v>2348</v>
      </c>
      <c r="CK10" s="8" t="s">
        <v>2349</v>
      </c>
      <c r="CL10" s="8" t="s">
        <v>2350</v>
      </c>
      <c r="CM10" s="8" t="s">
        <v>2351</v>
      </c>
      <c r="CN10" s="8" t="s">
        <v>2352</v>
      </c>
      <c r="CO10" s="8" t="s">
        <v>2353</v>
      </c>
      <c r="CP10" s="8" t="s">
        <v>2354</v>
      </c>
      <c r="CQ10" s="8" t="s">
        <v>2355</v>
      </c>
      <c r="CR10" s="8" t="s">
        <v>2356</v>
      </c>
      <c r="CS10" s="8" t="s">
        <v>2357</v>
      </c>
      <c r="CT10" s="8" t="s">
        <v>2358</v>
      </c>
      <c r="CU10" s="8" t="s">
        <v>2359</v>
      </c>
      <c r="CV10" s="8" t="s">
        <v>2360</v>
      </c>
      <c r="CW10" s="8" t="s">
        <v>2361</v>
      </c>
      <c r="CX10" s="8" t="s">
        <v>2362</v>
      </c>
      <c r="CY10" s="8" t="s">
        <v>2363</v>
      </c>
      <c r="CZ10" s="8" t="s">
        <v>2364</v>
      </c>
      <c r="DA10" s="8" t="s">
        <v>2365</v>
      </c>
      <c r="DB10" s="8" t="s">
        <v>2366</v>
      </c>
      <c r="DC10" s="8" t="s">
        <v>2367</v>
      </c>
      <c r="DD10" s="8" t="s">
        <v>2368</v>
      </c>
      <c r="DE10" s="8" t="s">
        <v>2369</v>
      </c>
      <c r="DF10" s="8" t="s">
        <v>2370</v>
      </c>
      <c r="DG10" s="8" t="s">
        <v>2371</v>
      </c>
      <c r="DH10" s="8" t="s">
        <v>2372</v>
      </c>
      <c r="DI10" s="8" t="s">
        <v>2373</v>
      </c>
      <c r="DJ10" s="8" t="s">
        <v>2374</v>
      </c>
      <c r="DK10" s="8" t="s">
        <v>2375</v>
      </c>
      <c r="DL10" s="8" t="s">
        <v>2376</v>
      </c>
      <c r="DM10" s="8" t="s">
        <v>2377</v>
      </c>
      <c r="DN10" s="8" t="s">
        <v>2378</v>
      </c>
      <c r="DO10" s="8" t="s">
        <v>2379</v>
      </c>
      <c r="DP10" s="8" t="s">
        <v>2380</v>
      </c>
      <c r="DQ10" s="8" t="s">
        <v>2381</v>
      </c>
      <c r="DR10" s="8" t="s">
        <v>2382</v>
      </c>
      <c r="DS10" s="8" t="s">
        <v>2383</v>
      </c>
      <c r="DT10" s="8" t="s">
        <v>2384</v>
      </c>
      <c r="DU10" s="8" t="s">
        <v>2385</v>
      </c>
      <c r="DV10" s="8" t="s">
        <v>2386</v>
      </c>
      <c r="DW10" s="8" t="s">
        <v>2387</v>
      </c>
      <c r="DX10" s="8" t="s">
        <v>2388</v>
      </c>
      <c r="DY10" s="8" t="s">
        <v>2389</v>
      </c>
      <c r="DZ10" s="8" t="s">
        <v>2390</v>
      </c>
      <c r="EA10" s="8" t="s">
        <v>2391</v>
      </c>
      <c r="EB10" s="8" t="s">
        <v>2392</v>
      </c>
      <c r="EC10" s="8" t="s">
        <v>2393</v>
      </c>
      <c r="ED10" s="8" t="s">
        <v>2394</v>
      </c>
      <c r="EE10" s="8" t="s">
        <v>2395</v>
      </c>
      <c r="EF10" s="8" t="s">
        <v>2396</v>
      </c>
      <c r="EG10" s="8" t="s">
        <v>2397</v>
      </c>
      <c r="EH10" s="8" t="s">
        <v>2398</v>
      </c>
      <c r="EI10" s="8" t="s">
        <v>2399</v>
      </c>
      <c r="EJ10" s="8" t="s">
        <v>2400</v>
      </c>
      <c r="EK10" s="8" t="s">
        <v>2401</v>
      </c>
      <c r="EL10" s="8" t="s">
        <v>2402</v>
      </c>
      <c r="EM10" s="8" t="s">
        <v>2403</v>
      </c>
      <c r="EN10" s="8" t="s">
        <v>2404</v>
      </c>
      <c r="EO10" s="8" t="s">
        <v>2405</v>
      </c>
      <c r="EP10" s="8" t="s">
        <v>2406</v>
      </c>
      <c r="EQ10" s="8" t="s">
        <v>2407</v>
      </c>
      <c r="ER10" s="8" t="s">
        <v>2408</v>
      </c>
      <c r="ES10" s="8" t="s">
        <v>2409</v>
      </c>
      <c r="ET10" s="8" t="s">
        <v>2410</v>
      </c>
      <c r="EU10" s="8" t="s">
        <v>2411</v>
      </c>
      <c r="EV10" s="8" t="s">
        <v>2412</v>
      </c>
      <c r="EW10" s="8" t="s">
        <v>2413</v>
      </c>
      <c r="EX10" s="8" t="s">
        <v>2414</v>
      </c>
      <c r="EY10" s="8" t="s">
        <v>2415</v>
      </c>
      <c r="EZ10" s="8" t="s">
        <v>2416</v>
      </c>
      <c r="FA10" s="8" t="s">
        <v>2417</v>
      </c>
      <c r="FB10" s="8" t="s">
        <v>2418</v>
      </c>
      <c r="FC10" s="8" t="s">
        <v>2419</v>
      </c>
      <c r="FD10" s="8" t="s">
        <v>2420</v>
      </c>
      <c r="FE10" s="8" t="s">
        <v>2421</v>
      </c>
      <c r="FF10" s="8" t="s">
        <v>2422</v>
      </c>
      <c r="FG10" s="8" t="s">
        <v>2423</v>
      </c>
      <c r="FH10" s="8" t="s">
        <v>2424</v>
      </c>
      <c r="FI10" s="8" t="s">
        <v>2425</v>
      </c>
      <c r="FJ10" s="8" t="s">
        <v>2426</v>
      </c>
      <c r="FK10" s="8" t="s">
        <v>2427</v>
      </c>
      <c r="FL10" s="8" t="s">
        <v>2428</v>
      </c>
      <c r="FM10" s="8" t="s">
        <v>2429</v>
      </c>
      <c r="FN10" s="8" t="s">
        <v>2430</v>
      </c>
      <c r="FO10" s="8" t="s">
        <v>2431</v>
      </c>
      <c r="FP10" s="8" t="s">
        <v>2432</v>
      </c>
      <c r="FQ10" s="8" t="s">
        <v>2433</v>
      </c>
      <c r="FR10" s="8" t="s">
        <v>2434</v>
      </c>
      <c r="FS10" s="8" t="s">
        <v>2435</v>
      </c>
      <c r="FT10" s="8" t="s">
        <v>2436</v>
      </c>
      <c r="FU10" s="8" t="s">
        <v>2437</v>
      </c>
      <c r="FV10" s="8" t="s">
        <v>2438</v>
      </c>
      <c r="FW10" s="8" t="s">
        <v>2439</v>
      </c>
      <c r="FX10" s="8" t="s">
        <v>2440</v>
      </c>
      <c r="FY10" s="8" t="s">
        <v>2441</v>
      </c>
      <c r="FZ10" s="8" t="s">
        <v>2442</v>
      </c>
      <c r="GA10" s="8" t="s">
        <v>2443</v>
      </c>
      <c r="GB10" s="8" t="s">
        <v>2444</v>
      </c>
      <c r="GC10" s="8" t="s">
        <v>2445</v>
      </c>
      <c r="GD10" s="8" t="s">
        <v>2446</v>
      </c>
      <c r="GE10" s="8" t="s">
        <v>2447</v>
      </c>
      <c r="GF10" s="8" t="s">
        <v>2448</v>
      </c>
      <c r="GG10" s="8" t="s">
        <v>2449</v>
      </c>
      <c r="GH10" s="8" t="s">
        <v>2450</v>
      </c>
      <c r="GI10" s="8" t="s">
        <v>2451</v>
      </c>
      <c r="GJ10" s="8" t="s">
        <v>2452</v>
      </c>
      <c r="GK10" s="8" t="s">
        <v>2453</v>
      </c>
      <c r="GL10" s="8" t="s">
        <v>2454</v>
      </c>
      <c r="GM10" s="8" t="s">
        <v>2455</v>
      </c>
      <c r="GN10" s="8" t="s">
        <v>2456</v>
      </c>
      <c r="GO10" s="8" t="s">
        <v>2457</v>
      </c>
      <c r="GP10" s="8" t="s">
        <v>2458</v>
      </c>
      <c r="GQ10" s="8" t="s">
        <v>2459</v>
      </c>
      <c r="GR10" s="8" t="s">
        <v>2460</v>
      </c>
      <c r="GS10" s="8" t="s">
        <v>2461</v>
      </c>
      <c r="GT10" s="8" t="s">
        <v>2462</v>
      </c>
      <c r="GU10" s="8" t="s">
        <v>2463</v>
      </c>
      <c r="GV10" s="8" t="s">
        <v>2464</v>
      </c>
      <c r="GW10" s="8" t="s">
        <v>2465</v>
      </c>
      <c r="GX10" s="8" t="s">
        <v>2466</v>
      </c>
      <c r="GY10" s="8" t="s">
        <v>2467</v>
      </c>
      <c r="GZ10" s="8" t="s">
        <v>2468</v>
      </c>
      <c r="HA10" s="8" t="s">
        <v>2469</v>
      </c>
      <c r="HB10" s="8" t="s">
        <v>2470</v>
      </c>
      <c r="HC10" s="8" t="s">
        <v>2471</v>
      </c>
      <c r="HD10" s="8" t="s">
        <v>2472</v>
      </c>
      <c r="HE10" s="8" t="s">
        <v>2473</v>
      </c>
      <c r="HF10" s="8" t="s">
        <v>2474</v>
      </c>
      <c r="HG10" s="8" t="s">
        <v>2475</v>
      </c>
      <c r="HH10" s="8" t="s">
        <v>2476</v>
      </c>
      <c r="HI10" s="8" t="s">
        <v>2477</v>
      </c>
      <c r="HJ10" s="8" t="s">
        <v>2478</v>
      </c>
      <c r="HK10" s="8" t="s">
        <v>2479</v>
      </c>
      <c r="HL10" s="8" t="s">
        <v>2480</v>
      </c>
      <c r="HM10" s="8" t="s">
        <v>2481</v>
      </c>
      <c r="HN10" s="8" t="s">
        <v>2482</v>
      </c>
      <c r="HO10" s="8" t="s">
        <v>2483</v>
      </c>
      <c r="HP10" s="8" t="s">
        <v>2484</v>
      </c>
      <c r="HQ10" s="8" t="s">
        <v>2485</v>
      </c>
      <c r="HR10" s="8" t="s">
        <v>2486</v>
      </c>
      <c r="HS10" s="8" t="s">
        <v>2487</v>
      </c>
      <c r="HT10" s="8" t="s">
        <v>2488</v>
      </c>
      <c r="HU10" s="8" t="s">
        <v>2489</v>
      </c>
      <c r="HV10" s="8" t="s">
        <v>2490</v>
      </c>
      <c r="HW10" s="8" t="s">
        <v>2491</v>
      </c>
      <c r="HX10" s="8" t="s">
        <v>2492</v>
      </c>
      <c r="HY10" s="8" t="s">
        <v>2493</v>
      </c>
      <c r="HZ10" s="8" t="s">
        <v>2494</v>
      </c>
      <c r="IA10" s="8" t="s">
        <v>2495</v>
      </c>
      <c r="IB10" s="8" t="s">
        <v>2496</v>
      </c>
      <c r="IC10" s="8" t="s">
        <v>2497</v>
      </c>
      <c r="ID10" s="8" t="s">
        <v>2498</v>
      </c>
      <c r="IE10" s="8" t="s">
        <v>2499</v>
      </c>
      <c r="IF10" s="8" t="s">
        <v>2500</v>
      </c>
      <c r="IG10" s="8" t="s">
        <v>2501</v>
      </c>
      <c r="IH10" s="8" t="s">
        <v>2502</v>
      </c>
      <c r="II10" s="8" t="s">
        <v>2503</v>
      </c>
      <c r="IJ10" s="8" t="s">
        <v>2504</v>
      </c>
      <c r="IK10" s="8" t="s">
        <v>2505</v>
      </c>
      <c r="IL10" s="8" t="s">
        <v>2506</v>
      </c>
      <c r="IM10" s="8" t="s">
        <v>2507</v>
      </c>
      <c r="IN10" s="8" t="s">
        <v>2508</v>
      </c>
      <c r="IO10" s="8" t="s">
        <v>2509</v>
      </c>
      <c r="IP10" s="8" t="s">
        <v>2510</v>
      </c>
      <c r="IQ10" s="8" t="s">
        <v>2511</v>
      </c>
    </row>
    <row r="11" spans="1:251">
      <c r="A11" s="10">
        <v>42036</v>
      </c>
      <c r="B11" s="9">
        <v>42.158000000000001</v>
      </c>
      <c r="C11" s="9">
        <v>86.453000000000003</v>
      </c>
      <c r="D11" s="9">
        <v>23.042000000000002</v>
      </c>
      <c r="E11" s="9">
        <v>5.9370000000000003</v>
      </c>
      <c r="F11" s="9">
        <v>17.105</v>
      </c>
      <c r="G11" s="9">
        <v>269.27800000000002</v>
      </c>
      <c r="H11" s="9">
        <v>95.504000000000005</v>
      </c>
      <c r="I11" s="9">
        <v>173.77500000000001</v>
      </c>
      <c r="J11" s="9">
        <v>253.43</v>
      </c>
      <c r="K11" s="9">
        <v>91.194999999999993</v>
      </c>
      <c r="L11" s="9">
        <v>162.23500000000001</v>
      </c>
      <c r="M11" s="9">
        <v>138.55600000000001</v>
      </c>
      <c r="N11" s="9">
        <v>54.835999999999999</v>
      </c>
      <c r="O11" s="9">
        <v>83.72</v>
      </c>
      <c r="P11" s="9">
        <v>114.874</v>
      </c>
      <c r="Q11" s="9">
        <v>36.359000000000002</v>
      </c>
      <c r="R11" s="9">
        <v>78.515000000000001</v>
      </c>
      <c r="S11" s="9">
        <v>15.848000000000001</v>
      </c>
      <c r="T11" s="9">
        <v>4.3079999999999998</v>
      </c>
      <c r="U11" s="9">
        <v>11.54</v>
      </c>
      <c r="V11" s="9">
        <v>42.131999999999998</v>
      </c>
      <c r="W11" s="9">
        <v>20.780999999999999</v>
      </c>
      <c r="X11" s="9">
        <v>21.350999999999999</v>
      </c>
      <c r="Y11" s="9">
        <v>34.938000000000002</v>
      </c>
      <c r="Z11" s="9">
        <v>19.152000000000001</v>
      </c>
      <c r="AA11" s="9">
        <v>15.786</v>
      </c>
      <c r="AB11" s="9">
        <v>21.202000000000002</v>
      </c>
      <c r="AC11" s="9">
        <v>13.353</v>
      </c>
      <c r="AD11" s="9">
        <v>7.8490000000000002</v>
      </c>
      <c r="AE11" s="9">
        <v>13.737</v>
      </c>
      <c r="AF11" s="9">
        <v>5.7990000000000004</v>
      </c>
      <c r="AG11" s="9">
        <v>7.9370000000000003</v>
      </c>
      <c r="AH11" s="9">
        <v>7.194</v>
      </c>
      <c r="AI11" s="9">
        <v>1.6279999999999999</v>
      </c>
      <c r="AJ11" s="9">
        <v>5.5650000000000004</v>
      </c>
      <c r="AK11" s="9">
        <v>100.28400000000001</v>
      </c>
      <c r="AL11" s="9">
        <v>27.331</v>
      </c>
      <c r="AM11" s="9">
        <v>72.953000000000003</v>
      </c>
      <c r="AN11" s="9">
        <v>93.611000000000004</v>
      </c>
      <c r="AO11" s="9">
        <v>25.503</v>
      </c>
      <c r="AP11" s="9">
        <v>68.108000000000004</v>
      </c>
      <c r="AQ11" s="9">
        <v>47.811999999999998</v>
      </c>
      <c r="AR11" s="9">
        <v>14.363</v>
      </c>
      <c r="AS11" s="9">
        <v>33.448999999999998</v>
      </c>
      <c r="AT11" s="9">
        <v>45.798999999999999</v>
      </c>
      <c r="AU11" s="9">
        <v>11.14</v>
      </c>
      <c r="AV11" s="9">
        <v>34.658999999999999</v>
      </c>
      <c r="AW11" s="9">
        <v>6.673</v>
      </c>
      <c r="AX11" s="9">
        <v>1.8280000000000001</v>
      </c>
      <c r="AY11" s="9">
        <v>4.8449999999999998</v>
      </c>
      <c r="AZ11" s="9">
        <v>40.466000000000001</v>
      </c>
      <c r="BA11" s="9">
        <v>7.6820000000000004</v>
      </c>
      <c r="BB11" s="9">
        <v>32.783999999999999</v>
      </c>
      <c r="BC11" s="9">
        <v>34.335999999999999</v>
      </c>
      <c r="BD11" s="9">
        <v>7.0629999999999997</v>
      </c>
      <c r="BE11" s="9">
        <v>27.273</v>
      </c>
      <c r="BF11" s="9">
        <v>17.27</v>
      </c>
      <c r="BG11" s="9">
        <v>3.4569999999999999</v>
      </c>
      <c r="BH11" s="9">
        <v>13.813000000000001</v>
      </c>
      <c r="BI11" s="9">
        <v>17.065999999999999</v>
      </c>
      <c r="BJ11" s="9">
        <v>3.6059999999999999</v>
      </c>
      <c r="BK11" s="9">
        <v>13.46</v>
      </c>
      <c r="BL11" s="9">
        <v>6.13</v>
      </c>
      <c r="BM11" s="9">
        <v>0.61899999999999999</v>
      </c>
      <c r="BN11" s="9">
        <v>5.5110000000000001</v>
      </c>
      <c r="BO11" s="9">
        <v>88.477999999999994</v>
      </c>
      <c r="BP11" s="9">
        <v>32.606000000000002</v>
      </c>
      <c r="BQ11" s="9">
        <v>55.872</v>
      </c>
      <c r="BR11" s="9">
        <v>82.322999999999993</v>
      </c>
      <c r="BS11" s="9">
        <v>30.774999999999999</v>
      </c>
      <c r="BT11" s="9">
        <v>51.548000000000002</v>
      </c>
      <c r="BU11" s="9">
        <v>43.835999999999999</v>
      </c>
      <c r="BV11" s="9">
        <v>17.004999999999999</v>
      </c>
      <c r="BW11" s="9">
        <v>26.831</v>
      </c>
      <c r="BX11" s="9">
        <v>38.487000000000002</v>
      </c>
      <c r="BY11" s="9">
        <v>13.77</v>
      </c>
      <c r="BZ11" s="9">
        <v>24.716999999999999</v>
      </c>
      <c r="CA11" s="9">
        <v>6.1550000000000002</v>
      </c>
      <c r="CB11" s="9">
        <v>1.831</v>
      </c>
      <c r="CC11" s="9">
        <v>4.3239999999999998</v>
      </c>
      <c r="CD11" s="9">
        <v>82.183000000000007</v>
      </c>
      <c r="CE11" s="9">
        <v>48.665999999999997</v>
      </c>
      <c r="CF11" s="9">
        <v>33.517000000000003</v>
      </c>
      <c r="CG11" s="9">
        <v>78.099000000000004</v>
      </c>
      <c r="CH11" s="9">
        <v>47.006</v>
      </c>
      <c r="CI11" s="9">
        <v>31.091999999999999</v>
      </c>
      <c r="CJ11" s="9">
        <v>50.84</v>
      </c>
      <c r="CK11" s="9">
        <v>33.363999999999997</v>
      </c>
      <c r="CL11" s="9">
        <v>17.475000000000001</v>
      </c>
      <c r="CM11" s="9">
        <v>27.259</v>
      </c>
      <c r="CN11" s="9">
        <v>13.641999999999999</v>
      </c>
      <c r="CO11" s="9">
        <v>13.617000000000001</v>
      </c>
      <c r="CP11" s="9">
        <v>4.085</v>
      </c>
      <c r="CQ11" s="9">
        <v>1.659</v>
      </c>
      <c r="CR11" s="9">
        <v>2.4249999999999998</v>
      </c>
      <c r="CS11" s="9">
        <v>97.4</v>
      </c>
      <c r="CT11" s="9">
        <v>25.047000000000001</v>
      </c>
      <c r="CU11" s="9">
        <v>72.352999999999994</v>
      </c>
      <c r="CV11" s="9">
        <v>87.480999999999995</v>
      </c>
      <c r="CW11" s="9">
        <v>23.286000000000001</v>
      </c>
      <c r="CX11" s="9">
        <v>64.194999999999993</v>
      </c>
      <c r="CY11" s="9">
        <v>40.991999999999997</v>
      </c>
      <c r="CZ11" s="9">
        <v>9.9559999999999995</v>
      </c>
      <c r="DA11" s="9">
        <v>31.036000000000001</v>
      </c>
      <c r="DB11" s="9">
        <v>46.488999999999997</v>
      </c>
      <c r="DC11" s="9">
        <v>13.33</v>
      </c>
      <c r="DD11" s="9">
        <v>33.158999999999999</v>
      </c>
      <c r="DE11" s="9">
        <v>9.9190000000000005</v>
      </c>
      <c r="DF11" s="9">
        <v>1.7609999999999999</v>
      </c>
      <c r="DG11" s="9">
        <v>8.1579999999999995</v>
      </c>
      <c r="DH11" s="9">
        <v>132.70599999999999</v>
      </c>
      <c r="DI11" s="9">
        <v>45.694000000000003</v>
      </c>
      <c r="DJ11" s="9">
        <v>87.012</v>
      </c>
      <c r="DK11" s="9">
        <v>124.312</v>
      </c>
      <c r="DL11" s="9">
        <v>43.664000000000001</v>
      </c>
      <c r="DM11" s="9">
        <v>80.647999999999996</v>
      </c>
      <c r="DN11" s="9">
        <v>60.874000000000002</v>
      </c>
      <c r="DO11" s="9">
        <v>23.196999999999999</v>
      </c>
      <c r="DP11" s="9">
        <v>37.677</v>
      </c>
      <c r="DQ11" s="9">
        <v>63.438000000000002</v>
      </c>
      <c r="DR11" s="9">
        <v>20.466999999999999</v>
      </c>
      <c r="DS11" s="9">
        <v>42.970999999999997</v>
      </c>
      <c r="DT11" s="9">
        <v>8.3940000000000001</v>
      </c>
      <c r="DU11" s="9">
        <v>2.0299999999999998</v>
      </c>
      <c r="DV11" s="9">
        <v>6.3639999999999999</v>
      </c>
      <c r="DW11" s="9">
        <v>51.22</v>
      </c>
      <c r="DX11" s="9">
        <v>25.367999999999999</v>
      </c>
      <c r="DY11" s="9">
        <v>25.852</v>
      </c>
      <c r="DZ11" s="9">
        <v>48.354999999999997</v>
      </c>
      <c r="EA11" s="9">
        <v>23.815999999999999</v>
      </c>
      <c r="EB11" s="9">
        <v>24.54</v>
      </c>
      <c r="EC11" s="9">
        <v>34.033000000000001</v>
      </c>
      <c r="ED11" s="9">
        <v>17.071999999999999</v>
      </c>
      <c r="EE11" s="9">
        <v>16.96</v>
      </c>
      <c r="EF11" s="9">
        <v>14.323</v>
      </c>
      <c r="EG11" s="9">
        <v>6.7439999999999998</v>
      </c>
      <c r="EH11" s="9">
        <v>7.5789999999999997</v>
      </c>
      <c r="EI11" s="9">
        <v>2.8650000000000002</v>
      </c>
      <c r="EJ11" s="9">
        <v>1.552</v>
      </c>
      <c r="EK11" s="9">
        <v>1.3129999999999999</v>
      </c>
      <c r="EL11" s="9">
        <v>30.084</v>
      </c>
      <c r="EM11" s="9">
        <v>20.175000000000001</v>
      </c>
      <c r="EN11" s="9">
        <v>9.9090000000000007</v>
      </c>
      <c r="EO11" s="9">
        <v>28.22</v>
      </c>
      <c r="EP11" s="9">
        <v>19.582000000000001</v>
      </c>
      <c r="EQ11" s="9">
        <v>8.6379999999999999</v>
      </c>
      <c r="ER11" s="9">
        <v>23.859000000000002</v>
      </c>
      <c r="ES11" s="9">
        <v>17.963999999999999</v>
      </c>
      <c r="ET11" s="9">
        <v>5.8949999999999996</v>
      </c>
      <c r="EU11" s="9">
        <v>4.3609999999999998</v>
      </c>
      <c r="EV11" s="9">
        <v>1.6180000000000001</v>
      </c>
      <c r="EW11" s="9">
        <v>2.7429999999999999</v>
      </c>
      <c r="EX11" s="9">
        <v>1.8640000000000001</v>
      </c>
      <c r="EY11" s="9">
        <v>0.59399999999999997</v>
      </c>
      <c r="EZ11" s="9">
        <v>1.27</v>
      </c>
      <c r="FA11" s="9">
        <v>289.59100000000001</v>
      </c>
      <c r="FB11" s="9">
        <v>114.032</v>
      </c>
      <c r="FC11" s="9">
        <v>175.559</v>
      </c>
      <c r="FD11" s="9">
        <v>267.87400000000002</v>
      </c>
      <c r="FE11" s="9">
        <v>102.63</v>
      </c>
      <c r="FF11" s="9">
        <v>165.244</v>
      </c>
      <c r="FG11" s="9">
        <v>135.333</v>
      </c>
      <c r="FH11" s="9">
        <v>53.396000000000001</v>
      </c>
      <c r="FI11" s="9">
        <v>81.936999999999998</v>
      </c>
      <c r="FJ11" s="9">
        <v>132.541</v>
      </c>
      <c r="FK11" s="9">
        <v>49.234000000000002</v>
      </c>
      <c r="FL11" s="9">
        <v>83.307000000000002</v>
      </c>
      <c r="FM11" s="9">
        <v>21.716999999999999</v>
      </c>
      <c r="FN11" s="9">
        <v>11.401999999999999</v>
      </c>
      <c r="FO11" s="9">
        <v>10.315</v>
      </c>
      <c r="FP11" s="9">
        <v>239.863</v>
      </c>
      <c r="FQ11" s="9">
        <v>86.451999999999998</v>
      </c>
      <c r="FR11" s="9">
        <v>153.411</v>
      </c>
      <c r="FS11" s="9">
        <v>223.155</v>
      </c>
      <c r="FT11" s="9">
        <v>78.052000000000007</v>
      </c>
      <c r="FU11" s="9">
        <v>145.102</v>
      </c>
      <c r="FV11" s="9">
        <v>109.41800000000001</v>
      </c>
      <c r="FW11" s="9">
        <v>38.036000000000001</v>
      </c>
      <c r="FX11" s="9">
        <v>71.382000000000005</v>
      </c>
      <c r="FY11" s="9">
        <v>113.73699999999999</v>
      </c>
      <c r="FZ11" s="9">
        <v>40.015999999999998</v>
      </c>
      <c r="GA11" s="9">
        <v>73.721000000000004</v>
      </c>
      <c r="GB11" s="9">
        <v>16.707999999999998</v>
      </c>
      <c r="GC11" s="9">
        <v>8.3989999999999991</v>
      </c>
      <c r="GD11" s="9">
        <v>8.3089999999999993</v>
      </c>
      <c r="GE11" s="9">
        <v>49.728000000000002</v>
      </c>
      <c r="GF11" s="9">
        <v>27.58</v>
      </c>
      <c r="GG11" s="9">
        <v>22.148</v>
      </c>
      <c r="GH11" s="9">
        <v>44.719000000000001</v>
      </c>
      <c r="GI11" s="9">
        <v>24.577999999999999</v>
      </c>
      <c r="GJ11" s="9">
        <v>20.140999999999998</v>
      </c>
      <c r="GK11" s="9">
        <v>25.914999999999999</v>
      </c>
      <c r="GL11" s="9">
        <v>15.36</v>
      </c>
      <c r="GM11" s="9">
        <v>10.555</v>
      </c>
      <c r="GN11" s="9">
        <v>18.805</v>
      </c>
      <c r="GO11" s="9">
        <v>9.218</v>
      </c>
      <c r="GP11" s="9">
        <v>9.5860000000000003</v>
      </c>
      <c r="GQ11" s="9">
        <v>5.008</v>
      </c>
      <c r="GR11" s="9">
        <v>3.0019999999999998</v>
      </c>
      <c r="GS11" s="9">
        <v>2.0059999999999998</v>
      </c>
      <c r="GT11" s="9">
        <v>110.571</v>
      </c>
      <c r="GU11" s="9">
        <v>36.133000000000003</v>
      </c>
      <c r="GV11" s="9">
        <v>74.438000000000002</v>
      </c>
      <c r="GW11" s="9">
        <v>103.932</v>
      </c>
      <c r="GX11" s="9">
        <v>33.35</v>
      </c>
      <c r="GY11" s="9">
        <v>70.581999999999994</v>
      </c>
      <c r="GZ11" s="9">
        <v>52.128</v>
      </c>
      <c r="HA11" s="9">
        <v>16.184000000000001</v>
      </c>
      <c r="HB11" s="9">
        <v>35.945</v>
      </c>
      <c r="HC11" s="9">
        <v>51.802999999999997</v>
      </c>
      <c r="HD11" s="9">
        <v>17.166</v>
      </c>
      <c r="HE11" s="9">
        <v>34.637</v>
      </c>
      <c r="HF11" s="9">
        <v>6.6390000000000002</v>
      </c>
      <c r="HG11" s="9">
        <v>2.7829999999999999</v>
      </c>
      <c r="HH11" s="9">
        <v>3.8559999999999999</v>
      </c>
      <c r="HI11" s="9">
        <v>43.512</v>
      </c>
      <c r="HJ11" s="9">
        <v>13.282999999999999</v>
      </c>
      <c r="HK11" s="9">
        <v>30.228999999999999</v>
      </c>
      <c r="HL11" s="9">
        <v>38.636000000000003</v>
      </c>
      <c r="HM11" s="9">
        <v>9.4849999999999994</v>
      </c>
      <c r="HN11" s="9">
        <v>29.151</v>
      </c>
      <c r="HO11" s="9">
        <v>17.484999999999999</v>
      </c>
      <c r="HP11" s="9">
        <v>4.7910000000000004</v>
      </c>
      <c r="HQ11" s="9">
        <v>12.694000000000001</v>
      </c>
      <c r="HR11" s="9">
        <v>21.151</v>
      </c>
      <c r="HS11" s="9">
        <v>4.694</v>
      </c>
      <c r="HT11" s="9">
        <v>16.457000000000001</v>
      </c>
      <c r="HU11" s="9">
        <v>4.8760000000000003</v>
      </c>
      <c r="HV11" s="9">
        <v>3.798</v>
      </c>
      <c r="HW11" s="9">
        <v>1.0780000000000001</v>
      </c>
      <c r="HX11" s="9">
        <v>65.325999999999993</v>
      </c>
      <c r="HY11" s="9">
        <v>28.067</v>
      </c>
      <c r="HZ11" s="9">
        <v>37.259</v>
      </c>
      <c r="IA11" s="9">
        <v>60.325000000000003</v>
      </c>
      <c r="IB11" s="9">
        <v>25.198</v>
      </c>
      <c r="IC11" s="9">
        <v>35.125999999999998</v>
      </c>
      <c r="ID11" s="9">
        <v>36.299999999999997</v>
      </c>
      <c r="IE11" s="9">
        <v>16.292000000000002</v>
      </c>
      <c r="IF11" s="9">
        <v>20.007999999999999</v>
      </c>
      <c r="IG11" s="9">
        <v>24.024999999999999</v>
      </c>
      <c r="IH11" s="9">
        <v>8.9060000000000006</v>
      </c>
      <c r="II11" s="9">
        <v>15.119</v>
      </c>
      <c r="IJ11" s="9">
        <v>5.0010000000000003</v>
      </c>
      <c r="IK11" s="9">
        <v>2.8690000000000002</v>
      </c>
      <c r="IL11" s="9">
        <v>2.1320000000000001</v>
      </c>
      <c r="IM11" s="9">
        <v>70.182000000000002</v>
      </c>
      <c r="IN11" s="9">
        <v>36.548999999999999</v>
      </c>
      <c r="IO11" s="9">
        <v>33.634</v>
      </c>
      <c r="IP11" s="9">
        <v>64.981999999999999</v>
      </c>
      <c r="IQ11" s="9">
        <v>34.597999999999999</v>
      </c>
    </row>
    <row r="12" spans="1:251">
      <c r="A12" s="10">
        <v>42401</v>
      </c>
      <c r="B12" s="9">
        <v>51.552</v>
      </c>
      <c r="C12" s="9">
        <v>89.905000000000001</v>
      </c>
      <c r="D12" s="9">
        <v>24.891999999999999</v>
      </c>
      <c r="E12" s="9">
        <v>10.992000000000001</v>
      </c>
      <c r="F12" s="9">
        <v>13.898999999999999</v>
      </c>
      <c r="G12" s="9">
        <v>263.13</v>
      </c>
      <c r="H12" s="9">
        <v>96.742000000000004</v>
      </c>
      <c r="I12" s="9">
        <v>166.38800000000001</v>
      </c>
      <c r="J12" s="9">
        <v>246.458</v>
      </c>
      <c r="K12" s="9">
        <v>90.43</v>
      </c>
      <c r="L12" s="9">
        <v>156.029</v>
      </c>
      <c r="M12" s="9">
        <v>129.23599999999999</v>
      </c>
      <c r="N12" s="9">
        <v>50.323</v>
      </c>
      <c r="O12" s="9">
        <v>78.912999999999997</v>
      </c>
      <c r="P12" s="9">
        <v>117.22199999999999</v>
      </c>
      <c r="Q12" s="9">
        <v>40.106999999999999</v>
      </c>
      <c r="R12" s="9">
        <v>77.114999999999995</v>
      </c>
      <c r="S12" s="9">
        <v>16.672000000000001</v>
      </c>
      <c r="T12" s="9">
        <v>6.3129999999999997</v>
      </c>
      <c r="U12" s="9">
        <v>10.359</v>
      </c>
      <c r="V12" s="9">
        <v>48.223999999999997</v>
      </c>
      <c r="W12" s="9">
        <v>24.14</v>
      </c>
      <c r="X12" s="9">
        <v>24.084</v>
      </c>
      <c r="Y12" s="9">
        <v>40.005000000000003</v>
      </c>
      <c r="Z12" s="9">
        <v>19.46</v>
      </c>
      <c r="AA12" s="9">
        <v>20.544</v>
      </c>
      <c r="AB12" s="9">
        <v>15.77</v>
      </c>
      <c r="AC12" s="9">
        <v>8.0150000000000006</v>
      </c>
      <c r="AD12" s="9">
        <v>7.7549999999999999</v>
      </c>
      <c r="AE12" s="9">
        <v>24.234000000000002</v>
      </c>
      <c r="AF12" s="9">
        <v>11.445</v>
      </c>
      <c r="AG12" s="9">
        <v>12.79</v>
      </c>
      <c r="AH12" s="9">
        <v>8.2200000000000006</v>
      </c>
      <c r="AI12" s="9">
        <v>4.68</v>
      </c>
      <c r="AJ12" s="9">
        <v>3.54</v>
      </c>
      <c r="AK12" s="9">
        <v>97.358999999999995</v>
      </c>
      <c r="AL12" s="9">
        <v>30.616</v>
      </c>
      <c r="AM12" s="9">
        <v>66.742999999999995</v>
      </c>
      <c r="AN12" s="9">
        <v>89.192999999999998</v>
      </c>
      <c r="AO12" s="9">
        <v>27.795999999999999</v>
      </c>
      <c r="AP12" s="9">
        <v>61.398000000000003</v>
      </c>
      <c r="AQ12" s="9">
        <v>38.734999999999999</v>
      </c>
      <c r="AR12" s="9">
        <v>13.247</v>
      </c>
      <c r="AS12" s="9">
        <v>25.488</v>
      </c>
      <c r="AT12" s="9">
        <v>50.457999999999998</v>
      </c>
      <c r="AU12" s="9">
        <v>14.548</v>
      </c>
      <c r="AV12" s="9">
        <v>35.909999999999997</v>
      </c>
      <c r="AW12" s="9">
        <v>8.1649999999999991</v>
      </c>
      <c r="AX12" s="9">
        <v>2.82</v>
      </c>
      <c r="AY12" s="9">
        <v>5.3449999999999998</v>
      </c>
      <c r="AZ12" s="9">
        <v>50.029000000000003</v>
      </c>
      <c r="BA12" s="9">
        <v>18.385999999999999</v>
      </c>
      <c r="BB12" s="9">
        <v>31.643000000000001</v>
      </c>
      <c r="BC12" s="9">
        <v>44.802999999999997</v>
      </c>
      <c r="BD12" s="9">
        <v>16.148</v>
      </c>
      <c r="BE12" s="9">
        <v>28.655000000000001</v>
      </c>
      <c r="BF12" s="9">
        <v>21.995000000000001</v>
      </c>
      <c r="BG12" s="9">
        <v>7.1520000000000001</v>
      </c>
      <c r="BH12" s="9">
        <v>14.843</v>
      </c>
      <c r="BI12" s="9">
        <v>22.808</v>
      </c>
      <c r="BJ12" s="9">
        <v>8.9960000000000004</v>
      </c>
      <c r="BK12" s="9">
        <v>13.811999999999999</v>
      </c>
      <c r="BL12" s="9">
        <v>5.226</v>
      </c>
      <c r="BM12" s="9">
        <v>2.238</v>
      </c>
      <c r="BN12" s="9">
        <v>2.988</v>
      </c>
      <c r="BO12" s="9">
        <v>96.738</v>
      </c>
      <c r="BP12" s="9">
        <v>35.585999999999999</v>
      </c>
      <c r="BQ12" s="9">
        <v>61.152000000000001</v>
      </c>
      <c r="BR12" s="9">
        <v>92.891000000000005</v>
      </c>
      <c r="BS12" s="9">
        <v>33.817</v>
      </c>
      <c r="BT12" s="9">
        <v>59.073999999999998</v>
      </c>
      <c r="BU12" s="9">
        <v>47.343000000000004</v>
      </c>
      <c r="BV12" s="9">
        <v>19.986000000000001</v>
      </c>
      <c r="BW12" s="9">
        <v>27.356999999999999</v>
      </c>
      <c r="BX12" s="9">
        <v>45.548000000000002</v>
      </c>
      <c r="BY12" s="9">
        <v>13.83</v>
      </c>
      <c r="BZ12" s="9">
        <v>31.718</v>
      </c>
      <c r="CA12" s="9">
        <v>3.847</v>
      </c>
      <c r="CB12" s="9">
        <v>1.7689999999999999</v>
      </c>
      <c r="CC12" s="9">
        <v>2.0779999999999998</v>
      </c>
      <c r="CD12" s="9">
        <v>67.228999999999999</v>
      </c>
      <c r="CE12" s="9">
        <v>36.295000000000002</v>
      </c>
      <c r="CF12" s="9">
        <v>30.934000000000001</v>
      </c>
      <c r="CG12" s="9">
        <v>59.575000000000003</v>
      </c>
      <c r="CH12" s="9">
        <v>32.130000000000003</v>
      </c>
      <c r="CI12" s="9">
        <v>27.446000000000002</v>
      </c>
      <c r="CJ12" s="9">
        <v>36.933</v>
      </c>
      <c r="CK12" s="9">
        <v>17.952999999999999</v>
      </c>
      <c r="CL12" s="9">
        <v>18.98</v>
      </c>
      <c r="CM12" s="9">
        <v>22.641999999999999</v>
      </c>
      <c r="CN12" s="9">
        <v>14.177</v>
      </c>
      <c r="CO12" s="9">
        <v>8.4659999999999993</v>
      </c>
      <c r="CP12" s="9">
        <v>7.6539999999999999</v>
      </c>
      <c r="CQ12" s="9">
        <v>4.1660000000000004</v>
      </c>
      <c r="CR12" s="9">
        <v>3.488</v>
      </c>
      <c r="CS12" s="9">
        <v>111.43300000000001</v>
      </c>
      <c r="CT12" s="9">
        <v>35.698999999999998</v>
      </c>
      <c r="CU12" s="9">
        <v>75.733999999999995</v>
      </c>
      <c r="CV12" s="9">
        <v>103.06</v>
      </c>
      <c r="CW12" s="9">
        <v>31.498999999999999</v>
      </c>
      <c r="CX12" s="9">
        <v>71.561000000000007</v>
      </c>
      <c r="CY12" s="9">
        <v>39.372999999999998</v>
      </c>
      <c r="CZ12" s="9">
        <v>9.7810000000000006</v>
      </c>
      <c r="DA12" s="9">
        <v>29.591999999999999</v>
      </c>
      <c r="DB12" s="9">
        <v>63.686</v>
      </c>
      <c r="DC12" s="9">
        <v>21.718</v>
      </c>
      <c r="DD12" s="9">
        <v>41.969000000000001</v>
      </c>
      <c r="DE12" s="9">
        <v>8.3740000000000006</v>
      </c>
      <c r="DF12" s="9">
        <v>4.2</v>
      </c>
      <c r="DG12" s="9">
        <v>4.1740000000000004</v>
      </c>
      <c r="DH12" s="9">
        <v>138.40600000000001</v>
      </c>
      <c r="DI12" s="9">
        <v>52.475999999999999</v>
      </c>
      <c r="DJ12" s="9">
        <v>85.93</v>
      </c>
      <c r="DK12" s="9">
        <v>130.155</v>
      </c>
      <c r="DL12" s="9">
        <v>50.677999999999997</v>
      </c>
      <c r="DM12" s="9">
        <v>79.477999999999994</v>
      </c>
      <c r="DN12" s="9">
        <v>68.77</v>
      </c>
      <c r="DO12" s="9">
        <v>31.548999999999999</v>
      </c>
      <c r="DP12" s="9">
        <v>37.220999999999997</v>
      </c>
      <c r="DQ12" s="9">
        <v>61.384999999999998</v>
      </c>
      <c r="DR12" s="9">
        <v>19.129000000000001</v>
      </c>
      <c r="DS12" s="9">
        <v>42.256</v>
      </c>
      <c r="DT12" s="9">
        <v>8.2509999999999994</v>
      </c>
      <c r="DU12" s="9">
        <v>1.798</v>
      </c>
      <c r="DV12" s="9">
        <v>6.452</v>
      </c>
      <c r="DW12" s="9">
        <v>46.402999999999999</v>
      </c>
      <c r="DX12" s="9">
        <v>21.478000000000002</v>
      </c>
      <c r="DY12" s="9">
        <v>24.925000000000001</v>
      </c>
      <c r="DZ12" s="9">
        <v>40.258000000000003</v>
      </c>
      <c r="EA12" s="9">
        <v>18.606000000000002</v>
      </c>
      <c r="EB12" s="9">
        <v>21.652000000000001</v>
      </c>
      <c r="EC12" s="9">
        <v>25.954999999999998</v>
      </c>
      <c r="ED12" s="9">
        <v>9.9819999999999993</v>
      </c>
      <c r="EE12" s="9">
        <v>15.972</v>
      </c>
      <c r="EF12" s="9">
        <v>14.303000000000001</v>
      </c>
      <c r="EG12" s="9">
        <v>8.6240000000000006</v>
      </c>
      <c r="EH12" s="9">
        <v>5.6790000000000003</v>
      </c>
      <c r="EI12" s="9">
        <v>6.1449999999999996</v>
      </c>
      <c r="EJ12" s="9">
        <v>2.8719999999999999</v>
      </c>
      <c r="EK12" s="9">
        <v>3.2730000000000001</v>
      </c>
      <c r="EL12" s="9">
        <v>15.112</v>
      </c>
      <c r="EM12" s="9">
        <v>11.23</v>
      </c>
      <c r="EN12" s="9">
        <v>3.883</v>
      </c>
      <c r="EO12" s="9">
        <v>12.99</v>
      </c>
      <c r="EP12" s="9">
        <v>9.1069999999999993</v>
      </c>
      <c r="EQ12" s="9">
        <v>3.883</v>
      </c>
      <c r="ER12" s="9">
        <v>10.907999999999999</v>
      </c>
      <c r="ES12" s="9">
        <v>7.0259999999999998</v>
      </c>
      <c r="ET12" s="9">
        <v>3.883</v>
      </c>
      <c r="EU12" s="9">
        <v>2.0819999999999999</v>
      </c>
      <c r="EV12" s="9">
        <v>2.0819999999999999</v>
      </c>
      <c r="EW12" s="9">
        <v>0</v>
      </c>
      <c r="EX12" s="9">
        <v>2.1219999999999999</v>
      </c>
      <c r="EY12" s="9">
        <v>2.1219999999999999</v>
      </c>
      <c r="EZ12" s="9">
        <v>0</v>
      </c>
      <c r="FA12" s="9">
        <v>292.05500000000001</v>
      </c>
      <c r="FB12" s="9">
        <v>120.239</v>
      </c>
      <c r="FC12" s="9">
        <v>171.816</v>
      </c>
      <c r="FD12" s="9">
        <v>274.72699999999998</v>
      </c>
      <c r="FE12" s="9">
        <v>114.92</v>
      </c>
      <c r="FF12" s="9">
        <v>159.80699999999999</v>
      </c>
      <c r="FG12" s="9">
        <v>144.95099999999999</v>
      </c>
      <c r="FH12" s="9">
        <v>61.262999999999998</v>
      </c>
      <c r="FI12" s="9">
        <v>83.688999999999993</v>
      </c>
      <c r="FJ12" s="9">
        <v>129.77600000000001</v>
      </c>
      <c r="FK12" s="9">
        <v>53.656999999999996</v>
      </c>
      <c r="FL12" s="9">
        <v>76.117999999999995</v>
      </c>
      <c r="FM12" s="9">
        <v>17.327999999999999</v>
      </c>
      <c r="FN12" s="9">
        <v>5.319</v>
      </c>
      <c r="FO12" s="9">
        <v>12.009</v>
      </c>
      <c r="FP12" s="9">
        <v>240.48400000000001</v>
      </c>
      <c r="FQ12" s="9">
        <v>93.396000000000001</v>
      </c>
      <c r="FR12" s="9">
        <v>147.08799999999999</v>
      </c>
      <c r="FS12" s="9">
        <v>227.768</v>
      </c>
      <c r="FT12" s="9">
        <v>89.671999999999997</v>
      </c>
      <c r="FU12" s="9">
        <v>138.09700000000001</v>
      </c>
      <c r="FV12" s="9">
        <v>121.58499999999999</v>
      </c>
      <c r="FW12" s="9">
        <v>50.732999999999997</v>
      </c>
      <c r="FX12" s="9">
        <v>70.852999999999994</v>
      </c>
      <c r="FY12" s="9">
        <v>106.18300000000001</v>
      </c>
      <c r="FZ12" s="9">
        <v>38.939</v>
      </c>
      <c r="GA12" s="9">
        <v>67.244</v>
      </c>
      <c r="GB12" s="9">
        <v>12.715999999999999</v>
      </c>
      <c r="GC12" s="9">
        <v>3.7240000000000002</v>
      </c>
      <c r="GD12" s="9">
        <v>8.9920000000000009</v>
      </c>
      <c r="GE12" s="9">
        <v>51.570999999999998</v>
      </c>
      <c r="GF12" s="9">
        <v>26.843</v>
      </c>
      <c r="GG12" s="9">
        <v>24.727</v>
      </c>
      <c r="GH12" s="9">
        <v>46.957999999999998</v>
      </c>
      <c r="GI12" s="9">
        <v>25.248000000000001</v>
      </c>
      <c r="GJ12" s="9">
        <v>21.71</v>
      </c>
      <c r="GK12" s="9">
        <v>23.366</v>
      </c>
      <c r="GL12" s="9">
        <v>10.53</v>
      </c>
      <c r="GM12" s="9">
        <v>12.836</v>
      </c>
      <c r="GN12" s="9">
        <v>23.593</v>
      </c>
      <c r="GO12" s="9">
        <v>14.718999999999999</v>
      </c>
      <c r="GP12" s="9">
        <v>8.8740000000000006</v>
      </c>
      <c r="GQ12" s="9">
        <v>4.6120000000000001</v>
      </c>
      <c r="GR12" s="9">
        <v>1.595</v>
      </c>
      <c r="GS12" s="9">
        <v>3.0169999999999999</v>
      </c>
      <c r="GT12" s="9">
        <v>109.315</v>
      </c>
      <c r="GU12" s="9">
        <v>38.411000000000001</v>
      </c>
      <c r="GV12" s="9">
        <v>70.903999999999996</v>
      </c>
      <c r="GW12" s="9">
        <v>104.527</v>
      </c>
      <c r="GX12" s="9">
        <v>38.411000000000001</v>
      </c>
      <c r="GY12" s="9">
        <v>66.116</v>
      </c>
      <c r="GZ12" s="9">
        <v>46.710999999999999</v>
      </c>
      <c r="HA12" s="9">
        <v>16.526</v>
      </c>
      <c r="HB12" s="9">
        <v>30.184999999999999</v>
      </c>
      <c r="HC12" s="9">
        <v>57.816000000000003</v>
      </c>
      <c r="HD12" s="9">
        <v>21.885000000000002</v>
      </c>
      <c r="HE12" s="9">
        <v>35.930999999999997</v>
      </c>
      <c r="HF12" s="9">
        <v>4.7880000000000003</v>
      </c>
      <c r="HG12" s="9">
        <v>0</v>
      </c>
      <c r="HH12" s="9">
        <v>4.7880000000000003</v>
      </c>
      <c r="HI12" s="9">
        <v>41.386000000000003</v>
      </c>
      <c r="HJ12" s="9">
        <v>13.74</v>
      </c>
      <c r="HK12" s="9">
        <v>27.646000000000001</v>
      </c>
      <c r="HL12" s="9">
        <v>39.026000000000003</v>
      </c>
      <c r="HM12" s="9">
        <v>13.132</v>
      </c>
      <c r="HN12" s="9">
        <v>25.893999999999998</v>
      </c>
      <c r="HO12" s="9">
        <v>17.219000000000001</v>
      </c>
      <c r="HP12" s="9">
        <v>5.87</v>
      </c>
      <c r="HQ12" s="9">
        <v>11.349</v>
      </c>
      <c r="HR12" s="9">
        <v>21.806000000000001</v>
      </c>
      <c r="HS12" s="9">
        <v>7.2619999999999996</v>
      </c>
      <c r="HT12" s="9">
        <v>14.544</v>
      </c>
      <c r="HU12" s="9">
        <v>2.3610000000000002</v>
      </c>
      <c r="HV12" s="9">
        <v>0.60899999999999999</v>
      </c>
      <c r="HW12" s="9">
        <v>1.752</v>
      </c>
      <c r="HX12" s="9">
        <v>73.09</v>
      </c>
      <c r="HY12" s="9">
        <v>31.54</v>
      </c>
      <c r="HZ12" s="9">
        <v>41.55</v>
      </c>
      <c r="IA12" s="9">
        <v>66.947000000000003</v>
      </c>
      <c r="IB12" s="9">
        <v>29.69</v>
      </c>
      <c r="IC12" s="9">
        <v>37.256999999999998</v>
      </c>
      <c r="ID12" s="9">
        <v>39.673000000000002</v>
      </c>
      <c r="IE12" s="9">
        <v>16.241</v>
      </c>
      <c r="IF12" s="9">
        <v>23.431000000000001</v>
      </c>
      <c r="IG12" s="9">
        <v>27.274999999999999</v>
      </c>
      <c r="IH12" s="9">
        <v>13.449</v>
      </c>
      <c r="II12" s="9">
        <v>13.826000000000001</v>
      </c>
      <c r="IJ12" s="9">
        <v>6.1420000000000003</v>
      </c>
      <c r="IK12" s="9">
        <v>1.85</v>
      </c>
      <c r="IL12" s="9">
        <v>4.2930000000000001</v>
      </c>
      <c r="IM12" s="9">
        <v>68.263999999999996</v>
      </c>
      <c r="IN12" s="9">
        <v>36.546999999999997</v>
      </c>
      <c r="IO12" s="9">
        <v>31.716000000000001</v>
      </c>
      <c r="IP12" s="9">
        <v>64.227000000000004</v>
      </c>
      <c r="IQ12" s="9">
        <v>33.686999999999998</v>
      </c>
    </row>
    <row r="13" spans="1:251">
      <c r="A13" s="10">
        <v>42767</v>
      </c>
      <c r="B13" s="9">
        <v>56.723999999999997</v>
      </c>
      <c r="C13" s="9">
        <v>113.815</v>
      </c>
      <c r="D13" s="9">
        <v>23.024000000000001</v>
      </c>
      <c r="E13" s="9">
        <v>7.8810000000000002</v>
      </c>
      <c r="F13" s="9">
        <v>15.141999999999999</v>
      </c>
      <c r="G13" s="9">
        <v>271.20999999999998</v>
      </c>
      <c r="H13" s="9">
        <v>87.381</v>
      </c>
      <c r="I13" s="9">
        <v>183.82900000000001</v>
      </c>
      <c r="J13" s="9">
        <v>252.82300000000001</v>
      </c>
      <c r="K13" s="9">
        <v>81.790000000000006</v>
      </c>
      <c r="L13" s="9">
        <v>171.03299999999999</v>
      </c>
      <c r="M13" s="9">
        <v>105.429</v>
      </c>
      <c r="N13" s="9">
        <v>37.061</v>
      </c>
      <c r="O13" s="9">
        <v>68.367999999999995</v>
      </c>
      <c r="P13" s="9">
        <v>147.39400000000001</v>
      </c>
      <c r="Q13" s="9">
        <v>44.728999999999999</v>
      </c>
      <c r="R13" s="9">
        <v>102.66500000000001</v>
      </c>
      <c r="S13" s="9">
        <v>18.387</v>
      </c>
      <c r="T13" s="9">
        <v>5.5910000000000002</v>
      </c>
      <c r="U13" s="9">
        <v>12.795999999999999</v>
      </c>
      <c r="V13" s="9">
        <v>47.353999999999999</v>
      </c>
      <c r="W13" s="9">
        <v>27.341999999999999</v>
      </c>
      <c r="X13" s="9">
        <v>20.012</v>
      </c>
      <c r="Y13" s="9">
        <v>42.716999999999999</v>
      </c>
      <c r="Z13" s="9">
        <v>25.052</v>
      </c>
      <c r="AA13" s="9">
        <v>17.664999999999999</v>
      </c>
      <c r="AB13" s="9">
        <v>19.573</v>
      </c>
      <c r="AC13" s="9">
        <v>13.057</v>
      </c>
      <c r="AD13" s="9">
        <v>6.516</v>
      </c>
      <c r="AE13" s="9">
        <v>23.143999999999998</v>
      </c>
      <c r="AF13" s="9">
        <v>11.994999999999999</v>
      </c>
      <c r="AG13" s="9">
        <v>11.15</v>
      </c>
      <c r="AH13" s="9">
        <v>4.6369999999999996</v>
      </c>
      <c r="AI13" s="9">
        <v>2.29</v>
      </c>
      <c r="AJ13" s="9">
        <v>2.3460000000000001</v>
      </c>
      <c r="AK13" s="9">
        <v>97.144999999999996</v>
      </c>
      <c r="AL13" s="9">
        <v>29.117999999999999</v>
      </c>
      <c r="AM13" s="9">
        <v>68.027000000000001</v>
      </c>
      <c r="AN13" s="9">
        <v>90.334999999999994</v>
      </c>
      <c r="AO13" s="9">
        <v>25.753</v>
      </c>
      <c r="AP13" s="9">
        <v>64.581999999999994</v>
      </c>
      <c r="AQ13" s="9">
        <v>29.704000000000001</v>
      </c>
      <c r="AR13" s="9">
        <v>6.5270000000000001</v>
      </c>
      <c r="AS13" s="9">
        <v>23.177</v>
      </c>
      <c r="AT13" s="9">
        <v>60.631999999999998</v>
      </c>
      <c r="AU13" s="9">
        <v>19.225999999999999</v>
      </c>
      <c r="AV13" s="9">
        <v>41.405999999999999</v>
      </c>
      <c r="AW13" s="9">
        <v>6.8090000000000002</v>
      </c>
      <c r="AX13" s="9">
        <v>3.3650000000000002</v>
      </c>
      <c r="AY13" s="9">
        <v>3.444</v>
      </c>
      <c r="AZ13" s="9">
        <v>47.793999999999997</v>
      </c>
      <c r="BA13" s="9">
        <v>13.856999999999999</v>
      </c>
      <c r="BB13" s="9">
        <v>33.936999999999998</v>
      </c>
      <c r="BC13" s="9">
        <v>45.7</v>
      </c>
      <c r="BD13" s="9">
        <v>13.856999999999999</v>
      </c>
      <c r="BE13" s="9">
        <v>31.843</v>
      </c>
      <c r="BF13" s="9">
        <v>20.247</v>
      </c>
      <c r="BG13" s="9">
        <v>4.5259999999999998</v>
      </c>
      <c r="BH13" s="9">
        <v>15.721</v>
      </c>
      <c r="BI13" s="9">
        <v>25.452999999999999</v>
      </c>
      <c r="BJ13" s="9">
        <v>9.3309999999999995</v>
      </c>
      <c r="BK13" s="9">
        <v>16.122</v>
      </c>
      <c r="BL13" s="9">
        <v>2.0939999999999999</v>
      </c>
      <c r="BM13" s="9">
        <v>0</v>
      </c>
      <c r="BN13" s="9">
        <v>2.0939999999999999</v>
      </c>
      <c r="BO13" s="9">
        <v>93.783000000000001</v>
      </c>
      <c r="BP13" s="9">
        <v>33.865000000000002</v>
      </c>
      <c r="BQ13" s="9">
        <v>59.917999999999999</v>
      </c>
      <c r="BR13" s="9">
        <v>85.78</v>
      </c>
      <c r="BS13" s="9">
        <v>31.638000000000002</v>
      </c>
      <c r="BT13" s="9">
        <v>54.142000000000003</v>
      </c>
      <c r="BU13" s="9">
        <v>42.155000000000001</v>
      </c>
      <c r="BV13" s="9">
        <v>18.620999999999999</v>
      </c>
      <c r="BW13" s="9">
        <v>23.533999999999999</v>
      </c>
      <c r="BX13" s="9">
        <v>43.625</v>
      </c>
      <c r="BY13" s="9">
        <v>13.016999999999999</v>
      </c>
      <c r="BZ13" s="9">
        <v>30.608000000000001</v>
      </c>
      <c r="CA13" s="9">
        <v>8.0039999999999996</v>
      </c>
      <c r="CB13" s="9">
        <v>2.2269999999999999</v>
      </c>
      <c r="CC13" s="9">
        <v>5.7770000000000001</v>
      </c>
      <c r="CD13" s="9">
        <v>79.841999999999999</v>
      </c>
      <c r="CE13" s="9">
        <v>37.883000000000003</v>
      </c>
      <c r="CF13" s="9">
        <v>41.959000000000003</v>
      </c>
      <c r="CG13" s="9">
        <v>73.725999999999999</v>
      </c>
      <c r="CH13" s="9">
        <v>35.594000000000001</v>
      </c>
      <c r="CI13" s="9">
        <v>38.131999999999998</v>
      </c>
      <c r="CJ13" s="9">
        <v>32.896000000000001</v>
      </c>
      <c r="CK13" s="9">
        <v>20.443999999999999</v>
      </c>
      <c r="CL13" s="9">
        <v>12.452</v>
      </c>
      <c r="CM13" s="9">
        <v>40.83</v>
      </c>
      <c r="CN13" s="9">
        <v>15.15</v>
      </c>
      <c r="CO13" s="9">
        <v>25.678999999999998</v>
      </c>
      <c r="CP13" s="9">
        <v>6.117</v>
      </c>
      <c r="CQ13" s="9">
        <v>2.2890000000000001</v>
      </c>
      <c r="CR13" s="9">
        <v>3.827</v>
      </c>
      <c r="CS13" s="9">
        <v>112.56699999999999</v>
      </c>
      <c r="CT13" s="9">
        <v>32.908000000000001</v>
      </c>
      <c r="CU13" s="9">
        <v>79.659000000000006</v>
      </c>
      <c r="CV13" s="9">
        <v>106.812</v>
      </c>
      <c r="CW13" s="9">
        <v>30.419</v>
      </c>
      <c r="CX13" s="9">
        <v>76.393000000000001</v>
      </c>
      <c r="CY13" s="9">
        <v>35.661999999999999</v>
      </c>
      <c r="CZ13" s="9">
        <v>11.939</v>
      </c>
      <c r="DA13" s="9">
        <v>23.722999999999999</v>
      </c>
      <c r="DB13" s="9">
        <v>71.150000000000006</v>
      </c>
      <c r="DC13" s="9">
        <v>18.48</v>
      </c>
      <c r="DD13" s="9">
        <v>52.67</v>
      </c>
      <c r="DE13" s="9">
        <v>5.7549999999999999</v>
      </c>
      <c r="DF13" s="9">
        <v>2.4889999999999999</v>
      </c>
      <c r="DG13" s="9">
        <v>3.266</v>
      </c>
      <c r="DH13" s="9">
        <v>135.75299999999999</v>
      </c>
      <c r="DI13" s="9">
        <v>52.744</v>
      </c>
      <c r="DJ13" s="9">
        <v>83.009</v>
      </c>
      <c r="DK13" s="9">
        <v>124.697</v>
      </c>
      <c r="DL13" s="9">
        <v>49.786000000000001</v>
      </c>
      <c r="DM13" s="9">
        <v>74.911000000000001</v>
      </c>
      <c r="DN13" s="9">
        <v>53.298000000000002</v>
      </c>
      <c r="DO13" s="9">
        <v>20.859000000000002</v>
      </c>
      <c r="DP13" s="9">
        <v>32.439</v>
      </c>
      <c r="DQ13" s="9">
        <v>71.399000000000001</v>
      </c>
      <c r="DR13" s="9">
        <v>28.927</v>
      </c>
      <c r="DS13" s="9">
        <v>42.470999999999997</v>
      </c>
      <c r="DT13" s="9">
        <v>11.057</v>
      </c>
      <c r="DU13" s="9">
        <v>2.9580000000000002</v>
      </c>
      <c r="DV13" s="9">
        <v>8.0990000000000002</v>
      </c>
      <c r="DW13" s="9">
        <v>59.412999999999997</v>
      </c>
      <c r="DX13" s="9">
        <v>24.294</v>
      </c>
      <c r="DY13" s="9">
        <v>35.119999999999997</v>
      </c>
      <c r="DZ13" s="9">
        <v>53.201999999999998</v>
      </c>
      <c r="EA13" s="9">
        <v>21.859000000000002</v>
      </c>
      <c r="EB13" s="9">
        <v>31.341999999999999</v>
      </c>
      <c r="EC13" s="9">
        <v>28.917999999999999</v>
      </c>
      <c r="ED13" s="9">
        <v>14.010999999999999</v>
      </c>
      <c r="EE13" s="9">
        <v>14.907</v>
      </c>
      <c r="EF13" s="9">
        <v>24.283000000000001</v>
      </c>
      <c r="EG13" s="9">
        <v>7.8479999999999999</v>
      </c>
      <c r="EH13" s="9">
        <v>16.434999999999999</v>
      </c>
      <c r="EI13" s="9">
        <v>6.2119999999999997</v>
      </c>
      <c r="EJ13" s="9">
        <v>2.4340000000000002</v>
      </c>
      <c r="EK13" s="9">
        <v>3.7770000000000001</v>
      </c>
      <c r="EL13" s="9">
        <v>10.83</v>
      </c>
      <c r="EM13" s="9">
        <v>4.7770000000000001</v>
      </c>
      <c r="EN13" s="9">
        <v>6.0529999999999999</v>
      </c>
      <c r="EO13" s="9">
        <v>10.83</v>
      </c>
      <c r="EP13" s="9">
        <v>4.7770000000000001</v>
      </c>
      <c r="EQ13" s="9">
        <v>6.0529999999999999</v>
      </c>
      <c r="ER13" s="9">
        <v>7.1230000000000002</v>
      </c>
      <c r="ES13" s="9">
        <v>3.3090000000000002</v>
      </c>
      <c r="ET13" s="9">
        <v>3.8140000000000001</v>
      </c>
      <c r="EU13" s="9">
        <v>3.7069999999999999</v>
      </c>
      <c r="EV13" s="9">
        <v>1.468</v>
      </c>
      <c r="EW13" s="9">
        <v>2.2389999999999999</v>
      </c>
      <c r="EX13" s="9">
        <v>0</v>
      </c>
      <c r="EY13" s="9">
        <v>0</v>
      </c>
      <c r="EZ13" s="9">
        <v>0</v>
      </c>
      <c r="FA13" s="9">
        <v>303.48399999999998</v>
      </c>
      <c r="FB13" s="9">
        <v>121.65600000000001</v>
      </c>
      <c r="FC13" s="9">
        <v>181.82900000000001</v>
      </c>
      <c r="FD13" s="9">
        <v>287.77199999999999</v>
      </c>
      <c r="FE13" s="9">
        <v>114.47199999999999</v>
      </c>
      <c r="FF13" s="9">
        <v>173.3</v>
      </c>
      <c r="FG13" s="9">
        <v>150.41999999999999</v>
      </c>
      <c r="FH13" s="9">
        <v>58.67</v>
      </c>
      <c r="FI13" s="9">
        <v>91.748999999999995</v>
      </c>
      <c r="FJ13" s="9">
        <v>137.35300000000001</v>
      </c>
      <c r="FK13" s="9">
        <v>55.802</v>
      </c>
      <c r="FL13" s="9">
        <v>81.551000000000002</v>
      </c>
      <c r="FM13" s="9">
        <v>15.712</v>
      </c>
      <c r="FN13" s="9">
        <v>7.1829999999999998</v>
      </c>
      <c r="FO13" s="9">
        <v>8.5289999999999999</v>
      </c>
      <c r="FP13" s="9">
        <v>258.25599999999997</v>
      </c>
      <c r="FQ13" s="9">
        <v>98.992999999999995</v>
      </c>
      <c r="FR13" s="9">
        <v>159.26300000000001</v>
      </c>
      <c r="FS13" s="9">
        <v>247.345</v>
      </c>
      <c r="FT13" s="9">
        <v>94.028000000000006</v>
      </c>
      <c r="FU13" s="9">
        <v>153.31800000000001</v>
      </c>
      <c r="FV13" s="9">
        <v>128.773</v>
      </c>
      <c r="FW13" s="9">
        <v>46.334000000000003</v>
      </c>
      <c r="FX13" s="9">
        <v>82.438999999999993</v>
      </c>
      <c r="FY13" s="9">
        <v>118.572</v>
      </c>
      <c r="FZ13" s="9">
        <v>47.692999999999998</v>
      </c>
      <c r="GA13" s="9">
        <v>70.878</v>
      </c>
      <c r="GB13" s="9">
        <v>10.911</v>
      </c>
      <c r="GC13" s="9">
        <v>4.9660000000000002</v>
      </c>
      <c r="GD13" s="9">
        <v>5.9450000000000003</v>
      </c>
      <c r="GE13" s="9">
        <v>45.228999999999999</v>
      </c>
      <c r="GF13" s="9">
        <v>22.661999999999999</v>
      </c>
      <c r="GG13" s="9">
        <v>22.565999999999999</v>
      </c>
      <c r="GH13" s="9">
        <v>40.427</v>
      </c>
      <c r="GI13" s="9">
        <v>20.445</v>
      </c>
      <c r="GJ13" s="9">
        <v>19.981999999999999</v>
      </c>
      <c r="GK13" s="9">
        <v>21.646999999999998</v>
      </c>
      <c r="GL13" s="9">
        <v>12.336</v>
      </c>
      <c r="GM13" s="9">
        <v>9.31</v>
      </c>
      <c r="GN13" s="9">
        <v>18.780999999999999</v>
      </c>
      <c r="GO13" s="9">
        <v>8.109</v>
      </c>
      <c r="GP13" s="9">
        <v>10.672000000000001</v>
      </c>
      <c r="GQ13" s="9">
        <v>4.8010000000000002</v>
      </c>
      <c r="GR13" s="9">
        <v>2.218</v>
      </c>
      <c r="GS13" s="9">
        <v>2.5840000000000001</v>
      </c>
      <c r="GT13" s="9">
        <v>100.6</v>
      </c>
      <c r="GU13" s="9">
        <v>36.677999999999997</v>
      </c>
      <c r="GV13" s="9">
        <v>63.921999999999997</v>
      </c>
      <c r="GW13" s="9">
        <v>95.367999999999995</v>
      </c>
      <c r="GX13" s="9">
        <v>34.883000000000003</v>
      </c>
      <c r="GY13" s="9">
        <v>60.484999999999999</v>
      </c>
      <c r="GZ13" s="9">
        <v>37.121000000000002</v>
      </c>
      <c r="HA13" s="9">
        <v>9.7850000000000001</v>
      </c>
      <c r="HB13" s="9">
        <v>27.337</v>
      </c>
      <c r="HC13" s="9">
        <v>58.247</v>
      </c>
      <c r="HD13" s="9">
        <v>25.097999999999999</v>
      </c>
      <c r="HE13" s="9">
        <v>33.149000000000001</v>
      </c>
      <c r="HF13" s="9">
        <v>5.2320000000000002</v>
      </c>
      <c r="HG13" s="9">
        <v>1.7949999999999999</v>
      </c>
      <c r="HH13" s="9">
        <v>3.4369999999999998</v>
      </c>
      <c r="HI13" s="9">
        <v>48.131999999999998</v>
      </c>
      <c r="HJ13" s="9">
        <v>15.092000000000001</v>
      </c>
      <c r="HK13" s="9">
        <v>33.04</v>
      </c>
      <c r="HL13" s="9">
        <v>45.822000000000003</v>
      </c>
      <c r="HM13" s="9">
        <v>14</v>
      </c>
      <c r="HN13" s="9">
        <v>31.821999999999999</v>
      </c>
      <c r="HO13" s="9">
        <v>23.55</v>
      </c>
      <c r="HP13" s="9">
        <v>6.7549999999999999</v>
      </c>
      <c r="HQ13" s="9">
        <v>16.794</v>
      </c>
      <c r="HR13" s="9">
        <v>22.273</v>
      </c>
      <c r="HS13" s="9">
        <v>7.2450000000000001</v>
      </c>
      <c r="HT13" s="9">
        <v>15.028</v>
      </c>
      <c r="HU13" s="9">
        <v>2.31</v>
      </c>
      <c r="HV13" s="9">
        <v>1.0920000000000001</v>
      </c>
      <c r="HW13" s="9">
        <v>1.218</v>
      </c>
      <c r="HX13" s="9">
        <v>90.552999999999997</v>
      </c>
      <c r="HY13" s="9">
        <v>35.145000000000003</v>
      </c>
      <c r="HZ13" s="9">
        <v>55.408000000000001</v>
      </c>
      <c r="IA13" s="9">
        <v>86.156999999999996</v>
      </c>
      <c r="IB13" s="9">
        <v>33.017000000000003</v>
      </c>
      <c r="IC13" s="9">
        <v>53.14</v>
      </c>
      <c r="ID13" s="9">
        <v>51.253</v>
      </c>
      <c r="IE13" s="9">
        <v>20.186</v>
      </c>
      <c r="IF13" s="9">
        <v>31.067</v>
      </c>
      <c r="IG13" s="9">
        <v>34.902999999999999</v>
      </c>
      <c r="IH13" s="9">
        <v>12.831</v>
      </c>
      <c r="II13" s="9">
        <v>22.071999999999999</v>
      </c>
      <c r="IJ13" s="9">
        <v>4.3959999999999999</v>
      </c>
      <c r="IK13" s="9">
        <v>2.1280000000000001</v>
      </c>
      <c r="IL13" s="9">
        <v>2.2690000000000001</v>
      </c>
      <c r="IM13" s="9">
        <v>64.198999999999998</v>
      </c>
      <c r="IN13" s="9">
        <v>34.741</v>
      </c>
      <c r="IO13" s="9">
        <v>29.457999999999998</v>
      </c>
      <c r="IP13" s="9">
        <v>60.424999999999997</v>
      </c>
      <c r="IQ13" s="9">
        <v>32.572000000000003</v>
      </c>
    </row>
    <row r="14" spans="1:251">
      <c r="A14" s="10">
        <v>43132</v>
      </c>
      <c r="B14" s="9">
        <v>60.814999999999998</v>
      </c>
      <c r="C14" s="9">
        <v>98.861000000000004</v>
      </c>
      <c r="D14" s="9">
        <v>23.366</v>
      </c>
      <c r="E14" s="9">
        <v>6.7919999999999998</v>
      </c>
      <c r="F14" s="9">
        <v>16.574000000000002</v>
      </c>
      <c r="G14" s="9">
        <v>290.95100000000002</v>
      </c>
      <c r="H14" s="9">
        <v>100.535</v>
      </c>
      <c r="I14" s="9">
        <v>190.416</v>
      </c>
      <c r="J14" s="9">
        <v>275.64999999999998</v>
      </c>
      <c r="K14" s="9">
        <v>95.460999999999999</v>
      </c>
      <c r="L14" s="9">
        <v>180.18899999999999</v>
      </c>
      <c r="M14" s="9">
        <v>140.096</v>
      </c>
      <c r="N14" s="9">
        <v>49.468000000000004</v>
      </c>
      <c r="O14" s="9">
        <v>90.628</v>
      </c>
      <c r="P14" s="9">
        <v>135.55500000000001</v>
      </c>
      <c r="Q14" s="9">
        <v>45.993000000000002</v>
      </c>
      <c r="R14" s="9">
        <v>89.561999999999998</v>
      </c>
      <c r="S14" s="9">
        <v>15.301</v>
      </c>
      <c r="T14" s="9">
        <v>5.0739999999999998</v>
      </c>
      <c r="U14" s="9">
        <v>10.227</v>
      </c>
      <c r="V14" s="9">
        <v>56.179000000000002</v>
      </c>
      <c r="W14" s="9">
        <v>29.582000000000001</v>
      </c>
      <c r="X14" s="9">
        <v>26.596</v>
      </c>
      <c r="Y14" s="9">
        <v>48.113</v>
      </c>
      <c r="Z14" s="9">
        <v>27.864000000000001</v>
      </c>
      <c r="AA14" s="9">
        <v>20.248999999999999</v>
      </c>
      <c r="AB14" s="9">
        <v>23.992000000000001</v>
      </c>
      <c r="AC14" s="9">
        <v>13.042999999999999</v>
      </c>
      <c r="AD14" s="9">
        <v>10.949</v>
      </c>
      <c r="AE14" s="9">
        <v>24.120999999999999</v>
      </c>
      <c r="AF14" s="9">
        <v>14.821999999999999</v>
      </c>
      <c r="AG14" s="9">
        <v>9.3000000000000007</v>
      </c>
      <c r="AH14" s="9">
        <v>8.0660000000000007</v>
      </c>
      <c r="AI14" s="9">
        <v>1.718</v>
      </c>
      <c r="AJ14" s="9">
        <v>6.3479999999999999</v>
      </c>
      <c r="AK14" s="9">
        <v>114.069</v>
      </c>
      <c r="AL14" s="9">
        <v>35.771000000000001</v>
      </c>
      <c r="AM14" s="9">
        <v>78.298000000000002</v>
      </c>
      <c r="AN14" s="9">
        <v>104.929</v>
      </c>
      <c r="AO14" s="9">
        <v>34.68</v>
      </c>
      <c r="AP14" s="9">
        <v>70.248999999999995</v>
      </c>
      <c r="AQ14" s="9">
        <v>43.692</v>
      </c>
      <c r="AR14" s="9">
        <v>13.233000000000001</v>
      </c>
      <c r="AS14" s="9">
        <v>30.46</v>
      </c>
      <c r="AT14" s="9">
        <v>61.237000000000002</v>
      </c>
      <c r="AU14" s="9">
        <v>21.448</v>
      </c>
      <c r="AV14" s="9">
        <v>39.789000000000001</v>
      </c>
      <c r="AW14" s="9">
        <v>9.14</v>
      </c>
      <c r="AX14" s="9">
        <v>1.0900000000000001</v>
      </c>
      <c r="AY14" s="9">
        <v>8.0489999999999995</v>
      </c>
      <c r="AZ14" s="9">
        <v>50.695</v>
      </c>
      <c r="BA14" s="9">
        <v>18.053000000000001</v>
      </c>
      <c r="BB14" s="9">
        <v>32.642000000000003</v>
      </c>
      <c r="BC14" s="9">
        <v>48.789000000000001</v>
      </c>
      <c r="BD14" s="9">
        <v>17.315999999999999</v>
      </c>
      <c r="BE14" s="9">
        <v>31.472999999999999</v>
      </c>
      <c r="BF14" s="9">
        <v>26.917000000000002</v>
      </c>
      <c r="BG14" s="9">
        <v>8.98</v>
      </c>
      <c r="BH14" s="9">
        <v>17.937000000000001</v>
      </c>
      <c r="BI14" s="9">
        <v>21.872</v>
      </c>
      <c r="BJ14" s="9">
        <v>8.3350000000000009</v>
      </c>
      <c r="BK14" s="9">
        <v>13.536</v>
      </c>
      <c r="BL14" s="9">
        <v>1.907</v>
      </c>
      <c r="BM14" s="9">
        <v>0.73699999999999999</v>
      </c>
      <c r="BN14" s="9">
        <v>1.169</v>
      </c>
      <c r="BO14" s="9">
        <v>89.882999999999996</v>
      </c>
      <c r="BP14" s="9">
        <v>34.323</v>
      </c>
      <c r="BQ14" s="9">
        <v>55.56</v>
      </c>
      <c r="BR14" s="9">
        <v>80.367999999999995</v>
      </c>
      <c r="BS14" s="9">
        <v>30.568999999999999</v>
      </c>
      <c r="BT14" s="9">
        <v>49.798999999999999</v>
      </c>
      <c r="BU14" s="9">
        <v>45.146999999999998</v>
      </c>
      <c r="BV14" s="9">
        <v>19.027999999999999</v>
      </c>
      <c r="BW14" s="9">
        <v>26.119</v>
      </c>
      <c r="BX14" s="9">
        <v>35.220999999999997</v>
      </c>
      <c r="BY14" s="9">
        <v>11.541</v>
      </c>
      <c r="BZ14" s="9">
        <v>23.68</v>
      </c>
      <c r="CA14" s="9">
        <v>9.5150000000000006</v>
      </c>
      <c r="CB14" s="9">
        <v>3.754</v>
      </c>
      <c r="CC14" s="9">
        <v>5.7610000000000001</v>
      </c>
      <c r="CD14" s="9">
        <v>92.481999999999999</v>
      </c>
      <c r="CE14" s="9">
        <v>41.970999999999997</v>
      </c>
      <c r="CF14" s="9">
        <v>50.511000000000003</v>
      </c>
      <c r="CG14" s="9">
        <v>89.677000000000007</v>
      </c>
      <c r="CH14" s="9">
        <v>40.76</v>
      </c>
      <c r="CI14" s="9">
        <v>48.917000000000002</v>
      </c>
      <c r="CJ14" s="9">
        <v>48.331000000000003</v>
      </c>
      <c r="CK14" s="9">
        <v>21.27</v>
      </c>
      <c r="CL14" s="9">
        <v>27.062000000000001</v>
      </c>
      <c r="CM14" s="9">
        <v>41.345999999999997</v>
      </c>
      <c r="CN14" s="9">
        <v>19.491</v>
      </c>
      <c r="CO14" s="9">
        <v>21.855</v>
      </c>
      <c r="CP14" s="9">
        <v>2.8050000000000002</v>
      </c>
      <c r="CQ14" s="9">
        <v>1.21</v>
      </c>
      <c r="CR14" s="9">
        <v>1.595</v>
      </c>
      <c r="CS14" s="9">
        <v>135.08500000000001</v>
      </c>
      <c r="CT14" s="9">
        <v>41.610999999999997</v>
      </c>
      <c r="CU14" s="9">
        <v>93.474000000000004</v>
      </c>
      <c r="CV14" s="9">
        <v>127.264</v>
      </c>
      <c r="CW14" s="9">
        <v>41.055999999999997</v>
      </c>
      <c r="CX14" s="9">
        <v>86.206999999999994</v>
      </c>
      <c r="CY14" s="9">
        <v>51.17</v>
      </c>
      <c r="CZ14" s="9">
        <v>18.472000000000001</v>
      </c>
      <c r="DA14" s="9">
        <v>32.698</v>
      </c>
      <c r="DB14" s="9">
        <v>76.093999999999994</v>
      </c>
      <c r="DC14" s="9">
        <v>22.585000000000001</v>
      </c>
      <c r="DD14" s="9">
        <v>53.51</v>
      </c>
      <c r="DE14" s="9">
        <v>7.8209999999999997</v>
      </c>
      <c r="DF14" s="9">
        <v>0.55400000000000005</v>
      </c>
      <c r="DG14" s="9">
        <v>7.2670000000000003</v>
      </c>
      <c r="DH14" s="9">
        <v>144.999</v>
      </c>
      <c r="DI14" s="9">
        <v>60.622999999999998</v>
      </c>
      <c r="DJ14" s="9">
        <v>84.376000000000005</v>
      </c>
      <c r="DK14" s="9">
        <v>132.05600000000001</v>
      </c>
      <c r="DL14" s="9">
        <v>55.595999999999997</v>
      </c>
      <c r="DM14" s="9">
        <v>76.459999999999994</v>
      </c>
      <c r="DN14" s="9">
        <v>66.418999999999997</v>
      </c>
      <c r="DO14" s="9">
        <v>24.177</v>
      </c>
      <c r="DP14" s="9">
        <v>42.241999999999997</v>
      </c>
      <c r="DQ14" s="9">
        <v>65.637</v>
      </c>
      <c r="DR14" s="9">
        <v>31.419</v>
      </c>
      <c r="DS14" s="9">
        <v>34.218000000000004</v>
      </c>
      <c r="DT14" s="9">
        <v>12.943</v>
      </c>
      <c r="DU14" s="9">
        <v>5.0270000000000001</v>
      </c>
      <c r="DV14" s="9">
        <v>7.9160000000000004</v>
      </c>
      <c r="DW14" s="9">
        <v>56.665999999999997</v>
      </c>
      <c r="DX14" s="9">
        <v>22.58</v>
      </c>
      <c r="DY14" s="9">
        <v>34.085999999999999</v>
      </c>
      <c r="DZ14" s="9">
        <v>54.746000000000002</v>
      </c>
      <c r="EA14" s="9">
        <v>22.052</v>
      </c>
      <c r="EB14" s="9">
        <v>32.694000000000003</v>
      </c>
      <c r="EC14" s="9">
        <v>37.387</v>
      </c>
      <c r="ED14" s="9">
        <v>15.241</v>
      </c>
      <c r="EE14" s="9">
        <v>22.146999999999998</v>
      </c>
      <c r="EF14" s="9">
        <v>17.359000000000002</v>
      </c>
      <c r="EG14" s="9">
        <v>6.8109999999999999</v>
      </c>
      <c r="EH14" s="9">
        <v>10.548</v>
      </c>
      <c r="EI14" s="9">
        <v>1.92</v>
      </c>
      <c r="EJ14" s="9">
        <v>0.52900000000000003</v>
      </c>
      <c r="EK14" s="9">
        <v>1.391</v>
      </c>
      <c r="EL14" s="9">
        <v>10.379</v>
      </c>
      <c r="EM14" s="9">
        <v>5.3029999999999999</v>
      </c>
      <c r="EN14" s="9">
        <v>5.0759999999999996</v>
      </c>
      <c r="EO14" s="9">
        <v>9.6980000000000004</v>
      </c>
      <c r="EP14" s="9">
        <v>4.6219999999999999</v>
      </c>
      <c r="EQ14" s="9">
        <v>5.0759999999999996</v>
      </c>
      <c r="ER14" s="9">
        <v>9.1110000000000007</v>
      </c>
      <c r="ES14" s="9">
        <v>4.6219999999999999</v>
      </c>
      <c r="ET14" s="9">
        <v>4.49</v>
      </c>
      <c r="EU14" s="9">
        <v>0.58599999999999997</v>
      </c>
      <c r="EV14" s="9">
        <v>0</v>
      </c>
      <c r="EW14" s="9">
        <v>0.58599999999999997</v>
      </c>
      <c r="EX14" s="9">
        <v>0.68200000000000005</v>
      </c>
      <c r="EY14" s="9">
        <v>0.68200000000000005</v>
      </c>
      <c r="EZ14" s="9">
        <v>0</v>
      </c>
      <c r="FA14" s="9">
        <v>284.30500000000001</v>
      </c>
      <c r="FB14" s="9">
        <v>112.746</v>
      </c>
      <c r="FC14" s="9">
        <v>171.559</v>
      </c>
      <c r="FD14" s="9">
        <v>261.952</v>
      </c>
      <c r="FE14" s="9">
        <v>105.098</v>
      </c>
      <c r="FF14" s="9">
        <v>156.85400000000001</v>
      </c>
      <c r="FG14" s="9">
        <v>128.96700000000001</v>
      </c>
      <c r="FH14" s="9">
        <v>50.698</v>
      </c>
      <c r="FI14" s="9">
        <v>78.269000000000005</v>
      </c>
      <c r="FJ14" s="9">
        <v>132.98500000000001</v>
      </c>
      <c r="FK14" s="9">
        <v>54.4</v>
      </c>
      <c r="FL14" s="9">
        <v>78.584999999999994</v>
      </c>
      <c r="FM14" s="9">
        <v>22.353000000000002</v>
      </c>
      <c r="FN14" s="9">
        <v>7.6479999999999997</v>
      </c>
      <c r="FO14" s="9">
        <v>14.705</v>
      </c>
      <c r="FP14" s="9">
        <v>246.381</v>
      </c>
      <c r="FQ14" s="9">
        <v>89.269000000000005</v>
      </c>
      <c r="FR14" s="9">
        <v>157.113</v>
      </c>
      <c r="FS14" s="9">
        <v>229.14699999999999</v>
      </c>
      <c r="FT14" s="9">
        <v>84.662999999999997</v>
      </c>
      <c r="FU14" s="9">
        <v>144.48400000000001</v>
      </c>
      <c r="FV14" s="9">
        <v>111.127</v>
      </c>
      <c r="FW14" s="9">
        <v>40.359000000000002</v>
      </c>
      <c r="FX14" s="9">
        <v>70.768000000000001</v>
      </c>
      <c r="FY14" s="9">
        <v>118.02</v>
      </c>
      <c r="FZ14" s="9">
        <v>44.302999999999997</v>
      </c>
      <c r="GA14" s="9">
        <v>73.715999999999994</v>
      </c>
      <c r="GB14" s="9">
        <v>17.234000000000002</v>
      </c>
      <c r="GC14" s="9">
        <v>4.6059999999999999</v>
      </c>
      <c r="GD14" s="9">
        <v>12.629</v>
      </c>
      <c r="GE14" s="9">
        <v>37.923999999999999</v>
      </c>
      <c r="GF14" s="9">
        <v>23.478000000000002</v>
      </c>
      <c r="GG14" s="9">
        <v>14.446</v>
      </c>
      <c r="GH14" s="9">
        <v>32.805</v>
      </c>
      <c r="GI14" s="9">
        <v>20.434999999999999</v>
      </c>
      <c r="GJ14" s="9">
        <v>12.37</v>
      </c>
      <c r="GK14" s="9">
        <v>17.84</v>
      </c>
      <c r="GL14" s="9">
        <v>10.339</v>
      </c>
      <c r="GM14" s="9">
        <v>7.5019999999999998</v>
      </c>
      <c r="GN14" s="9">
        <v>14.965</v>
      </c>
      <c r="GO14" s="9">
        <v>10.096</v>
      </c>
      <c r="GP14" s="9">
        <v>4.8689999999999998</v>
      </c>
      <c r="GQ14" s="9">
        <v>5.1180000000000003</v>
      </c>
      <c r="GR14" s="9">
        <v>3.0419999999999998</v>
      </c>
      <c r="GS14" s="9">
        <v>2.0760000000000001</v>
      </c>
      <c r="GT14" s="9">
        <v>98.138999999999996</v>
      </c>
      <c r="GU14" s="9">
        <v>33.805999999999997</v>
      </c>
      <c r="GV14" s="9">
        <v>64.332999999999998</v>
      </c>
      <c r="GW14" s="9">
        <v>90.942999999999998</v>
      </c>
      <c r="GX14" s="9">
        <v>32.235999999999997</v>
      </c>
      <c r="GY14" s="9">
        <v>58.707000000000001</v>
      </c>
      <c r="GZ14" s="9">
        <v>44.118000000000002</v>
      </c>
      <c r="HA14" s="9">
        <v>15.981999999999999</v>
      </c>
      <c r="HB14" s="9">
        <v>28.135000000000002</v>
      </c>
      <c r="HC14" s="9">
        <v>46.825000000000003</v>
      </c>
      <c r="HD14" s="9">
        <v>16.253</v>
      </c>
      <c r="HE14" s="9">
        <v>30.571999999999999</v>
      </c>
      <c r="HF14" s="9">
        <v>7.1959999999999997</v>
      </c>
      <c r="HG14" s="9">
        <v>1.57</v>
      </c>
      <c r="HH14" s="9">
        <v>5.6260000000000003</v>
      </c>
      <c r="HI14" s="9">
        <v>41.795000000000002</v>
      </c>
      <c r="HJ14" s="9">
        <v>13.067</v>
      </c>
      <c r="HK14" s="9">
        <v>28.728000000000002</v>
      </c>
      <c r="HL14" s="9">
        <v>41.402000000000001</v>
      </c>
      <c r="HM14" s="9">
        <v>12.673999999999999</v>
      </c>
      <c r="HN14" s="9">
        <v>28.728000000000002</v>
      </c>
      <c r="HO14" s="9">
        <v>19.347000000000001</v>
      </c>
      <c r="HP14" s="9">
        <v>4.069</v>
      </c>
      <c r="HQ14" s="9">
        <v>15.278</v>
      </c>
      <c r="HR14" s="9">
        <v>22.055</v>
      </c>
      <c r="HS14" s="9">
        <v>8.6050000000000004</v>
      </c>
      <c r="HT14" s="9">
        <v>13.45</v>
      </c>
      <c r="HU14" s="9">
        <v>0.39300000000000002</v>
      </c>
      <c r="HV14" s="9">
        <v>0.39300000000000002</v>
      </c>
      <c r="HW14" s="9">
        <v>0</v>
      </c>
      <c r="HX14" s="9">
        <v>72.578000000000003</v>
      </c>
      <c r="HY14" s="9">
        <v>27.797999999999998</v>
      </c>
      <c r="HZ14" s="9">
        <v>44.780999999999999</v>
      </c>
      <c r="IA14" s="9">
        <v>65.802000000000007</v>
      </c>
      <c r="IB14" s="9">
        <v>25.414999999999999</v>
      </c>
      <c r="IC14" s="9">
        <v>40.387</v>
      </c>
      <c r="ID14" s="9">
        <v>33.640999999999998</v>
      </c>
      <c r="IE14" s="9">
        <v>14.56</v>
      </c>
      <c r="IF14" s="9">
        <v>19.082000000000001</v>
      </c>
      <c r="IG14" s="9">
        <v>32.161000000000001</v>
      </c>
      <c r="IH14" s="9">
        <v>10.855</v>
      </c>
      <c r="II14" s="9">
        <v>21.306000000000001</v>
      </c>
      <c r="IJ14" s="9">
        <v>6.7759999999999998</v>
      </c>
      <c r="IK14" s="9">
        <v>2.383</v>
      </c>
      <c r="IL14" s="9">
        <v>4.3929999999999998</v>
      </c>
      <c r="IM14" s="9">
        <v>71.793000000000006</v>
      </c>
      <c r="IN14" s="9">
        <v>38.076000000000001</v>
      </c>
      <c r="IO14" s="9">
        <v>33.716999999999999</v>
      </c>
      <c r="IP14" s="9">
        <v>63.805999999999997</v>
      </c>
      <c r="IQ14" s="9">
        <v>34.774000000000001</v>
      </c>
    </row>
    <row r="15" spans="1:251">
      <c r="A15" s="10">
        <v>43497</v>
      </c>
      <c r="B15" s="9">
        <v>59.313000000000002</v>
      </c>
      <c r="C15" s="9">
        <v>87.95</v>
      </c>
      <c r="D15" s="9">
        <v>33.497999999999998</v>
      </c>
      <c r="E15" s="9">
        <v>8.9809999999999999</v>
      </c>
      <c r="F15" s="9">
        <v>24.516999999999999</v>
      </c>
      <c r="G15" s="9">
        <v>272.33100000000002</v>
      </c>
      <c r="H15" s="9">
        <v>96.671999999999997</v>
      </c>
      <c r="I15" s="9">
        <v>175.65899999999999</v>
      </c>
      <c r="J15" s="9">
        <v>244.36799999999999</v>
      </c>
      <c r="K15" s="9">
        <v>90.296000000000006</v>
      </c>
      <c r="L15" s="9">
        <v>154.072</v>
      </c>
      <c r="M15" s="9">
        <v>122.31399999999999</v>
      </c>
      <c r="N15" s="9">
        <v>44.183999999999997</v>
      </c>
      <c r="O15" s="9">
        <v>78.13</v>
      </c>
      <c r="P15" s="9">
        <v>122.054</v>
      </c>
      <c r="Q15" s="9">
        <v>46.112000000000002</v>
      </c>
      <c r="R15" s="9">
        <v>75.941999999999993</v>
      </c>
      <c r="S15" s="9">
        <v>27.963999999999999</v>
      </c>
      <c r="T15" s="9">
        <v>6.3760000000000003</v>
      </c>
      <c r="U15" s="9">
        <v>21.587</v>
      </c>
      <c r="V15" s="9">
        <v>57.615000000000002</v>
      </c>
      <c r="W15" s="9">
        <v>31.425000000000001</v>
      </c>
      <c r="X15" s="9">
        <v>26.190999999999999</v>
      </c>
      <c r="Y15" s="9">
        <v>52.081000000000003</v>
      </c>
      <c r="Z15" s="9">
        <v>28.82</v>
      </c>
      <c r="AA15" s="9">
        <v>23.26</v>
      </c>
      <c r="AB15" s="9">
        <v>26.872</v>
      </c>
      <c r="AC15" s="9">
        <v>15.619</v>
      </c>
      <c r="AD15" s="9">
        <v>11.252000000000001</v>
      </c>
      <c r="AE15" s="9">
        <v>25.209</v>
      </c>
      <c r="AF15" s="9">
        <v>13.201000000000001</v>
      </c>
      <c r="AG15" s="9">
        <v>12.007999999999999</v>
      </c>
      <c r="AH15" s="9">
        <v>5.5350000000000001</v>
      </c>
      <c r="AI15" s="9">
        <v>2.6040000000000001</v>
      </c>
      <c r="AJ15" s="9">
        <v>2.93</v>
      </c>
      <c r="AK15" s="9">
        <v>110.895</v>
      </c>
      <c r="AL15" s="9">
        <v>34.148000000000003</v>
      </c>
      <c r="AM15" s="9">
        <v>76.747</v>
      </c>
      <c r="AN15" s="9">
        <v>103.015</v>
      </c>
      <c r="AO15" s="9">
        <v>33.124000000000002</v>
      </c>
      <c r="AP15" s="9">
        <v>69.891000000000005</v>
      </c>
      <c r="AQ15" s="9">
        <v>43.747</v>
      </c>
      <c r="AR15" s="9">
        <v>10.537000000000001</v>
      </c>
      <c r="AS15" s="9">
        <v>33.21</v>
      </c>
      <c r="AT15" s="9">
        <v>59.268000000000001</v>
      </c>
      <c r="AU15" s="9">
        <v>22.587</v>
      </c>
      <c r="AV15" s="9">
        <v>36.680999999999997</v>
      </c>
      <c r="AW15" s="9">
        <v>7.88</v>
      </c>
      <c r="AX15" s="9">
        <v>1.024</v>
      </c>
      <c r="AY15" s="9">
        <v>6.8559999999999999</v>
      </c>
      <c r="AZ15" s="9">
        <v>47.506</v>
      </c>
      <c r="BA15" s="9">
        <v>16.599</v>
      </c>
      <c r="BB15" s="9">
        <v>30.905999999999999</v>
      </c>
      <c r="BC15" s="9">
        <v>41.65</v>
      </c>
      <c r="BD15" s="9">
        <v>15.398</v>
      </c>
      <c r="BE15" s="9">
        <v>26.251999999999999</v>
      </c>
      <c r="BF15" s="9">
        <v>17.591999999999999</v>
      </c>
      <c r="BG15" s="9">
        <v>6.5250000000000004</v>
      </c>
      <c r="BH15" s="9">
        <v>11.067</v>
      </c>
      <c r="BI15" s="9">
        <v>24.058</v>
      </c>
      <c r="BJ15" s="9">
        <v>8.8740000000000006</v>
      </c>
      <c r="BK15" s="9">
        <v>15.183999999999999</v>
      </c>
      <c r="BL15" s="9">
        <v>5.8559999999999999</v>
      </c>
      <c r="BM15" s="9">
        <v>1.2010000000000001</v>
      </c>
      <c r="BN15" s="9">
        <v>4.6550000000000002</v>
      </c>
      <c r="BO15" s="9">
        <v>85.534000000000006</v>
      </c>
      <c r="BP15" s="9">
        <v>32.816000000000003</v>
      </c>
      <c r="BQ15" s="9">
        <v>52.718000000000004</v>
      </c>
      <c r="BR15" s="9">
        <v>78.578000000000003</v>
      </c>
      <c r="BS15" s="9">
        <v>32.192</v>
      </c>
      <c r="BT15" s="9">
        <v>46.387</v>
      </c>
      <c r="BU15" s="9">
        <v>47.116999999999997</v>
      </c>
      <c r="BV15" s="9">
        <v>20.292999999999999</v>
      </c>
      <c r="BW15" s="9">
        <v>26.824000000000002</v>
      </c>
      <c r="BX15" s="9">
        <v>31.460999999999999</v>
      </c>
      <c r="BY15" s="9">
        <v>11.898</v>
      </c>
      <c r="BZ15" s="9">
        <v>19.562999999999999</v>
      </c>
      <c r="CA15" s="9">
        <v>6.9560000000000004</v>
      </c>
      <c r="CB15" s="9">
        <v>0.625</v>
      </c>
      <c r="CC15" s="9">
        <v>6.3310000000000004</v>
      </c>
      <c r="CD15" s="9">
        <v>86.012</v>
      </c>
      <c r="CE15" s="9">
        <v>44.533000000000001</v>
      </c>
      <c r="CF15" s="9">
        <v>41.478999999999999</v>
      </c>
      <c r="CG15" s="9">
        <v>73.204999999999998</v>
      </c>
      <c r="CH15" s="9">
        <v>38.402000000000001</v>
      </c>
      <c r="CI15" s="9">
        <v>34.802999999999997</v>
      </c>
      <c r="CJ15" s="9">
        <v>40.728999999999999</v>
      </c>
      <c r="CK15" s="9">
        <v>22.448</v>
      </c>
      <c r="CL15" s="9">
        <v>18.282</v>
      </c>
      <c r="CM15" s="9">
        <v>32.475999999999999</v>
      </c>
      <c r="CN15" s="9">
        <v>15.954000000000001</v>
      </c>
      <c r="CO15" s="9">
        <v>16.521999999999998</v>
      </c>
      <c r="CP15" s="9">
        <v>12.805999999999999</v>
      </c>
      <c r="CQ15" s="9">
        <v>6.1310000000000002</v>
      </c>
      <c r="CR15" s="9">
        <v>6.6760000000000002</v>
      </c>
      <c r="CS15" s="9">
        <v>116.26900000000001</v>
      </c>
      <c r="CT15" s="9">
        <v>37.408000000000001</v>
      </c>
      <c r="CU15" s="9">
        <v>78.86</v>
      </c>
      <c r="CV15" s="9">
        <v>107.72499999999999</v>
      </c>
      <c r="CW15" s="9">
        <v>35.816000000000003</v>
      </c>
      <c r="CX15" s="9">
        <v>71.909000000000006</v>
      </c>
      <c r="CY15" s="9">
        <v>41.566000000000003</v>
      </c>
      <c r="CZ15" s="9">
        <v>11.532999999999999</v>
      </c>
      <c r="DA15" s="9">
        <v>30.033000000000001</v>
      </c>
      <c r="DB15" s="9">
        <v>66.159000000000006</v>
      </c>
      <c r="DC15" s="9">
        <v>24.283000000000001</v>
      </c>
      <c r="DD15" s="9">
        <v>41.875999999999998</v>
      </c>
      <c r="DE15" s="9">
        <v>8.5440000000000005</v>
      </c>
      <c r="DF15" s="9">
        <v>1.5920000000000001</v>
      </c>
      <c r="DG15" s="9">
        <v>6.952</v>
      </c>
      <c r="DH15" s="9">
        <v>141.40299999999999</v>
      </c>
      <c r="DI15" s="9">
        <v>55.648000000000003</v>
      </c>
      <c r="DJ15" s="9">
        <v>85.754000000000005</v>
      </c>
      <c r="DK15" s="9">
        <v>124.244</v>
      </c>
      <c r="DL15" s="9">
        <v>50.521999999999998</v>
      </c>
      <c r="DM15" s="9">
        <v>73.722999999999999</v>
      </c>
      <c r="DN15" s="9">
        <v>59.261000000000003</v>
      </c>
      <c r="DO15" s="9">
        <v>23.478000000000002</v>
      </c>
      <c r="DP15" s="9">
        <v>35.783000000000001</v>
      </c>
      <c r="DQ15" s="9">
        <v>64.983000000000004</v>
      </c>
      <c r="DR15" s="9">
        <v>27.044</v>
      </c>
      <c r="DS15" s="9">
        <v>37.94</v>
      </c>
      <c r="DT15" s="9">
        <v>17.158999999999999</v>
      </c>
      <c r="DU15" s="9">
        <v>5.1269999999999998</v>
      </c>
      <c r="DV15" s="9">
        <v>12.032</v>
      </c>
      <c r="DW15" s="9">
        <v>55.530999999999999</v>
      </c>
      <c r="DX15" s="9">
        <v>25.21</v>
      </c>
      <c r="DY15" s="9">
        <v>30.321000000000002</v>
      </c>
      <c r="DZ15" s="9">
        <v>47.735999999999997</v>
      </c>
      <c r="EA15" s="9">
        <v>22.948</v>
      </c>
      <c r="EB15" s="9">
        <v>24.788</v>
      </c>
      <c r="EC15" s="9">
        <v>36.088000000000001</v>
      </c>
      <c r="ED15" s="9">
        <v>17.582999999999998</v>
      </c>
      <c r="EE15" s="9">
        <v>18.504999999999999</v>
      </c>
      <c r="EF15" s="9">
        <v>11.648</v>
      </c>
      <c r="EG15" s="9">
        <v>5.3650000000000002</v>
      </c>
      <c r="EH15" s="9">
        <v>6.2830000000000004</v>
      </c>
      <c r="EI15" s="9">
        <v>7.7960000000000003</v>
      </c>
      <c r="EJ15" s="9">
        <v>2.262</v>
      </c>
      <c r="EK15" s="9">
        <v>5.5339999999999998</v>
      </c>
      <c r="EL15" s="9">
        <v>16.744</v>
      </c>
      <c r="EM15" s="9">
        <v>9.83</v>
      </c>
      <c r="EN15" s="9">
        <v>6.9139999999999997</v>
      </c>
      <c r="EO15" s="9">
        <v>16.744</v>
      </c>
      <c r="EP15" s="9">
        <v>9.83</v>
      </c>
      <c r="EQ15" s="9">
        <v>6.9139999999999997</v>
      </c>
      <c r="ER15" s="9">
        <v>12.271000000000001</v>
      </c>
      <c r="ES15" s="9">
        <v>7.2089999999999996</v>
      </c>
      <c r="ET15" s="9">
        <v>5.0620000000000003</v>
      </c>
      <c r="EU15" s="9">
        <v>4.4729999999999999</v>
      </c>
      <c r="EV15" s="9">
        <v>2.621</v>
      </c>
      <c r="EW15" s="9">
        <v>1.8520000000000001</v>
      </c>
      <c r="EX15" s="9">
        <v>0</v>
      </c>
      <c r="EY15" s="9">
        <v>0</v>
      </c>
      <c r="EZ15" s="9">
        <v>0</v>
      </c>
      <c r="FA15" s="9">
        <v>294.77600000000001</v>
      </c>
      <c r="FB15" s="9">
        <v>112.145</v>
      </c>
      <c r="FC15" s="9">
        <v>182.63200000000001</v>
      </c>
      <c r="FD15" s="9">
        <v>277.62</v>
      </c>
      <c r="FE15" s="9">
        <v>104.786</v>
      </c>
      <c r="FF15" s="9">
        <v>172.834</v>
      </c>
      <c r="FG15" s="9">
        <v>128.00200000000001</v>
      </c>
      <c r="FH15" s="9">
        <v>52.067999999999998</v>
      </c>
      <c r="FI15" s="9">
        <v>75.933999999999997</v>
      </c>
      <c r="FJ15" s="9">
        <v>149.61799999999999</v>
      </c>
      <c r="FK15" s="9">
        <v>52.716999999999999</v>
      </c>
      <c r="FL15" s="9">
        <v>96.900999999999996</v>
      </c>
      <c r="FM15" s="9">
        <v>17.155999999999999</v>
      </c>
      <c r="FN15" s="9">
        <v>7.359</v>
      </c>
      <c r="FO15" s="9">
        <v>9.7970000000000006</v>
      </c>
      <c r="FP15" s="9">
        <v>238.33600000000001</v>
      </c>
      <c r="FQ15" s="9">
        <v>76.605999999999995</v>
      </c>
      <c r="FR15" s="9">
        <v>161.72999999999999</v>
      </c>
      <c r="FS15" s="9">
        <v>226.02</v>
      </c>
      <c r="FT15" s="9">
        <v>72.272999999999996</v>
      </c>
      <c r="FU15" s="9">
        <v>153.74700000000001</v>
      </c>
      <c r="FV15" s="9">
        <v>99.620999999999995</v>
      </c>
      <c r="FW15" s="9">
        <v>32.963999999999999</v>
      </c>
      <c r="FX15" s="9">
        <v>66.656999999999996</v>
      </c>
      <c r="FY15" s="9">
        <v>126.399</v>
      </c>
      <c r="FZ15" s="9">
        <v>39.308999999999997</v>
      </c>
      <c r="GA15" s="9">
        <v>87.09</v>
      </c>
      <c r="GB15" s="9">
        <v>12.317</v>
      </c>
      <c r="GC15" s="9">
        <v>4.3339999999999996</v>
      </c>
      <c r="GD15" s="9">
        <v>7.9829999999999997</v>
      </c>
      <c r="GE15" s="9">
        <v>56.44</v>
      </c>
      <c r="GF15" s="9">
        <v>35.537999999999997</v>
      </c>
      <c r="GG15" s="9">
        <v>20.902000000000001</v>
      </c>
      <c r="GH15" s="9">
        <v>51.6</v>
      </c>
      <c r="GI15" s="9">
        <v>32.512999999999998</v>
      </c>
      <c r="GJ15" s="9">
        <v>19.088000000000001</v>
      </c>
      <c r="GK15" s="9">
        <v>28.381</v>
      </c>
      <c r="GL15" s="9">
        <v>19.103999999999999</v>
      </c>
      <c r="GM15" s="9">
        <v>9.2769999999999992</v>
      </c>
      <c r="GN15" s="9">
        <v>23.219000000000001</v>
      </c>
      <c r="GO15" s="9">
        <v>13.409000000000001</v>
      </c>
      <c r="GP15" s="9">
        <v>9.8109999999999999</v>
      </c>
      <c r="GQ15" s="9">
        <v>4.84</v>
      </c>
      <c r="GR15" s="9">
        <v>3.0259999999999998</v>
      </c>
      <c r="GS15" s="9">
        <v>1.8140000000000001</v>
      </c>
      <c r="GT15" s="9">
        <v>101.70399999999999</v>
      </c>
      <c r="GU15" s="9">
        <v>34.167999999999999</v>
      </c>
      <c r="GV15" s="9">
        <v>67.536000000000001</v>
      </c>
      <c r="GW15" s="9">
        <v>96.757999999999996</v>
      </c>
      <c r="GX15" s="9">
        <v>31.943999999999999</v>
      </c>
      <c r="GY15" s="9">
        <v>64.813999999999993</v>
      </c>
      <c r="GZ15" s="9">
        <v>42.734000000000002</v>
      </c>
      <c r="HA15" s="9">
        <v>16.068999999999999</v>
      </c>
      <c r="HB15" s="9">
        <v>26.664999999999999</v>
      </c>
      <c r="HC15" s="9">
        <v>54.024000000000001</v>
      </c>
      <c r="HD15" s="9">
        <v>15.875999999999999</v>
      </c>
      <c r="HE15" s="9">
        <v>38.149000000000001</v>
      </c>
      <c r="HF15" s="9">
        <v>4.9450000000000003</v>
      </c>
      <c r="HG15" s="9">
        <v>2.2229999999999999</v>
      </c>
      <c r="HH15" s="9">
        <v>2.722</v>
      </c>
      <c r="HI15" s="9">
        <v>49.399000000000001</v>
      </c>
      <c r="HJ15" s="9">
        <v>13.852</v>
      </c>
      <c r="HK15" s="9">
        <v>35.546999999999997</v>
      </c>
      <c r="HL15" s="9">
        <v>48.277999999999999</v>
      </c>
      <c r="HM15" s="9">
        <v>13.852</v>
      </c>
      <c r="HN15" s="9">
        <v>34.427</v>
      </c>
      <c r="HO15" s="9">
        <v>21.952999999999999</v>
      </c>
      <c r="HP15" s="9">
        <v>5.6059999999999999</v>
      </c>
      <c r="HQ15" s="9">
        <v>16.347000000000001</v>
      </c>
      <c r="HR15" s="9">
        <v>26.324999999999999</v>
      </c>
      <c r="HS15" s="9">
        <v>8.2449999999999992</v>
      </c>
      <c r="HT15" s="9">
        <v>18.079999999999998</v>
      </c>
      <c r="HU15" s="9">
        <v>1.121</v>
      </c>
      <c r="HV15" s="9">
        <v>0</v>
      </c>
      <c r="HW15" s="9">
        <v>1.121</v>
      </c>
      <c r="HX15" s="9">
        <v>72.926000000000002</v>
      </c>
      <c r="HY15" s="9">
        <v>26.792999999999999</v>
      </c>
      <c r="HZ15" s="9">
        <v>46.133000000000003</v>
      </c>
      <c r="IA15" s="9">
        <v>67.370999999999995</v>
      </c>
      <c r="IB15" s="9">
        <v>24.263999999999999</v>
      </c>
      <c r="IC15" s="9">
        <v>43.106999999999999</v>
      </c>
      <c r="ID15" s="9">
        <v>30.893000000000001</v>
      </c>
      <c r="IE15" s="9">
        <v>11.977</v>
      </c>
      <c r="IF15" s="9">
        <v>18.916</v>
      </c>
      <c r="IG15" s="9">
        <v>36.478000000000002</v>
      </c>
      <c r="IH15" s="9">
        <v>12.288</v>
      </c>
      <c r="II15" s="9">
        <v>24.190999999999999</v>
      </c>
      <c r="IJ15" s="9">
        <v>5.5549999999999997</v>
      </c>
      <c r="IK15" s="9">
        <v>2.5289999999999999</v>
      </c>
      <c r="IL15" s="9">
        <v>3.0259999999999998</v>
      </c>
      <c r="IM15" s="9">
        <v>70.747</v>
      </c>
      <c r="IN15" s="9">
        <v>37.332000000000001</v>
      </c>
      <c r="IO15" s="9">
        <v>33.414999999999999</v>
      </c>
      <c r="IP15" s="9">
        <v>65.212000000000003</v>
      </c>
      <c r="IQ15" s="9">
        <v>34.725000000000001</v>
      </c>
    </row>
    <row r="16" spans="1:251">
      <c r="A16" s="10">
        <v>43862</v>
      </c>
      <c r="B16" s="9">
        <v>63.158999999999999</v>
      </c>
      <c r="C16" s="9">
        <v>105.626</v>
      </c>
      <c r="D16" s="9">
        <v>16.335000000000001</v>
      </c>
      <c r="E16" s="9">
        <v>5.4489999999999998</v>
      </c>
      <c r="F16" s="9">
        <v>10.885</v>
      </c>
      <c r="G16" s="9">
        <v>303.99700000000001</v>
      </c>
      <c r="H16" s="9">
        <v>102.91200000000001</v>
      </c>
      <c r="I16" s="9">
        <v>201.08500000000001</v>
      </c>
      <c r="J16" s="9">
        <v>289.029</v>
      </c>
      <c r="K16" s="9">
        <v>97.462999999999994</v>
      </c>
      <c r="L16" s="9">
        <v>191.566</v>
      </c>
      <c r="M16" s="9">
        <v>139.56399999999999</v>
      </c>
      <c r="N16" s="9">
        <v>44.963999999999999</v>
      </c>
      <c r="O16" s="9">
        <v>94.6</v>
      </c>
      <c r="P16" s="9">
        <v>149.465</v>
      </c>
      <c r="Q16" s="9">
        <v>52.499000000000002</v>
      </c>
      <c r="R16" s="9">
        <v>96.965999999999994</v>
      </c>
      <c r="S16" s="9">
        <v>14.968</v>
      </c>
      <c r="T16" s="9">
        <v>5.4489999999999998</v>
      </c>
      <c r="U16" s="9">
        <v>9.5190000000000001</v>
      </c>
      <c r="V16" s="9">
        <v>43.872</v>
      </c>
      <c r="W16" s="9">
        <v>24.408999999999999</v>
      </c>
      <c r="X16" s="9">
        <v>19.462</v>
      </c>
      <c r="Y16" s="9">
        <v>42.505000000000003</v>
      </c>
      <c r="Z16" s="9">
        <v>24.408999999999999</v>
      </c>
      <c r="AA16" s="9">
        <v>18.096</v>
      </c>
      <c r="AB16" s="9">
        <v>23.184999999999999</v>
      </c>
      <c r="AC16" s="9">
        <v>13.749000000000001</v>
      </c>
      <c r="AD16" s="9">
        <v>9.4359999999999999</v>
      </c>
      <c r="AE16" s="9">
        <v>19.32</v>
      </c>
      <c r="AF16" s="9">
        <v>10.66</v>
      </c>
      <c r="AG16" s="9">
        <v>8.6590000000000007</v>
      </c>
      <c r="AH16" s="9">
        <v>1.3660000000000001</v>
      </c>
      <c r="AI16" s="9">
        <v>0</v>
      </c>
      <c r="AJ16" s="9">
        <v>1.3660000000000001</v>
      </c>
      <c r="AK16" s="9">
        <v>106.545</v>
      </c>
      <c r="AL16" s="9">
        <v>28.530999999999999</v>
      </c>
      <c r="AM16" s="9">
        <v>78.013999999999996</v>
      </c>
      <c r="AN16" s="9">
        <v>104.167</v>
      </c>
      <c r="AO16" s="9">
        <v>28.530999999999999</v>
      </c>
      <c r="AP16" s="9">
        <v>75.637</v>
      </c>
      <c r="AQ16" s="9">
        <v>44.497</v>
      </c>
      <c r="AR16" s="9">
        <v>10.574</v>
      </c>
      <c r="AS16" s="9">
        <v>33.923000000000002</v>
      </c>
      <c r="AT16" s="9">
        <v>59.67</v>
      </c>
      <c r="AU16" s="9">
        <v>17.957000000000001</v>
      </c>
      <c r="AV16" s="9">
        <v>41.713000000000001</v>
      </c>
      <c r="AW16" s="9">
        <v>2.3769999999999998</v>
      </c>
      <c r="AX16" s="9">
        <v>0</v>
      </c>
      <c r="AY16" s="9">
        <v>2.3769999999999998</v>
      </c>
      <c r="AZ16" s="9">
        <v>49.292000000000002</v>
      </c>
      <c r="BA16" s="9">
        <v>12.686</v>
      </c>
      <c r="BB16" s="9">
        <v>36.606999999999999</v>
      </c>
      <c r="BC16" s="9">
        <v>44.316000000000003</v>
      </c>
      <c r="BD16" s="9">
        <v>12.686</v>
      </c>
      <c r="BE16" s="9">
        <v>31.63</v>
      </c>
      <c r="BF16" s="9">
        <v>19.689</v>
      </c>
      <c r="BG16" s="9">
        <v>3.3559999999999999</v>
      </c>
      <c r="BH16" s="9">
        <v>16.332999999999998</v>
      </c>
      <c r="BI16" s="9">
        <v>24.626999999999999</v>
      </c>
      <c r="BJ16" s="9">
        <v>9.3290000000000006</v>
      </c>
      <c r="BK16" s="9">
        <v>15.297000000000001</v>
      </c>
      <c r="BL16" s="9">
        <v>4.9770000000000003</v>
      </c>
      <c r="BM16" s="9">
        <v>0</v>
      </c>
      <c r="BN16" s="9">
        <v>4.9770000000000003</v>
      </c>
      <c r="BO16" s="9">
        <v>106.646</v>
      </c>
      <c r="BP16" s="9">
        <v>39.277000000000001</v>
      </c>
      <c r="BQ16" s="9">
        <v>67.369</v>
      </c>
      <c r="BR16" s="9">
        <v>100.66200000000001</v>
      </c>
      <c r="BS16" s="9">
        <v>35.046999999999997</v>
      </c>
      <c r="BT16" s="9">
        <v>65.614999999999995</v>
      </c>
      <c r="BU16" s="9">
        <v>54.088000000000001</v>
      </c>
      <c r="BV16" s="9">
        <v>19.079999999999998</v>
      </c>
      <c r="BW16" s="9">
        <v>35.008000000000003</v>
      </c>
      <c r="BX16" s="9">
        <v>46.575000000000003</v>
      </c>
      <c r="BY16" s="9">
        <v>15.967000000000001</v>
      </c>
      <c r="BZ16" s="9">
        <v>30.606999999999999</v>
      </c>
      <c r="CA16" s="9">
        <v>5.984</v>
      </c>
      <c r="CB16" s="9">
        <v>4.2300000000000004</v>
      </c>
      <c r="CC16" s="9">
        <v>1.754</v>
      </c>
      <c r="CD16" s="9">
        <v>85.385000000000005</v>
      </c>
      <c r="CE16" s="9">
        <v>46.828000000000003</v>
      </c>
      <c r="CF16" s="9">
        <v>38.558</v>
      </c>
      <c r="CG16" s="9">
        <v>82.388000000000005</v>
      </c>
      <c r="CH16" s="9">
        <v>45.609000000000002</v>
      </c>
      <c r="CI16" s="9">
        <v>36.78</v>
      </c>
      <c r="CJ16" s="9">
        <v>44.475000000000001</v>
      </c>
      <c r="CK16" s="9">
        <v>25.702999999999999</v>
      </c>
      <c r="CL16" s="9">
        <v>18.771999999999998</v>
      </c>
      <c r="CM16" s="9">
        <v>37.914000000000001</v>
      </c>
      <c r="CN16" s="9">
        <v>19.905999999999999</v>
      </c>
      <c r="CO16" s="9">
        <v>18.007999999999999</v>
      </c>
      <c r="CP16" s="9">
        <v>2.9969999999999999</v>
      </c>
      <c r="CQ16" s="9">
        <v>1.2190000000000001</v>
      </c>
      <c r="CR16" s="9">
        <v>1.778</v>
      </c>
      <c r="CS16" s="9">
        <v>126.191</v>
      </c>
      <c r="CT16" s="9">
        <v>32.097000000000001</v>
      </c>
      <c r="CU16" s="9">
        <v>94.094999999999999</v>
      </c>
      <c r="CV16" s="9">
        <v>119.38200000000001</v>
      </c>
      <c r="CW16" s="9">
        <v>32.097000000000001</v>
      </c>
      <c r="CX16" s="9">
        <v>87.284999999999997</v>
      </c>
      <c r="CY16" s="9">
        <v>51.069000000000003</v>
      </c>
      <c r="CZ16" s="9">
        <v>11.714</v>
      </c>
      <c r="DA16" s="9">
        <v>39.356000000000002</v>
      </c>
      <c r="DB16" s="9">
        <v>68.313000000000002</v>
      </c>
      <c r="DC16" s="9">
        <v>20.382999999999999</v>
      </c>
      <c r="DD16" s="9">
        <v>47.93</v>
      </c>
      <c r="DE16" s="9">
        <v>6.81</v>
      </c>
      <c r="DF16" s="9">
        <v>0</v>
      </c>
      <c r="DG16" s="9">
        <v>6.81</v>
      </c>
      <c r="DH16" s="9">
        <v>150.10499999999999</v>
      </c>
      <c r="DI16" s="9">
        <v>57.231999999999999</v>
      </c>
      <c r="DJ16" s="9">
        <v>92.873999999999995</v>
      </c>
      <c r="DK16" s="9">
        <v>145.34200000000001</v>
      </c>
      <c r="DL16" s="9">
        <v>55.941000000000003</v>
      </c>
      <c r="DM16" s="9">
        <v>89.400999999999996</v>
      </c>
      <c r="DN16" s="9">
        <v>69.195999999999998</v>
      </c>
      <c r="DO16" s="9">
        <v>27.318000000000001</v>
      </c>
      <c r="DP16" s="9">
        <v>41.878999999999998</v>
      </c>
      <c r="DQ16" s="9">
        <v>76.146000000000001</v>
      </c>
      <c r="DR16" s="9">
        <v>28.623000000000001</v>
      </c>
      <c r="DS16" s="9">
        <v>47.521999999999998</v>
      </c>
      <c r="DT16" s="9">
        <v>4.7629999999999999</v>
      </c>
      <c r="DU16" s="9">
        <v>1.2909999999999999</v>
      </c>
      <c r="DV16" s="9">
        <v>3.472</v>
      </c>
      <c r="DW16" s="9">
        <v>59.247999999999998</v>
      </c>
      <c r="DX16" s="9">
        <v>29.876000000000001</v>
      </c>
      <c r="DY16" s="9">
        <v>29.372</v>
      </c>
      <c r="DZ16" s="9">
        <v>55.137</v>
      </c>
      <c r="EA16" s="9">
        <v>26.369</v>
      </c>
      <c r="EB16" s="9">
        <v>28.768000000000001</v>
      </c>
      <c r="EC16" s="9">
        <v>33.880000000000003</v>
      </c>
      <c r="ED16" s="9">
        <v>14.414</v>
      </c>
      <c r="EE16" s="9">
        <v>19.466000000000001</v>
      </c>
      <c r="EF16" s="9">
        <v>21.257000000000001</v>
      </c>
      <c r="EG16" s="9">
        <v>11.955</v>
      </c>
      <c r="EH16" s="9">
        <v>9.3019999999999996</v>
      </c>
      <c r="EI16" s="9">
        <v>4.1109999999999998</v>
      </c>
      <c r="EJ16" s="9">
        <v>3.5070000000000001</v>
      </c>
      <c r="EK16" s="9">
        <v>0.60299999999999998</v>
      </c>
      <c r="EL16" s="9">
        <v>12.324</v>
      </c>
      <c r="EM16" s="9">
        <v>8.1170000000000009</v>
      </c>
      <c r="EN16" s="9">
        <v>4.2069999999999999</v>
      </c>
      <c r="EO16" s="9">
        <v>11.673</v>
      </c>
      <c r="EP16" s="9">
        <v>7.4660000000000002</v>
      </c>
      <c r="EQ16" s="9">
        <v>4.2069999999999999</v>
      </c>
      <c r="ER16" s="9">
        <v>8.6029999999999998</v>
      </c>
      <c r="ES16" s="9">
        <v>5.2670000000000003</v>
      </c>
      <c r="ET16" s="9">
        <v>3.3359999999999999</v>
      </c>
      <c r="EU16" s="9">
        <v>3.07</v>
      </c>
      <c r="EV16" s="9">
        <v>2.198</v>
      </c>
      <c r="EW16" s="9">
        <v>0.871</v>
      </c>
      <c r="EX16" s="9">
        <v>0.65100000000000002</v>
      </c>
      <c r="EY16" s="9">
        <v>0.65100000000000002</v>
      </c>
      <c r="EZ16" s="9">
        <v>0</v>
      </c>
      <c r="FA16" s="9">
        <v>297.24</v>
      </c>
      <c r="FB16" s="9">
        <v>113.532</v>
      </c>
      <c r="FC16" s="9">
        <v>183.70699999999999</v>
      </c>
      <c r="FD16" s="9">
        <v>277.28899999999999</v>
      </c>
      <c r="FE16" s="9">
        <v>106.312</v>
      </c>
      <c r="FF16" s="9">
        <v>170.977</v>
      </c>
      <c r="FG16" s="9">
        <v>147.357</v>
      </c>
      <c r="FH16" s="9">
        <v>58.691000000000003</v>
      </c>
      <c r="FI16" s="9">
        <v>88.665999999999997</v>
      </c>
      <c r="FJ16" s="9">
        <v>129.93100000000001</v>
      </c>
      <c r="FK16" s="9">
        <v>47.621000000000002</v>
      </c>
      <c r="FL16" s="9">
        <v>82.31</v>
      </c>
      <c r="FM16" s="9">
        <v>19.951000000000001</v>
      </c>
      <c r="FN16" s="9">
        <v>7.22</v>
      </c>
      <c r="FO16" s="9">
        <v>12.731</v>
      </c>
      <c r="FP16" s="9">
        <v>250.58199999999999</v>
      </c>
      <c r="FQ16" s="9">
        <v>92.034000000000006</v>
      </c>
      <c r="FR16" s="9">
        <v>158.548</v>
      </c>
      <c r="FS16" s="9">
        <v>234.9</v>
      </c>
      <c r="FT16" s="9">
        <v>85.897000000000006</v>
      </c>
      <c r="FU16" s="9">
        <v>149.00399999999999</v>
      </c>
      <c r="FV16" s="9">
        <v>124.712</v>
      </c>
      <c r="FW16" s="9">
        <v>48.209000000000003</v>
      </c>
      <c r="FX16" s="9">
        <v>76.503</v>
      </c>
      <c r="FY16" s="9">
        <v>110.188</v>
      </c>
      <c r="FZ16" s="9">
        <v>37.686999999999998</v>
      </c>
      <c r="GA16" s="9">
        <v>72.501000000000005</v>
      </c>
      <c r="GB16" s="9">
        <v>15.682</v>
      </c>
      <c r="GC16" s="9">
        <v>6.1379999999999999</v>
      </c>
      <c r="GD16" s="9">
        <v>9.5440000000000005</v>
      </c>
      <c r="GE16" s="9">
        <v>46.658000000000001</v>
      </c>
      <c r="GF16" s="9">
        <v>21.498000000000001</v>
      </c>
      <c r="GG16" s="9">
        <v>25.16</v>
      </c>
      <c r="GH16" s="9">
        <v>42.387999999999998</v>
      </c>
      <c r="GI16" s="9">
        <v>20.414999999999999</v>
      </c>
      <c r="GJ16" s="9">
        <v>21.972999999999999</v>
      </c>
      <c r="GK16" s="9">
        <v>22.645</v>
      </c>
      <c r="GL16" s="9">
        <v>10.481</v>
      </c>
      <c r="GM16" s="9">
        <v>12.164</v>
      </c>
      <c r="GN16" s="9">
        <v>19.742999999999999</v>
      </c>
      <c r="GO16" s="9">
        <v>9.9339999999999993</v>
      </c>
      <c r="GP16" s="9">
        <v>9.8089999999999993</v>
      </c>
      <c r="GQ16" s="9">
        <v>4.2690000000000001</v>
      </c>
      <c r="GR16" s="9">
        <v>1.083</v>
      </c>
      <c r="GS16" s="9">
        <v>3.1869999999999998</v>
      </c>
      <c r="GT16" s="9">
        <v>105.82899999999999</v>
      </c>
      <c r="GU16" s="9">
        <v>34.609000000000002</v>
      </c>
      <c r="GV16" s="9">
        <v>71.22</v>
      </c>
      <c r="GW16" s="9">
        <v>100.363</v>
      </c>
      <c r="GX16" s="9">
        <v>33.357999999999997</v>
      </c>
      <c r="GY16" s="9">
        <v>67.004999999999995</v>
      </c>
      <c r="GZ16" s="9">
        <v>51.387</v>
      </c>
      <c r="HA16" s="9">
        <v>17.693999999999999</v>
      </c>
      <c r="HB16" s="9">
        <v>33.692999999999998</v>
      </c>
      <c r="HC16" s="9">
        <v>48.975999999999999</v>
      </c>
      <c r="HD16" s="9">
        <v>15.664</v>
      </c>
      <c r="HE16" s="9">
        <v>33.311999999999998</v>
      </c>
      <c r="HF16" s="9">
        <v>5.4660000000000002</v>
      </c>
      <c r="HG16" s="9">
        <v>1.2509999999999999</v>
      </c>
      <c r="HH16" s="9">
        <v>4.2149999999999999</v>
      </c>
      <c r="HI16" s="9">
        <v>47.185000000000002</v>
      </c>
      <c r="HJ16" s="9">
        <v>16.015999999999998</v>
      </c>
      <c r="HK16" s="9">
        <v>31.169</v>
      </c>
      <c r="HL16" s="9">
        <v>45.59</v>
      </c>
      <c r="HM16" s="9">
        <v>14.952</v>
      </c>
      <c r="HN16" s="9">
        <v>30.638000000000002</v>
      </c>
      <c r="HO16" s="9">
        <v>23.882999999999999</v>
      </c>
      <c r="HP16" s="9">
        <v>7.0860000000000003</v>
      </c>
      <c r="HQ16" s="9">
        <v>16.797000000000001</v>
      </c>
      <c r="HR16" s="9">
        <v>21.707000000000001</v>
      </c>
      <c r="HS16" s="9">
        <v>7.8659999999999997</v>
      </c>
      <c r="HT16" s="9">
        <v>13.840999999999999</v>
      </c>
      <c r="HU16" s="9">
        <v>1.595</v>
      </c>
      <c r="HV16" s="9">
        <v>1.0640000000000001</v>
      </c>
      <c r="HW16" s="9">
        <v>0.53100000000000003</v>
      </c>
      <c r="HX16" s="9">
        <v>78.804000000000002</v>
      </c>
      <c r="HY16" s="9">
        <v>30.289000000000001</v>
      </c>
      <c r="HZ16" s="9">
        <v>48.514000000000003</v>
      </c>
      <c r="IA16" s="9">
        <v>74.162999999999997</v>
      </c>
      <c r="IB16" s="9">
        <v>28.603000000000002</v>
      </c>
      <c r="IC16" s="9">
        <v>45.56</v>
      </c>
      <c r="ID16" s="9">
        <v>43.429000000000002</v>
      </c>
      <c r="IE16" s="9">
        <v>18.355</v>
      </c>
      <c r="IF16" s="9">
        <v>25.074000000000002</v>
      </c>
      <c r="IG16" s="9">
        <v>30.734000000000002</v>
      </c>
      <c r="IH16" s="9">
        <v>10.247999999999999</v>
      </c>
      <c r="II16" s="9">
        <v>20.486000000000001</v>
      </c>
      <c r="IJ16" s="9">
        <v>4.641</v>
      </c>
      <c r="IK16" s="9">
        <v>1.6870000000000001</v>
      </c>
      <c r="IL16" s="9">
        <v>2.9540000000000002</v>
      </c>
      <c r="IM16" s="9">
        <v>65.423000000000002</v>
      </c>
      <c r="IN16" s="9">
        <v>32.618000000000002</v>
      </c>
      <c r="IO16" s="9">
        <v>32.804000000000002</v>
      </c>
      <c r="IP16" s="9">
        <v>57.173000000000002</v>
      </c>
      <c r="IQ16" s="9">
        <v>29.399000000000001</v>
      </c>
    </row>
    <row r="17" spans="1:251">
      <c r="A17" s="10">
        <v>44228</v>
      </c>
      <c r="B17" s="9">
        <v>75.320999999999998</v>
      </c>
      <c r="C17" s="9">
        <v>96.412999999999997</v>
      </c>
      <c r="D17" s="9">
        <v>18.667999999999999</v>
      </c>
      <c r="E17" s="9">
        <v>3.4710000000000001</v>
      </c>
      <c r="F17" s="9">
        <v>15.196</v>
      </c>
      <c r="G17" s="9">
        <v>269.87799999999999</v>
      </c>
      <c r="H17" s="9">
        <v>106.751</v>
      </c>
      <c r="I17" s="9">
        <v>163.12700000000001</v>
      </c>
      <c r="J17" s="9">
        <v>255.42</v>
      </c>
      <c r="K17" s="9">
        <v>104.151</v>
      </c>
      <c r="L17" s="9">
        <v>151.26900000000001</v>
      </c>
      <c r="M17" s="9">
        <v>112.934</v>
      </c>
      <c r="N17" s="9">
        <v>45.482999999999997</v>
      </c>
      <c r="O17" s="9">
        <v>67.450999999999993</v>
      </c>
      <c r="P17" s="9">
        <v>142.48599999999999</v>
      </c>
      <c r="Q17" s="9">
        <v>58.667999999999999</v>
      </c>
      <c r="R17" s="9">
        <v>83.817999999999998</v>
      </c>
      <c r="S17" s="9">
        <v>14.459</v>
      </c>
      <c r="T17" s="9">
        <v>2.6</v>
      </c>
      <c r="U17" s="9">
        <v>11.858000000000001</v>
      </c>
      <c r="V17" s="9">
        <v>60.158000000000001</v>
      </c>
      <c r="W17" s="9">
        <v>31.92</v>
      </c>
      <c r="X17" s="9">
        <v>28.239000000000001</v>
      </c>
      <c r="Y17" s="9">
        <v>55.95</v>
      </c>
      <c r="Z17" s="9">
        <v>31.048999999999999</v>
      </c>
      <c r="AA17" s="9">
        <v>24.901</v>
      </c>
      <c r="AB17" s="9">
        <v>26.701000000000001</v>
      </c>
      <c r="AC17" s="9">
        <v>14.395</v>
      </c>
      <c r="AD17" s="9">
        <v>12.305999999999999</v>
      </c>
      <c r="AE17" s="9">
        <v>29.248000000000001</v>
      </c>
      <c r="AF17" s="9">
        <v>16.652999999999999</v>
      </c>
      <c r="AG17" s="9">
        <v>12.595000000000001</v>
      </c>
      <c r="AH17" s="9">
        <v>4.2089999999999996</v>
      </c>
      <c r="AI17" s="9">
        <v>0.871</v>
      </c>
      <c r="AJ17" s="9">
        <v>3.3380000000000001</v>
      </c>
      <c r="AK17" s="9">
        <v>100.688</v>
      </c>
      <c r="AL17" s="9">
        <v>28.170999999999999</v>
      </c>
      <c r="AM17" s="9">
        <v>72.516999999999996</v>
      </c>
      <c r="AN17" s="9">
        <v>96.927000000000007</v>
      </c>
      <c r="AO17" s="9">
        <v>28.170999999999999</v>
      </c>
      <c r="AP17" s="9">
        <v>68.756</v>
      </c>
      <c r="AQ17" s="9">
        <v>36.432000000000002</v>
      </c>
      <c r="AR17" s="9">
        <v>7.4050000000000002</v>
      </c>
      <c r="AS17" s="9">
        <v>29.027000000000001</v>
      </c>
      <c r="AT17" s="9">
        <v>60.494999999999997</v>
      </c>
      <c r="AU17" s="9">
        <v>20.765000000000001</v>
      </c>
      <c r="AV17" s="9">
        <v>39.728999999999999</v>
      </c>
      <c r="AW17" s="9">
        <v>3.7610000000000001</v>
      </c>
      <c r="AX17" s="9">
        <v>0</v>
      </c>
      <c r="AY17" s="9">
        <v>3.7610000000000001</v>
      </c>
      <c r="AZ17" s="9">
        <v>48.158999999999999</v>
      </c>
      <c r="BA17" s="9">
        <v>15.584</v>
      </c>
      <c r="BB17" s="9">
        <v>32.575000000000003</v>
      </c>
      <c r="BC17" s="9">
        <v>45.886000000000003</v>
      </c>
      <c r="BD17" s="9">
        <v>15.584</v>
      </c>
      <c r="BE17" s="9">
        <v>30.302</v>
      </c>
      <c r="BF17" s="9">
        <v>24.628</v>
      </c>
      <c r="BG17" s="9">
        <v>9.6850000000000005</v>
      </c>
      <c r="BH17" s="9">
        <v>14.943</v>
      </c>
      <c r="BI17" s="9">
        <v>21.259</v>
      </c>
      <c r="BJ17" s="9">
        <v>5.9</v>
      </c>
      <c r="BK17" s="9">
        <v>15.359</v>
      </c>
      <c r="BL17" s="9">
        <v>2.2730000000000001</v>
      </c>
      <c r="BM17" s="9">
        <v>0</v>
      </c>
      <c r="BN17" s="9">
        <v>2.2730000000000001</v>
      </c>
      <c r="BO17" s="9">
        <v>91.004999999999995</v>
      </c>
      <c r="BP17" s="9">
        <v>36.277000000000001</v>
      </c>
      <c r="BQ17" s="9">
        <v>54.728000000000002</v>
      </c>
      <c r="BR17" s="9">
        <v>84.792000000000002</v>
      </c>
      <c r="BS17" s="9">
        <v>34.106000000000002</v>
      </c>
      <c r="BT17" s="9">
        <v>50.686</v>
      </c>
      <c r="BU17" s="9">
        <v>40.816000000000003</v>
      </c>
      <c r="BV17" s="9">
        <v>16.59</v>
      </c>
      <c r="BW17" s="9">
        <v>24.225999999999999</v>
      </c>
      <c r="BX17" s="9">
        <v>43.975999999999999</v>
      </c>
      <c r="BY17" s="9">
        <v>17.515999999999998</v>
      </c>
      <c r="BZ17" s="9">
        <v>26.46</v>
      </c>
      <c r="CA17" s="9">
        <v>6.2130000000000001</v>
      </c>
      <c r="CB17" s="9">
        <v>2.1720000000000002</v>
      </c>
      <c r="CC17" s="9">
        <v>4.0419999999999998</v>
      </c>
      <c r="CD17" s="9">
        <v>90.185000000000002</v>
      </c>
      <c r="CE17" s="9">
        <v>58.637999999999998</v>
      </c>
      <c r="CF17" s="9">
        <v>31.547000000000001</v>
      </c>
      <c r="CG17" s="9">
        <v>83.763999999999996</v>
      </c>
      <c r="CH17" s="9">
        <v>57.338999999999999</v>
      </c>
      <c r="CI17" s="9">
        <v>26.425999999999998</v>
      </c>
      <c r="CJ17" s="9">
        <v>37.76</v>
      </c>
      <c r="CK17" s="9">
        <v>26.198</v>
      </c>
      <c r="CL17" s="9">
        <v>11.561</v>
      </c>
      <c r="CM17" s="9">
        <v>46.005000000000003</v>
      </c>
      <c r="CN17" s="9">
        <v>31.14</v>
      </c>
      <c r="CO17" s="9">
        <v>14.864000000000001</v>
      </c>
      <c r="CP17" s="9">
        <v>6.4210000000000003</v>
      </c>
      <c r="CQ17" s="9">
        <v>1.3</v>
      </c>
      <c r="CR17" s="9">
        <v>5.1210000000000004</v>
      </c>
      <c r="CS17" s="9">
        <v>116.069</v>
      </c>
      <c r="CT17" s="9">
        <v>45.354999999999997</v>
      </c>
      <c r="CU17" s="9">
        <v>70.713999999999999</v>
      </c>
      <c r="CV17" s="9">
        <v>108.172</v>
      </c>
      <c r="CW17" s="9">
        <v>43.933</v>
      </c>
      <c r="CX17" s="9">
        <v>64.239000000000004</v>
      </c>
      <c r="CY17" s="9">
        <v>40.006</v>
      </c>
      <c r="CZ17" s="9">
        <v>17.643999999999998</v>
      </c>
      <c r="DA17" s="9">
        <v>22.361999999999998</v>
      </c>
      <c r="DB17" s="9">
        <v>68.165999999999997</v>
      </c>
      <c r="DC17" s="9">
        <v>26.288</v>
      </c>
      <c r="DD17" s="9">
        <v>41.877000000000002</v>
      </c>
      <c r="DE17" s="9">
        <v>7.8970000000000002</v>
      </c>
      <c r="DF17" s="9">
        <v>1.4219999999999999</v>
      </c>
      <c r="DG17" s="9">
        <v>6.4749999999999996</v>
      </c>
      <c r="DH17" s="9">
        <v>135.018</v>
      </c>
      <c r="DI17" s="9">
        <v>51.918999999999997</v>
      </c>
      <c r="DJ17" s="9">
        <v>83.097999999999999</v>
      </c>
      <c r="DK17" s="9">
        <v>130.43700000000001</v>
      </c>
      <c r="DL17" s="9">
        <v>51.918999999999997</v>
      </c>
      <c r="DM17" s="9">
        <v>78.516999999999996</v>
      </c>
      <c r="DN17" s="9">
        <v>54.875</v>
      </c>
      <c r="DO17" s="9">
        <v>19.510000000000002</v>
      </c>
      <c r="DP17" s="9">
        <v>35.365000000000002</v>
      </c>
      <c r="DQ17" s="9">
        <v>75.561999999999998</v>
      </c>
      <c r="DR17" s="9">
        <v>32.408999999999999</v>
      </c>
      <c r="DS17" s="9">
        <v>43.152999999999999</v>
      </c>
      <c r="DT17" s="9">
        <v>4.5810000000000004</v>
      </c>
      <c r="DU17" s="9">
        <v>0</v>
      </c>
      <c r="DV17" s="9">
        <v>4.5810000000000004</v>
      </c>
      <c r="DW17" s="9">
        <v>59.468000000000004</v>
      </c>
      <c r="DX17" s="9">
        <v>30.11</v>
      </c>
      <c r="DY17" s="9">
        <v>29.358000000000001</v>
      </c>
      <c r="DZ17" s="9">
        <v>54.537999999999997</v>
      </c>
      <c r="EA17" s="9">
        <v>28.635000000000002</v>
      </c>
      <c r="EB17" s="9">
        <v>25.902999999999999</v>
      </c>
      <c r="EC17" s="9">
        <v>32.625999999999998</v>
      </c>
      <c r="ED17" s="9">
        <v>15.885</v>
      </c>
      <c r="EE17" s="9">
        <v>16.741</v>
      </c>
      <c r="EF17" s="9">
        <v>21.911999999999999</v>
      </c>
      <c r="EG17" s="9">
        <v>12.75</v>
      </c>
      <c r="EH17" s="9">
        <v>9.1620000000000008</v>
      </c>
      <c r="EI17" s="9">
        <v>4.93</v>
      </c>
      <c r="EJ17" s="9">
        <v>1.4750000000000001</v>
      </c>
      <c r="EK17" s="9">
        <v>3.4550000000000001</v>
      </c>
      <c r="EL17" s="9">
        <v>19.481999999999999</v>
      </c>
      <c r="EM17" s="9">
        <v>11.287000000000001</v>
      </c>
      <c r="EN17" s="9">
        <v>8.1950000000000003</v>
      </c>
      <c r="EO17" s="9">
        <v>18.222000000000001</v>
      </c>
      <c r="EP17" s="9">
        <v>10.712</v>
      </c>
      <c r="EQ17" s="9">
        <v>7.51</v>
      </c>
      <c r="ER17" s="9">
        <v>12.128</v>
      </c>
      <c r="ES17" s="9">
        <v>6.8390000000000004</v>
      </c>
      <c r="ET17" s="9">
        <v>5.2889999999999997</v>
      </c>
      <c r="EU17" s="9">
        <v>6.0940000000000003</v>
      </c>
      <c r="EV17" s="9">
        <v>3.8730000000000002</v>
      </c>
      <c r="EW17" s="9">
        <v>2.2210000000000001</v>
      </c>
      <c r="EX17" s="9">
        <v>1.26</v>
      </c>
      <c r="EY17" s="9">
        <v>0.57399999999999995</v>
      </c>
      <c r="EZ17" s="9">
        <v>0.68600000000000005</v>
      </c>
      <c r="FA17" s="9">
        <v>283.39999999999998</v>
      </c>
      <c r="FB17" s="9">
        <v>121.747</v>
      </c>
      <c r="FC17" s="9">
        <v>161.65299999999999</v>
      </c>
      <c r="FD17" s="9">
        <v>268.64699999999999</v>
      </c>
      <c r="FE17" s="9">
        <v>119.08</v>
      </c>
      <c r="FF17" s="9">
        <v>149.56800000000001</v>
      </c>
      <c r="FG17" s="9">
        <v>136.26599999999999</v>
      </c>
      <c r="FH17" s="9">
        <v>63.006999999999998</v>
      </c>
      <c r="FI17" s="9">
        <v>73.259</v>
      </c>
      <c r="FJ17" s="9">
        <v>132.381</v>
      </c>
      <c r="FK17" s="9">
        <v>56.073</v>
      </c>
      <c r="FL17" s="9">
        <v>76.308999999999997</v>
      </c>
      <c r="FM17" s="9">
        <v>14.753</v>
      </c>
      <c r="FN17" s="9">
        <v>2.6680000000000001</v>
      </c>
      <c r="FO17" s="9">
        <v>12.085000000000001</v>
      </c>
      <c r="FP17" s="9">
        <v>222.18600000000001</v>
      </c>
      <c r="FQ17" s="9">
        <v>91.653000000000006</v>
      </c>
      <c r="FR17" s="9">
        <v>130.53200000000001</v>
      </c>
      <c r="FS17" s="9">
        <v>212.13300000000001</v>
      </c>
      <c r="FT17" s="9">
        <v>88.986000000000004</v>
      </c>
      <c r="FU17" s="9">
        <v>123.14700000000001</v>
      </c>
      <c r="FV17" s="9">
        <v>113.914</v>
      </c>
      <c r="FW17" s="9">
        <v>51.673999999999999</v>
      </c>
      <c r="FX17" s="9">
        <v>62.24</v>
      </c>
      <c r="FY17" s="9">
        <v>98.218999999999994</v>
      </c>
      <c r="FZ17" s="9">
        <v>37.311</v>
      </c>
      <c r="GA17" s="9">
        <v>60.906999999999996</v>
      </c>
      <c r="GB17" s="9">
        <v>10.053000000000001</v>
      </c>
      <c r="GC17" s="9">
        <v>2.6680000000000001</v>
      </c>
      <c r="GD17" s="9">
        <v>7.3849999999999998</v>
      </c>
      <c r="GE17" s="9">
        <v>61.215000000000003</v>
      </c>
      <c r="GF17" s="9">
        <v>30.094000000000001</v>
      </c>
      <c r="GG17" s="9">
        <v>31.120999999999999</v>
      </c>
      <c r="GH17" s="9">
        <v>56.514000000000003</v>
      </c>
      <c r="GI17" s="9">
        <v>30.094000000000001</v>
      </c>
      <c r="GJ17" s="9">
        <v>26.42</v>
      </c>
      <c r="GK17" s="9">
        <v>22.352</v>
      </c>
      <c r="GL17" s="9">
        <v>11.333</v>
      </c>
      <c r="GM17" s="9">
        <v>11.019</v>
      </c>
      <c r="GN17" s="9">
        <v>34.161999999999999</v>
      </c>
      <c r="GO17" s="9">
        <v>18.760999999999999</v>
      </c>
      <c r="GP17" s="9">
        <v>15.401</v>
      </c>
      <c r="GQ17" s="9">
        <v>4.7</v>
      </c>
      <c r="GR17" s="9">
        <v>0</v>
      </c>
      <c r="GS17" s="9">
        <v>4.7</v>
      </c>
      <c r="GT17" s="9">
        <v>101.245</v>
      </c>
      <c r="GU17" s="9">
        <v>34.008000000000003</v>
      </c>
      <c r="GV17" s="9">
        <v>67.238</v>
      </c>
      <c r="GW17" s="9">
        <v>98.421999999999997</v>
      </c>
      <c r="GX17" s="9">
        <v>33.131999999999998</v>
      </c>
      <c r="GY17" s="9">
        <v>65.290000000000006</v>
      </c>
      <c r="GZ17" s="9">
        <v>45.585000000000001</v>
      </c>
      <c r="HA17" s="9">
        <v>16.100000000000001</v>
      </c>
      <c r="HB17" s="9">
        <v>29.484000000000002</v>
      </c>
      <c r="HC17" s="9">
        <v>52.837000000000003</v>
      </c>
      <c r="HD17" s="9">
        <v>17.032</v>
      </c>
      <c r="HE17" s="9">
        <v>35.805999999999997</v>
      </c>
      <c r="HF17" s="9">
        <v>2.8239999999999998</v>
      </c>
      <c r="HG17" s="9">
        <v>0.876</v>
      </c>
      <c r="HH17" s="9">
        <v>1.948</v>
      </c>
      <c r="HI17" s="9">
        <v>28.715</v>
      </c>
      <c r="HJ17" s="9">
        <v>12.553000000000001</v>
      </c>
      <c r="HK17" s="9">
        <v>16.163</v>
      </c>
      <c r="HL17" s="9">
        <v>25.417000000000002</v>
      </c>
      <c r="HM17" s="9">
        <v>11.999000000000001</v>
      </c>
      <c r="HN17" s="9">
        <v>13.417999999999999</v>
      </c>
      <c r="HO17" s="9">
        <v>13.403</v>
      </c>
      <c r="HP17" s="9">
        <v>8.6229999999999993</v>
      </c>
      <c r="HQ17" s="9">
        <v>4.78</v>
      </c>
      <c r="HR17" s="9">
        <v>12.015000000000001</v>
      </c>
      <c r="HS17" s="9">
        <v>3.3769999999999998</v>
      </c>
      <c r="HT17" s="9">
        <v>8.6379999999999999</v>
      </c>
      <c r="HU17" s="9">
        <v>3.298</v>
      </c>
      <c r="HV17" s="9">
        <v>0.55300000000000005</v>
      </c>
      <c r="HW17" s="9">
        <v>2.7450000000000001</v>
      </c>
      <c r="HX17" s="9">
        <v>79.504999999999995</v>
      </c>
      <c r="HY17" s="9">
        <v>35.009</v>
      </c>
      <c r="HZ17" s="9">
        <v>44.496000000000002</v>
      </c>
      <c r="IA17" s="9">
        <v>75.69</v>
      </c>
      <c r="IB17" s="9">
        <v>34.368000000000002</v>
      </c>
      <c r="IC17" s="9">
        <v>41.322000000000003</v>
      </c>
      <c r="ID17" s="9">
        <v>42.774999999999999</v>
      </c>
      <c r="IE17" s="9">
        <v>18.126000000000001</v>
      </c>
      <c r="IF17" s="9">
        <v>24.649000000000001</v>
      </c>
      <c r="IG17" s="9">
        <v>32.914999999999999</v>
      </c>
      <c r="IH17" s="9">
        <v>16.242000000000001</v>
      </c>
      <c r="II17" s="9">
        <v>16.672000000000001</v>
      </c>
      <c r="IJ17" s="9">
        <v>3.8149999999999999</v>
      </c>
      <c r="IK17" s="9">
        <v>0.64100000000000001</v>
      </c>
      <c r="IL17" s="9">
        <v>3.1749999999999998</v>
      </c>
      <c r="IM17" s="9">
        <v>73.933999999999997</v>
      </c>
      <c r="IN17" s="9">
        <v>40.177999999999997</v>
      </c>
      <c r="IO17" s="9">
        <v>33.756</v>
      </c>
      <c r="IP17" s="9">
        <v>69.119</v>
      </c>
      <c r="IQ17" s="9">
        <v>39.58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6932</vt:i4>
      </vt:variant>
    </vt:vector>
  </HeadingPairs>
  <TitlesOfParts>
    <vt:vector size="6946" baseType="lpstr">
      <vt:lpstr>Contents</vt:lpstr>
      <vt:lpstr>Table 5.1</vt:lpstr>
      <vt:lpstr>Table 5.2</vt:lpstr>
      <vt:lpstr>Index</vt:lpstr>
      <vt:lpstr>Data1</vt:lpstr>
      <vt:lpstr>Data2</vt:lpstr>
      <vt:lpstr>Data3</vt:lpstr>
      <vt:lpstr>Data4</vt:lpstr>
      <vt:lpstr>Data5</vt:lpstr>
      <vt:lpstr>Data6</vt:lpstr>
      <vt:lpstr>Data7</vt:lpstr>
      <vt:lpstr>Data8</vt:lpstr>
      <vt:lpstr>Data9</vt:lpstr>
      <vt:lpstr>Data10</vt:lpstr>
      <vt:lpstr>A125227718X</vt:lpstr>
      <vt:lpstr>A125227718X_Data</vt:lpstr>
      <vt:lpstr>A125227718X_Latest</vt:lpstr>
      <vt:lpstr>A125227722R</vt:lpstr>
      <vt:lpstr>A125227722R_Data</vt:lpstr>
      <vt:lpstr>A125227722R_Latest</vt:lpstr>
      <vt:lpstr>A125227726X</vt:lpstr>
      <vt:lpstr>A125227726X_Data</vt:lpstr>
      <vt:lpstr>A125227726X_Latest</vt:lpstr>
      <vt:lpstr>A125227730R</vt:lpstr>
      <vt:lpstr>A125227730R_Data</vt:lpstr>
      <vt:lpstr>A125227730R_Latest</vt:lpstr>
      <vt:lpstr>A125227734X</vt:lpstr>
      <vt:lpstr>A125227734X_Data</vt:lpstr>
      <vt:lpstr>A125227734X_Latest</vt:lpstr>
      <vt:lpstr>A125227738J</vt:lpstr>
      <vt:lpstr>A125227738J_Data</vt:lpstr>
      <vt:lpstr>A125227738J_Latest</vt:lpstr>
      <vt:lpstr>A125227742X</vt:lpstr>
      <vt:lpstr>A125227742X_Data</vt:lpstr>
      <vt:lpstr>A125227742X_Latest</vt:lpstr>
      <vt:lpstr>A125227746J</vt:lpstr>
      <vt:lpstr>A125227746J_Data</vt:lpstr>
      <vt:lpstr>A125227746J_Latest</vt:lpstr>
      <vt:lpstr>A125227750X</vt:lpstr>
      <vt:lpstr>A125227750X_Data</vt:lpstr>
      <vt:lpstr>A125227750X_Latest</vt:lpstr>
      <vt:lpstr>A125227754J</vt:lpstr>
      <vt:lpstr>A125227754J_Data</vt:lpstr>
      <vt:lpstr>A125227754J_Latest</vt:lpstr>
      <vt:lpstr>A125227758T</vt:lpstr>
      <vt:lpstr>A125227758T_Data</vt:lpstr>
      <vt:lpstr>A125227758T_Latest</vt:lpstr>
      <vt:lpstr>A125227762J</vt:lpstr>
      <vt:lpstr>A125227762J_Data</vt:lpstr>
      <vt:lpstr>A125227762J_Latest</vt:lpstr>
      <vt:lpstr>A125227766T</vt:lpstr>
      <vt:lpstr>A125227766T_Data</vt:lpstr>
      <vt:lpstr>A125227766T_Latest</vt:lpstr>
      <vt:lpstr>A125227770J</vt:lpstr>
      <vt:lpstr>A125227770J_Data</vt:lpstr>
      <vt:lpstr>A125227770J_Latest</vt:lpstr>
      <vt:lpstr>A125227774T</vt:lpstr>
      <vt:lpstr>A125227774T_Data</vt:lpstr>
      <vt:lpstr>A125227774T_Latest</vt:lpstr>
      <vt:lpstr>A125227778A</vt:lpstr>
      <vt:lpstr>A125227778A_Data</vt:lpstr>
      <vt:lpstr>A125227778A_Latest</vt:lpstr>
      <vt:lpstr>A125227782T</vt:lpstr>
      <vt:lpstr>A125227782T_Data</vt:lpstr>
      <vt:lpstr>A125227782T_Latest</vt:lpstr>
      <vt:lpstr>A125227786A</vt:lpstr>
      <vt:lpstr>A125227786A_Data</vt:lpstr>
      <vt:lpstr>A125227786A_Latest</vt:lpstr>
      <vt:lpstr>A125227790T</vt:lpstr>
      <vt:lpstr>A125227790T_Data</vt:lpstr>
      <vt:lpstr>A125227790T_Latest</vt:lpstr>
      <vt:lpstr>A125227794A</vt:lpstr>
      <vt:lpstr>A125227794A_Data</vt:lpstr>
      <vt:lpstr>A125227794A_Latest</vt:lpstr>
      <vt:lpstr>A125227798K</vt:lpstr>
      <vt:lpstr>A125227798K_Data</vt:lpstr>
      <vt:lpstr>A125227798K_Latest</vt:lpstr>
      <vt:lpstr>A125227802R</vt:lpstr>
      <vt:lpstr>A125227802R_Data</vt:lpstr>
      <vt:lpstr>A125227802R_Latest</vt:lpstr>
      <vt:lpstr>A125227806X</vt:lpstr>
      <vt:lpstr>A125227806X_Data</vt:lpstr>
      <vt:lpstr>A125227806X_Latest</vt:lpstr>
      <vt:lpstr>A125227810R</vt:lpstr>
      <vt:lpstr>A125227810R_Data</vt:lpstr>
      <vt:lpstr>A125227810R_Latest</vt:lpstr>
      <vt:lpstr>A125227814X</vt:lpstr>
      <vt:lpstr>A125227814X_Data</vt:lpstr>
      <vt:lpstr>A125227814X_Latest</vt:lpstr>
      <vt:lpstr>A125227818J</vt:lpstr>
      <vt:lpstr>A125227818J_Data</vt:lpstr>
      <vt:lpstr>A125227818J_Latest</vt:lpstr>
      <vt:lpstr>A125227822X</vt:lpstr>
      <vt:lpstr>A125227822X_Data</vt:lpstr>
      <vt:lpstr>A125227822X_Latest</vt:lpstr>
      <vt:lpstr>A125227826J</vt:lpstr>
      <vt:lpstr>A125227826J_Data</vt:lpstr>
      <vt:lpstr>A125227826J_Latest</vt:lpstr>
      <vt:lpstr>A125227830X</vt:lpstr>
      <vt:lpstr>A125227830X_Data</vt:lpstr>
      <vt:lpstr>A125227830X_Latest</vt:lpstr>
      <vt:lpstr>A125227834J</vt:lpstr>
      <vt:lpstr>A125227834J_Data</vt:lpstr>
      <vt:lpstr>A125227834J_Latest</vt:lpstr>
      <vt:lpstr>A125227838T</vt:lpstr>
      <vt:lpstr>A125227838T_Data</vt:lpstr>
      <vt:lpstr>A125227838T_Latest</vt:lpstr>
      <vt:lpstr>A125227842J</vt:lpstr>
      <vt:lpstr>A125227842J_Data</vt:lpstr>
      <vt:lpstr>A125227842J_Latest</vt:lpstr>
      <vt:lpstr>A125227846T</vt:lpstr>
      <vt:lpstr>A125227846T_Data</vt:lpstr>
      <vt:lpstr>A125227846T_Latest</vt:lpstr>
      <vt:lpstr>A125227850J</vt:lpstr>
      <vt:lpstr>A125227850J_Data</vt:lpstr>
      <vt:lpstr>A125227850J_Latest</vt:lpstr>
      <vt:lpstr>A125227854T</vt:lpstr>
      <vt:lpstr>A125227854T_Data</vt:lpstr>
      <vt:lpstr>A125227854T_Latest</vt:lpstr>
      <vt:lpstr>A125227858A</vt:lpstr>
      <vt:lpstr>A125227858A_Data</vt:lpstr>
      <vt:lpstr>A125227858A_Latest</vt:lpstr>
      <vt:lpstr>A125227862T</vt:lpstr>
      <vt:lpstr>A125227862T_Data</vt:lpstr>
      <vt:lpstr>A125227862T_Latest</vt:lpstr>
      <vt:lpstr>A125227866A</vt:lpstr>
      <vt:lpstr>A125227866A_Data</vt:lpstr>
      <vt:lpstr>A125227866A_Latest</vt:lpstr>
      <vt:lpstr>A125227870T</vt:lpstr>
      <vt:lpstr>A125227870T_Data</vt:lpstr>
      <vt:lpstr>A125227870T_Latest</vt:lpstr>
      <vt:lpstr>A125227874A</vt:lpstr>
      <vt:lpstr>A125227874A_Data</vt:lpstr>
      <vt:lpstr>A125227874A_Latest</vt:lpstr>
      <vt:lpstr>A125227878K</vt:lpstr>
      <vt:lpstr>A125227878K_Data</vt:lpstr>
      <vt:lpstr>A125227878K_Latest</vt:lpstr>
      <vt:lpstr>A125227882A</vt:lpstr>
      <vt:lpstr>A125227882A_Data</vt:lpstr>
      <vt:lpstr>A125227882A_Latest</vt:lpstr>
      <vt:lpstr>A125227886K</vt:lpstr>
      <vt:lpstr>A125227886K_Data</vt:lpstr>
      <vt:lpstr>A125227886K_Latest</vt:lpstr>
      <vt:lpstr>A125227890A</vt:lpstr>
      <vt:lpstr>A125227890A_Data</vt:lpstr>
      <vt:lpstr>A125227890A_Latest</vt:lpstr>
      <vt:lpstr>A125227894K</vt:lpstr>
      <vt:lpstr>A125227894K_Data</vt:lpstr>
      <vt:lpstr>A125227894K_Latest</vt:lpstr>
      <vt:lpstr>A125227898V</vt:lpstr>
      <vt:lpstr>A125227898V_Data</vt:lpstr>
      <vt:lpstr>A125227898V_Latest</vt:lpstr>
      <vt:lpstr>A125227902X</vt:lpstr>
      <vt:lpstr>A125227902X_Data</vt:lpstr>
      <vt:lpstr>A125227902X_Latest</vt:lpstr>
      <vt:lpstr>A125227906J</vt:lpstr>
      <vt:lpstr>A125227906J_Data</vt:lpstr>
      <vt:lpstr>A125227906J_Latest</vt:lpstr>
      <vt:lpstr>A125227910X</vt:lpstr>
      <vt:lpstr>A125227910X_Data</vt:lpstr>
      <vt:lpstr>A125227910X_Latest</vt:lpstr>
      <vt:lpstr>A125227914J</vt:lpstr>
      <vt:lpstr>A125227914J_Data</vt:lpstr>
      <vt:lpstr>A125227914J_Latest</vt:lpstr>
      <vt:lpstr>A125227918T</vt:lpstr>
      <vt:lpstr>A125227918T_Data</vt:lpstr>
      <vt:lpstr>A125227918T_Latest</vt:lpstr>
      <vt:lpstr>A125227922J</vt:lpstr>
      <vt:lpstr>A125227922J_Data</vt:lpstr>
      <vt:lpstr>A125227922J_Latest</vt:lpstr>
      <vt:lpstr>A125227926T</vt:lpstr>
      <vt:lpstr>A125227926T_Data</vt:lpstr>
      <vt:lpstr>A125227926T_Latest</vt:lpstr>
      <vt:lpstr>A125227930J</vt:lpstr>
      <vt:lpstr>A125227930J_Data</vt:lpstr>
      <vt:lpstr>A125227930J_Latest</vt:lpstr>
      <vt:lpstr>A125227934T</vt:lpstr>
      <vt:lpstr>A125227934T_Data</vt:lpstr>
      <vt:lpstr>A125227934T_Latest</vt:lpstr>
      <vt:lpstr>A125227938A</vt:lpstr>
      <vt:lpstr>A125227938A_Data</vt:lpstr>
      <vt:lpstr>A125227938A_Latest</vt:lpstr>
      <vt:lpstr>A125227942T</vt:lpstr>
      <vt:lpstr>A125227942T_Data</vt:lpstr>
      <vt:lpstr>A125227942T_Latest</vt:lpstr>
      <vt:lpstr>A125227946A</vt:lpstr>
      <vt:lpstr>A125227946A_Data</vt:lpstr>
      <vt:lpstr>A125227946A_Latest</vt:lpstr>
      <vt:lpstr>A125227950T</vt:lpstr>
      <vt:lpstr>A125227950T_Data</vt:lpstr>
      <vt:lpstr>A125227950T_Latest</vt:lpstr>
      <vt:lpstr>A125227954A</vt:lpstr>
      <vt:lpstr>A125227954A_Data</vt:lpstr>
      <vt:lpstr>A125227954A_Latest</vt:lpstr>
      <vt:lpstr>A125227958K</vt:lpstr>
      <vt:lpstr>A125227958K_Data</vt:lpstr>
      <vt:lpstr>A125227958K_Latest</vt:lpstr>
      <vt:lpstr>A125227962A</vt:lpstr>
      <vt:lpstr>A125227962A_Data</vt:lpstr>
      <vt:lpstr>A125227962A_Latest</vt:lpstr>
      <vt:lpstr>A125227966K</vt:lpstr>
      <vt:lpstr>A125227966K_Data</vt:lpstr>
      <vt:lpstr>A125227966K_Latest</vt:lpstr>
      <vt:lpstr>A125227970A</vt:lpstr>
      <vt:lpstr>A125227970A_Data</vt:lpstr>
      <vt:lpstr>A125227970A_Latest</vt:lpstr>
      <vt:lpstr>A125227974K</vt:lpstr>
      <vt:lpstr>A125227974K_Data</vt:lpstr>
      <vt:lpstr>A125227974K_Latest</vt:lpstr>
      <vt:lpstr>A125227978V</vt:lpstr>
      <vt:lpstr>A125227978V_Data</vt:lpstr>
      <vt:lpstr>A125227978V_Latest</vt:lpstr>
      <vt:lpstr>A125227982K</vt:lpstr>
      <vt:lpstr>A125227982K_Data</vt:lpstr>
      <vt:lpstr>A125227982K_Latest</vt:lpstr>
      <vt:lpstr>A125227986V</vt:lpstr>
      <vt:lpstr>A125227986V_Data</vt:lpstr>
      <vt:lpstr>A125227986V_Latest</vt:lpstr>
      <vt:lpstr>A125227990K</vt:lpstr>
      <vt:lpstr>A125227990K_Data</vt:lpstr>
      <vt:lpstr>A125227990K_Latest</vt:lpstr>
      <vt:lpstr>A125227994V</vt:lpstr>
      <vt:lpstr>A125227994V_Data</vt:lpstr>
      <vt:lpstr>A125227994V_Latest</vt:lpstr>
      <vt:lpstr>A125227998C</vt:lpstr>
      <vt:lpstr>A125227998C_Data</vt:lpstr>
      <vt:lpstr>A125227998C_Latest</vt:lpstr>
      <vt:lpstr>A125228002K</vt:lpstr>
      <vt:lpstr>A125228002K_Data</vt:lpstr>
      <vt:lpstr>A125228002K_Latest</vt:lpstr>
      <vt:lpstr>A125228006V</vt:lpstr>
      <vt:lpstr>A125228006V_Data</vt:lpstr>
      <vt:lpstr>A125228006V_Latest</vt:lpstr>
      <vt:lpstr>A125228010K</vt:lpstr>
      <vt:lpstr>A125228010K_Data</vt:lpstr>
      <vt:lpstr>A125228010K_Latest</vt:lpstr>
      <vt:lpstr>A125228014V</vt:lpstr>
      <vt:lpstr>A125228014V_Data</vt:lpstr>
      <vt:lpstr>A125228014V_Latest</vt:lpstr>
      <vt:lpstr>A125228018C</vt:lpstr>
      <vt:lpstr>A125228018C_Data</vt:lpstr>
      <vt:lpstr>A125228018C_Latest</vt:lpstr>
      <vt:lpstr>A125228022V</vt:lpstr>
      <vt:lpstr>A125228022V_Data</vt:lpstr>
      <vt:lpstr>A125228022V_Latest</vt:lpstr>
      <vt:lpstr>A125228026C</vt:lpstr>
      <vt:lpstr>A125228026C_Data</vt:lpstr>
      <vt:lpstr>A125228026C_Latest</vt:lpstr>
      <vt:lpstr>A125228030V</vt:lpstr>
      <vt:lpstr>A125228030V_Data</vt:lpstr>
      <vt:lpstr>A125228030V_Latest</vt:lpstr>
      <vt:lpstr>A125228034C</vt:lpstr>
      <vt:lpstr>A125228034C_Data</vt:lpstr>
      <vt:lpstr>A125228034C_Latest</vt:lpstr>
      <vt:lpstr>A125228038L</vt:lpstr>
      <vt:lpstr>A125228038L_Data</vt:lpstr>
      <vt:lpstr>A125228038L_Latest</vt:lpstr>
      <vt:lpstr>A125228042C</vt:lpstr>
      <vt:lpstr>A125228042C_Data</vt:lpstr>
      <vt:lpstr>A125228042C_Latest</vt:lpstr>
      <vt:lpstr>A125228046L</vt:lpstr>
      <vt:lpstr>A125228046L_Data</vt:lpstr>
      <vt:lpstr>A125228046L_Latest</vt:lpstr>
      <vt:lpstr>A125228050C</vt:lpstr>
      <vt:lpstr>A125228050C_Data</vt:lpstr>
      <vt:lpstr>A125228050C_Latest</vt:lpstr>
      <vt:lpstr>A125228054L</vt:lpstr>
      <vt:lpstr>A125228054L_Data</vt:lpstr>
      <vt:lpstr>A125228054L_Latest</vt:lpstr>
      <vt:lpstr>A125228058W</vt:lpstr>
      <vt:lpstr>A125228058W_Data</vt:lpstr>
      <vt:lpstr>A125228058W_Latest</vt:lpstr>
      <vt:lpstr>A125228062L</vt:lpstr>
      <vt:lpstr>A125228062L_Data</vt:lpstr>
      <vt:lpstr>A125228062L_Latest</vt:lpstr>
      <vt:lpstr>A125228066W</vt:lpstr>
      <vt:lpstr>A125228066W_Data</vt:lpstr>
      <vt:lpstr>A125228066W_Latest</vt:lpstr>
      <vt:lpstr>A125228070L</vt:lpstr>
      <vt:lpstr>A125228070L_Data</vt:lpstr>
      <vt:lpstr>A125228070L_Latest</vt:lpstr>
      <vt:lpstr>A125228074W</vt:lpstr>
      <vt:lpstr>A125228074W_Data</vt:lpstr>
      <vt:lpstr>A125228074W_Latest</vt:lpstr>
      <vt:lpstr>A125228078F</vt:lpstr>
      <vt:lpstr>A125228078F_Data</vt:lpstr>
      <vt:lpstr>A125228078F_Latest</vt:lpstr>
      <vt:lpstr>A125228082W</vt:lpstr>
      <vt:lpstr>A125228082W_Data</vt:lpstr>
      <vt:lpstr>A125228082W_Latest</vt:lpstr>
      <vt:lpstr>A125228086F</vt:lpstr>
      <vt:lpstr>A125228086F_Data</vt:lpstr>
      <vt:lpstr>A125228086F_Latest</vt:lpstr>
      <vt:lpstr>A125228090W</vt:lpstr>
      <vt:lpstr>A125228090W_Data</vt:lpstr>
      <vt:lpstr>A125228090W_Latest</vt:lpstr>
      <vt:lpstr>A125228094F</vt:lpstr>
      <vt:lpstr>A125228094F_Data</vt:lpstr>
      <vt:lpstr>A125228094F_Latest</vt:lpstr>
      <vt:lpstr>A125228098R</vt:lpstr>
      <vt:lpstr>A125228098R_Data</vt:lpstr>
      <vt:lpstr>A125228098R_Latest</vt:lpstr>
      <vt:lpstr>A125228102V</vt:lpstr>
      <vt:lpstr>A125228102V_Data</vt:lpstr>
      <vt:lpstr>A125228102V_Latest</vt:lpstr>
      <vt:lpstr>A125228106C</vt:lpstr>
      <vt:lpstr>A125228106C_Data</vt:lpstr>
      <vt:lpstr>A125228106C_Latest</vt:lpstr>
      <vt:lpstr>A125228110V</vt:lpstr>
      <vt:lpstr>A125228110V_Data</vt:lpstr>
      <vt:lpstr>A125228110V_Latest</vt:lpstr>
      <vt:lpstr>A125228114C</vt:lpstr>
      <vt:lpstr>A125228114C_Data</vt:lpstr>
      <vt:lpstr>A125228114C_Latest</vt:lpstr>
      <vt:lpstr>A125228118L</vt:lpstr>
      <vt:lpstr>A125228118L_Data</vt:lpstr>
      <vt:lpstr>A125228118L_Latest</vt:lpstr>
      <vt:lpstr>A125228122C</vt:lpstr>
      <vt:lpstr>A125228122C_Data</vt:lpstr>
      <vt:lpstr>A125228122C_Latest</vt:lpstr>
      <vt:lpstr>A125228126L</vt:lpstr>
      <vt:lpstr>A125228126L_Data</vt:lpstr>
      <vt:lpstr>A125228126L_Latest</vt:lpstr>
      <vt:lpstr>A125228130C</vt:lpstr>
      <vt:lpstr>A125228130C_Data</vt:lpstr>
      <vt:lpstr>A125228130C_Latest</vt:lpstr>
      <vt:lpstr>A125228134L</vt:lpstr>
      <vt:lpstr>A125228134L_Data</vt:lpstr>
      <vt:lpstr>A125228134L_Latest</vt:lpstr>
      <vt:lpstr>A125228138W</vt:lpstr>
      <vt:lpstr>A125228138W_Data</vt:lpstr>
      <vt:lpstr>A125228138W_Latest</vt:lpstr>
      <vt:lpstr>A125228142L</vt:lpstr>
      <vt:lpstr>A125228142L_Data</vt:lpstr>
      <vt:lpstr>A125228142L_Latest</vt:lpstr>
      <vt:lpstr>A125228146W</vt:lpstr>
      <vt:lpstr>A125228146W_Data</vt:lpstr>
      <vt:lpstr>A125228146W_Latest</vt:lpstr>
      <vt:lpstr>A125228150L</vt:lpstr>
      <vt:lpstr>A125228150L_Data</vt:lpstr>
      <vt:lpstr>A125228150L_Latest</vt:lpstr>
      <vt:lpstr>A125228154W</vt:lpstr>
      <vt:lpstr>A125228154W_Data</vt:lpstr>
      <vt:lpstr>A125228154W_Latest</vt:lpstr>
      <vt:lpstr>A125228510F</vt:lpstr>
      <vt:lpstr>A125228510F_Data</vt:lpstr>
      <vt:lpstr>A125228510F_Latest</vt:lpstr>
      <vt:lpstr>A125228514R</vt:lpstr>
      <vt:lpstr>A125228514R_Data</vt:lpstr>
      <vt:lpstr>A125228514R_Latest</vt:lpstr>
      <vt:lpstr>A125228518X</vt:lpstr>
      <vt:lpstr>A125228518X_Data</vt:lpstr>
      <vt:lpstr>A125228518X_Latest</vt:lpstr>
      <vt:lpstr>A125228522R</vt:lpstr>
      <vt:lpstr>A125228522R_Data</vt:lpstr>
      <vt:lpstr>A125228522R_Latest</vt:lpstr>
      <vt:lpstr>A125228526X</vt:lpstr>
      <vt:lpstr>A125228526X_Data</vt:lpstr>
      <vt:lpstr>A125228526X_Latest</vt:lpstr>
      <vt:lpstr>A125228530R</vt:lpstr>
      <vt:lpstr>A125228530R_Data</vt:lpstr>
      <vt:lpstr>A125228530R_Latest</vt:lpstr>
      <vt:lpstr>A125228534X</vt:lpstr>
      <vt:lpstr>A125228534X_Data</vt:lpstr>
      <vt:lpstr>A125228534X_Latest</vt:lpstr>
      <vt:lpstr>A125228538J</vt:lpstr>
      <vt:lpstr>A125228538J_Data</vt:lpstr>
      <vt:lpstr>A125228538J_Latest</vt:lpstr>
      <vt:lpstr>A125228542X</vt:lpstr>
      <vt:lpstr>A125228542X_Data</vt:lpstr>
      <vt:lpstr>A125228542X_Latest</vt:lpstr>
      <vt:lpstr>A125228546J</vt:lpstr>
      <vt:lpstr>A125228546J_Data</vt:lpstr>
      <vt:lpstr>A125228546J_Latest</vt:lpstr>
      <vt:lpstr>A125228550X</vt:lpstr>
      <vt:lpstr>A125228550X_Data</vt:lpstr>
      <vt:lpstr>A125228550X_Latest</vt:lpstr>
      <vt:lpstr>A125228906A</vt:lpstr>
      <vt:lpstr>A125228906A_Data</vt:lpstr>
      <vt:lpstr>A125228906A_Latest</vt:lpstr>
      <vt:lpstr>A125228910T</vt:lpstr>
      <vt:lpstr>A125228910T_Data</vt:lpstr>
      <vt:lpstr>A125228910T_Latest</vt:lpstr>
      <vt:lpstr>A125228914A</vt:lpstr>
      <vt:lpstr>A125228914A_Data</vt:lpstr>
      <vt:lpstr>A125228914A_Latest</vt:lpstr>
      <vt:lpstr>A125228918K</vt:lpstr>
      <vt:lpstr>A125228918K_Data</vt:lpstr>
      <vt:lpstr>A125228918K_Latest</vt:lpstr>
      <vt:lpstr>A125228922A</vt:lpstr>
      <vt:lpstr>A125228922A_Data</vt:lpstr>
      <vt:lpstr>A125228922A_Latest</vt:lpstr>
      <vt:lpstr>A125228926K</vt:lpstr>
      <vt:lpstr>A125228926K_Data</vt:lpstr>
      <vt:lpstr>A125228926K_Latest</vt:lpstr>
      <vt:lpstr>A125228930A</vt:lpstr>
      <vt:lpstr>A125228930A_Data</vt:lpstr>
      <vt:lpstr>A125228930A_Latest</vt:lpstr>
      <vt:lpstr>A125228934K</vt:lpstr>
      <vt:lpstr>A125228934K_Data</vt:lpstr>
      <vt:lpstr>A125228934K_Latest</vt:lpstr>
      <vt:lpstr>A125228938V</vt:lpstr>
      <vt:lpstr>A125228938V_Data</vt:lpstr>
      <vt:lpstr>A125228938V_Latest</vt:lpstr>
      <vt:lpstr>A125228942K</vt:lpstr>
      <vt:lpstr>A125228942K_Data</vt:lpstr>
      <vt:lpstr>A125228942K_Latest</vt:lpstr>
      <vt:lpstr>A125228946V</vt:lpstr>
      <vt:lpstr>A125228946V_Data</vt:lpstr>
      <vt:lpstr>A125228946V_Latest</vt:lpstr>
      <vt:lpstr>A125229302F</vt:lpstr>
      <vt:lpstr>A125229302F_Data</vt:lpstr>
      <vt:lpstr>A125229302F_Latest</vt:lpstr>
      <vt:lpstr>A125229306R</vt:lpstr>
      <vt:lpstr>A125229306R_Data</vt:lpstr>
      <vt:lpstr>A125229306R_Latest</vt:lpstr>
      <vt:lpstr>A125229310F</vt:lpstr>
      <vt:lpstr>A125229310F_Data</vt:lpstr>
      <vt:lpstr>A125229310F_Latest</vt:lpstr>
      <vt:lpstr>A125229314R</vt:lpstr>
      <vt:lpstr>A125229314R_Data</vt:lpstr>
      <vt:lpstr>A125229314R_Latest</vt:lpstr>
      <vt:lpstr>A125229318X</vt:lpstr>
      <vt:lpstr>A125229318X_Data</vt:lpstr>
      <vt:lpstr>A125229318X_Latest</vt:lpstr>
      <vt:lpstr>A125229322R</vt:lpstr>
      <vt:lpstr>A125229322R_Data</vt:lpstr>
      <vt:lpstr>A125229322R_Latest</vt:lpstr>
      <vt:lpstr>A125229326X</vt:lpstr>
      <vt:lpstr>A125229326X_Data</vt:lpstr>
      <vt:lpstr>A125229326X_Latest</vt:lpstr>
      <vt:lpstr>A125229330R</vt:lpstr>
      <vt:lpstr>A125229330R_Data</vt:lpstr>
      <vt:lpstr>A125229330R_Latest</vt:lpstr>
      <vt:lpstr>A125229334X</vt:lpstr>
      <vt:lpstr>A125229334X_Data</vt:lpstr>
      <vt:lpstr>A125229334X_Latest</vt:lpstr>
      <vt:lpstr>A125229338J</vt:lpstr>
      <vt:lpstr>A125229338J_Data</vt:lpstr>
      <vt:lpstr>A125229338J_Latest</vt:lpstr>
      <vt:lpstr>A125229342X</vt:lpstr>
      <vt:lpstr>A125229342X_Data</vt:lpstr>
      <vt:lpstr>A125229342X_Latest</vt:lpstr>
      <vt:lpstr>A125229698L</vt:lpstr>
      <vt:lpstr>A125229698L_Data</vt:lpstr>
      <vt:lpstr>A125229698L_Latest</vt:lpstr>
      <vt:lpstr>A125229702T</vt:lpstr>
      <vt:lpstr>A125229702T_Data</vt:lpstr>
      <vt:lpstr>A125229702T_Latest</vt:lpstr>
      <vt:lpstr>A125229706A</vt:lpstr>
      <vt:lpstr>A125229706A_Data</vt:lpstr>
      <vt:lpstr>A125229706A_Latest</vt:lpstr>
      <vt:lpstr>A125229710T</vt:lpstr>
      <vt:lpstr>A125229710T_Data</vt:lpstr>
      <vt:lpstr>A125229710T_Latest</vt:lpstr>
      <vt:lpstr>A125229714A</vt:lpstr>
      <vt:lpstr>A125229714A_Data</vt:lpstr>
      <vt:lpstr>A125229714A_Latest</vt:lpstr>
      <vt:lpstr>A125229718K</vt:lpstr>
      <vt:lpstr>A125229718K_Data</vt:lpstr>
      <vt:lpstr>A125229718K_Latest</vt:lpstr>
      <vt:lpstr>A125229722A</vt:lpstr>
      <vt:lpstr>A125229722A_Data</vt:lpstr>
      <vt:lpstr>A125229722A_Latest</vt:lpstr>
      <vt:lpstr>A125229726K</vt:lpstr>
      <vt:lpstr>A125229726K_Data</vt:lpstr>
      <vt:lpstr>A125229726K_Latest</vt:lpstr>
      <vt:lpstr>A125229730A</vt:lpstr>
      <vt:lpstr>A125229730A_Data</vt:lpstr>
      <vt:lpstr>A125229730A_Latest</vt:lpstr>
      <vt:lpstr>A125229734K</vt:lpstr>
      <vt:lpstr>A125229734K_Data</vt:lpstr>
      <vt:lpstr>A125229734K_Latest</vt:lpstr>
      <vt:lpstr>A125229738V</vt:lpstr>
      <vt:lpstr>A125229738V_Data</vt:lpstr>
      <vt:lpstr>A125229738V_Latest</vt:lpstr>
      <vt:lpstr>A125230094W</vt:lpstr>
      <vt:lpstr>A125230094W_Data</vt:lpstr>
      <vt:lpstr>A125230094W_Latest</vt:lpstr>
      <vt:lpstr>A125230098F</vt:lpstr>
      <vt:lpstr>A125230098F_Data</vt:lpstr>
      <vt:lpstr>A125230098F_Latest</vt:lpstr>
      <vt:lpstr>A125230102K</vt:lpstr>
      <vt:lpstr>A125230102K_Data</vt:lpstr>
      <vt:lpstr>A125230102K_Latest</vt:lpstr>
      <vt:lpstr>A125230106V</vt:lpstr>
      <vt:lpstr>A125230106V_Data</vt:lpstr>
      <vt:lpstr>A125230106V_Latest</vt:lpstr>
      <vt:lpstr>A125230110K</vt:lpstr>
      <vt:lpstr>A125230110K_Data</vt:lpstr>
      <vt:lpstr>A125230110K_Latest</vt:lpstr>
      <vt:lpstr>A125230114V</vt:lpstr>
      <vt:lpstr>A125230114V_Data</vt:lpstr>
      <vt:lpstr>A125230114V_Latest</vt:lpstr>
      <vt:lpstr>A125230118C</vt:lpstr>
      <vt:lpstr>A125230118C_Data</vt:lpstr>
      <vt:lpstr>A125230118C_Latest</vt:lpstr>
      <vt:lpstr>A125230122V</vt:lpstr>
      <vt:lpstr>A125230122V_Data</vt:lpstr>
      <vt:lpstr>A125230122V_Latest</vt:lpstr>
      <vt:lpstr>A125230126C</vt:lpstr>
      <vt:lpstr>A125230126C_Data</vt:lpstr>
      <vt:lpstr>A125230126C_Latest</vt:lpstr>
      <vt:lpstr>A125230130V</vt:lpstr>
      <vt:lpstr>A125230130V_Data</vt:lpstr>
      <vt:lpstr>A125230130V_Latest</vt:lpstr>
      <vt:lpstr>A125230134C</vt:lpstr>
      <vt:lpstr>A125230134C_Data</vt:lpstr>
      <vt:lpstr>A125230134C_Latest</vt:lpstr>
      <vt:lpstr>A125230138L</vt:lpstr>
      <vt:lpstr>A125230138L_Data</vt:lpstr>
      <vt:lpstr>A125230138L_Latest</vt:lpstr>
      <vt:lpstr>A125230142C</vt:lpstr>
      <vt:lpstr>A125230142C_Data</vt:lpstr>
      <vt:lpstr>A125230142C_Latest</vt:lpstr>
      <vt:lpstr>A125230146L</vt:lpstr>
      <vt:lpstr>A125230146L_Data</vt:lpstr>
      <vt:lpstr>A125230146L_Latest</vt:lpstr>
      <vt:lpstr>A125230150C</vt:lpstr>
      <vt:lpstr>A125230150C_Data</vt:lpstr>
      <vt:lpstr>A125230150C_Latest</vt:lpstr>
      <vt:lpstr>A125230154L</vt:lpstr>
      <vt:lpstr>A125230154L_Data</vt:lpstr>
      <vt:lpstr>A125230154L_Latest</vt:lpstr>
      <vt:lpstr>A125230158W</vt:lpstr>
      <vt:lpstr>A125230158W_Data</vt:lpstr>
      <vt:lpstr>A125230158W_Latest</vt:lpstr>
      <vt:lpstr>A125230162L</vt:lpstr>
      <vt:lpstr>A125230162L_Data</vt:lpstr>
      <vt:lpstr>A125230162L_Latest</vt:lpstr>
      <vt:lpstr>A125230166W</vt:lpstr>
      <vt:lpstr>A125230166W_Data</vt:lpstr>
      <vt:lpstr>A125230166W_Latest</vt:lpstr>
      <vt:lpstr>A125230170L</vt:lpstr>
      <vt:lpstr>A125230170L_Data</vt:lpstr>
      <vt:lpstr>A125230170L_Latest</vt:lpstr>
      <vt:lpstr>A125230174W</vt:lpstr>
      <vt:lpstr>A125230174W_Data</vt:lpstr>
      <vt:lpstr>A125230174W_Latest</vt:lpstr>
      <vt:lpstr>A125230178F</vt:lpstr>
      <vt:lpstr>A125230178F_Data</vt:lpstr>
      <vt:lpstr>A125230178F_Latest</vt:lpstr>
      <vt:lpstr>A125230182W</vt:lpstr>
      <vt:lpstr>A125230182W_Data</vt:lpstr>
      <vt:lpstr>A125230182W_Latest</vt:lpstr>
      <vt:lpstr>A125230186F</vt:lpstr>
      <vt:lpstr>A125230186F_Data</vt:lpstr>
      <vt:lpstr>A125230186F_Latest</vt:lpstr>
      <vt:lpstr>A125230190W</vt:lpstr>
      <vt:lpstr>A125230190W_Data</vt:lpstr>
      <vt:lpstr>A125230190W_Latest</vt:lpstr>
      <vt:lpstr>A125230194F</vt:lpstr>
      <vt:lpstr>A125230194F_Data</vt:lpstr>
      <vt:lpstr>A125230194F_Latest</vt:lpstr>
      <vt:lpstr>A125230198R</vt:lpstr>
      <vt:lpstr>A125230198R_Data</vt:lpstr>
      <vt:lpstr>A125230198R_Latest</vt:lpstr>
      <vt:lpstr>A125230202V</vt:lpstr>
      <vt:lpstr>A125230202V_Data</vt:lpstr>
      <vt:lpstr>A125230202V_Latest</vt:lpstr>
      <vt:lpstr>A125230206C</vt:lpstr>
      <vt:lpstr>A125230206C_Data</vt:lpstr>
      <vt:lpstr>A125230206C_Latest</vt:lpstr>
      <vt:lpstr>A125230210V</vt:lpstr>
      <vt:lpstr>A125230210V_Data</vt:lpstr>
      <vt:lpstr>A125230210V_Latest</vt:lpstr>
      <vt:lpstr>A125230214C</vt:lpstr>
      <vt:lpstr>A125230214C_Data</vt:lpstr>
      <vt:lpstr>A125230214C_Latest</vt:lpstr>
      <vt:lpstr>A125230218L</vt:lpstr>
      <vt:lpstr>A125230218L_Data</vt:lpstr>
      <vt:lpstr>A125230218L_Latest</vt:lpstr>
      <vt:lpstr>A125230222C</vt:lpstr>
      <vt:lpstr>A125230222C_Data</vt:lpstr>
      <vt:lpstr>A125230222C_Latest</vt:lpstr>
      <vt:lpstr>A125230226L</vt:lpstr>
      <vt:lpstr>A125230226L_Data</vt:lpstr>
      <vt:lpstr>A125230226L_Latest</vt:lpstr>
      <vt:lpstr>A125230230C</vt:lpstr>
      <vt:lpstr>A125230230C_Data</vt:lpstr>
      <vt:lpstr>A125230230C_Latest</vt:lpstr>
      <vt:lpstr>A125230234L</vt:lpstr>
      <vt:lpstr>A125230234L_Data</vt:lpstr>
      <vt:lpstr>A125230234L_Latest</vt:lpstr>
      <vt:lpstr>A125230238W</vt:lpstr>
      <vt:lpstr>A125230238W_Data</vt:lpstr>
      <vt:lpstr>A125230238W_Latest</vt:lpstr>
      <vt:lpstr>A125230242L</vt:lpstr>
      <vt:lpstr>A125230242L_Data</vt:lpstr>
      <vt:lpstr>A125230242L_Latest</vt:lpstr>
      <vt:lpstr>A125230246W</vt:lpstr>
      <vt:lpstr>A125230246W_Data</vt:lpstr>
      <vt:lpstr>A125230246W_Latest</vt:lpstr>
      <vt:lpstr>A125230250L</vt:lpstr>
      <vt:lpstr>A125230250L_Data</vt:lpstr>
      <vt:lpstr>A125230250L_Latest</vt:lpstr>
      <vt:lpstr>A125230254W</vt:lpstr>
      <vt:lpstr>A125230254W_Data</vt:lpstr>
      <vt:lpstr>A125230254W_Latest</vt:lpstr>
      <vt:lpstr>A125230258F</vt:lpstr>
      <vt:lpstr>A125230258F_Data</vt:lpstr>
      <vt:lpstr>A125230258F_Latest</vt:lpstr>
      <vt:lpstr>A125230262W</vt:lpstr>
      <vt:lpstr>A125230262W_Data</vt:lpstr>
      <vt:lpstr>A125230262W_Latest</vt:lpstr>
      <vt:lpstr>A125230266F</vt:lpstr>
      <vt:lpstr>A125230266F_Data</vt:lpstr>
      <vt:lpstr>A125230266F_Latest</vt:lpstr>
      <vt:lpstr>A125230270W</vt:lpstr>
      <vt:lpstr>A125230270W_Data</vt:lpstr>
      <vt:lpstr>A125230270W_Latest</vt:lpstr>
      <vt:lpstr>A125230274F</vt:lpstr>
      <vt:lpstr>A125230274F_Data</vt:lpstr>
      <vt:lpstr>A125230274F_Latest</vt:lpstr>
      <vt:lpstr>A125230278R</vt:lpstr>
      <vt:lpstr>A125230278R_Data</vt:lpstr>
      <vt:lpstr>A125230278R_Latest</vt:lpstr>
      <vt:lpstr>A125230282F</vt:lpstr>
      <vt:lpstr>A125230282F_Data</vt:lpstr>
      <vt:lpstr>A125230282F_Latest</vt:lpstr>
      <vt:lpstr>A125230286R</vt:lpstr>
      <vt:lpstr>A125230286R_Data</vt:lpstr>
      <vt:lpstr>A125230286R_Latest</vt:lpstr>
      <vt:lpstr>A125230290F</vt:lpstr>
      <vt:lpstr>A125230290F_Data</vt:lpstr>
      <vt:lpstr>A125230290F_Latest</vt:lpstr>
      <vt:lpstr>A125230294R</vt:lpstr>
      <vt:lpstr>A125230294R_Data</vt:lpstr>
      <vt:lpstr>A125230294R_Latest</vt:lpstr>
      <vt:lpstr>A125230298X</vt:lpstr>
      <vt:lpstr>A125230298X_Data</vt:lpstr>
      <vt:lpstr>A125230298X_Latest</vt:lpstr>
      <vt:lpstr>A125230302C</vt:lpstr>
      <vt:lpstr>A125230302C_Data</vt:lpstr>
      <vt:lpstr>A125230302C_Latest</vt:lpstr>
      <vt:lpstr>A125230306L</vt:lpstr>
      <vt:lpstr>A125230306L_Data</vt:lpstr>
      <vt:lpstr>A125230306L_Latest</vt:lpstr>
      <vt:lpstr>A125230310C</vt:lpstr>
      <vt:lpstr>A125230310C_Data</vt:lpstr>
      <vt:lpstr>A125230310C_Latest</vt:lpstr>
      <vt:lpstr>A125230314L</vt:lpstr>
      <vt:lpstr>A125230314L_Data</vt:lpstr>
      <vt:lpstr>A125230314L_Latest</vt:lpstr>
      <vt:lpstr>A125230318W</vt:lpstr>
      <vt:lpstr>A125230318W_Data</vt:lpstr>
      <vt:lpstr>A125230318W_Latest</vt:lpstr>
      <vt:lpstr>A125230322L</vt:lpstr>
      <vt:lpstr>A125230322L_Data</vt:lpstr>
      <vt:lpstr>A125230322L_Latest</vt:lpstr>
      <vt:lpstr>A125230326W</vt:lpstr>
      <vt:lpstr>A125230326W_Data</vt:lpstr>
      <vt:lpstr>A125230326W_Latest</vt:lpstr>
      <vt:lpstr>A125230330L</vt:lpstr>
      <vt:lpstr>A125230330L_Data</vt:lpstr>
      <vt:lpstr>A125230330L_Latest</vt:lpstr>
      <vt:lpstr>A125230334W</vt:lpstr>
      <vt:lpstr>A125230334W_Data</vt:lpstr>
      <vt:lpstr>A125230334W_Latest</vt:lpstr>
      <vt:lpstr>A125230338F</vt:lpstr>
      <vt:lpstr>A125230338F_Data</vt:lpstr>
      <vt:lpstr>A125230338F_Latest</vt:lpstr>
      <vt:lpstr>A125230342W</vt:lpstr>
      <vt:lpstr>A125230342W_Data</vt:lpstr>
      <vt:lpstr>A125230342W_Latest</vt:lpstr>
      <vt:lpstr>A125230346F</vt:lpstr>
      <vt:lpstr>A125230346F_Data</vt:lpstr>
      <vt:lpstr>A125230346F_Latest</vt:lpstr>
      <vt:lpstr>A125230350W</vt:lpstr>
      <vt:lpstr>A125230350W_Data</vt:lpstr>
      <vt:lpstr>A125230350W_Latest</vt:lpstr>
      <vt:lpstr>A125230354F</vt:lpstr>
      <vt:lpstr>A125230354F_Data</vt:lpstr>
      <vt:lpstr>A125230354F_Latest</vt:lpstr>
      <vt:lpstr>A125230358R</vt:lpstr>
      <vt:lpstr>A125230358R_Data</vt:lpstr>
      <vt:lpstr>A125230358R_Latest</vt:lpstr>
      <vt:lpstr>A125230362F</vt:lpstr>
      <vt:lpstr>A125230362F_Data</vt:lpstr>
      <vt:lpstr>A125230362F_Latest</vt:lpstr>
      <vt:lpstr>A125230366R</vt:lpstr>
      <vt:lpstr>A125230366R_Data</vt:lpstr>
      <vt:lpstr>A125230366R_Latest</vt:lpstr>
      <vt:lpstr>A125230370F</vt:lpstr>
      <vt:lpstr>A125230370F_Data</vt:lpstr>
      <vt:lpstr>A125230370F_Latest</vt:lpstr>
      <vt:lpstr>A125230374R</vt:lpstr>
      <vt:lpstr>A125230374R_Data</vt:lpstr>
      <vt:lpstr>A125230374R_Latest</vt:lpstr>
      <vt:lpstr>A125230378X</vt:lpstr>
      <vt:lpstr>A125230378X_Data</vt:lpstr>
      <vt:lpstr>A125230378X_Latest</vt:lpstr>
      <vt:lpstr>A125230382R</vt:lpstr>
      <vt:lpstr>A125230382R_Data</vt:lpstr>
      <vt:lpstr>A125230382R_Latest</vt:lpstr>
      <vt:lpstr>A125230386X</vt:lpstr>
      <vt:lpstr>A125230386X_Data</vt:lpstr>
      <vt:lpstr>A125230386X_Latest</vt:lpstr>
      <vt:lpstr>A125230390R</vt:lpstr>
      <vt:lpstr>A125230390R_Data</vt:lpstr>
      <vt:lpstr>A125230390R_Latest</vt:lpstr>
      <vt:lpstr>A125230394X</vt:lpstr>
      <vt:lpstr>A125230394X_Data</vt:lpstr>
      <vt:lpstr>A125230394X_Latest</vt:lpstr>
      <vt:lpstr>A125230398J</vt:lpstr>
      <vt:lpstr>A125230398J_Data</vt:lpstr>
      <vt:lpstr>A125230398J_Latest</vt:lpstr>
      <vt:lpstr>A125230402L</vt:lpstr>
      <vt:lpstr>A125230402L_Data</vt:lpstr>
      <vt:lpstr>A125230402L_Latest</vt:lpstr>
      <vt:lpstr>A125230406W</vt:lpstr>
      <vt:lpstr>A125230406W_Data</vt:lpstr>
      <vt:lpstr>A125230406W_Latest</vt:lpstr>
      <vt:lpstr>A125230410L</vt:lpstr>
      <vt:lpstr>A125230410L_Data</vt:lpstr>
      <vt:lpstr>A125230410L_Latest</vt:lpstr>
      <vt:lpstr>A125230414W</vt:lpstr>
      <vt:lpstr>A125230414W_Data</vt:lpstr>
      <vt:lpstr>A125230414W_Latest</vt:lpstr>
      <vt:lpstr>A125230418F</vt:lpstr>
      <vt:lpstr>A125230418F_Data</vt:lpstr>
      <vt:lpstr>A125230418F_Latest</vt:lpstr>
      <vt:lpstr>A125230422W</vt:lpstr>
      <vt:lpstr>A125230422W_Data</vt:lpstr>
      <vt:lpstr>A125230422W_Latest</vt:lpstr>
      <vt:lpstr>A125230426F</vt:lpstr>
      <vt:lpstr>A125230426F_Data</vt:lpstr>
      <vt:lpstr>A125230426F_Latest</vt:lpstr>
      <vt:lpstr>A125230430W</vt:lpstr>
      <vt:lpstr>A125230430W_Data</vt:lpstr>
      <vt:lpstr>A125230430W_Latest</vt:lpstr>
      <vt:lpstr>A125230434F</vt:lpstr>
      <vt:lpstr>A125230434F_Data</vt:lpstr>
      <vt:lpstr>A125230434F_Latest</vt:lpstr>
      <vt:lpstr>A125230438R</vt:lpstr>
      <vt:lpstr>A125230438R_Data</vt:lpstr>
      <vt:lpstr>A125230438R_Latest</vt:lpstr>
      <vt:lpstr>A125230442F</vt:lpstr>
      <vt:lpstr>A125230442F_Data</vt:lpstr>
      <vt:lpstr>A125230442F_Latest</vt:lpstr>
      <vt:lpstr>A125230446R</vt:lpstr>
      <vt:lpstr>A125230446R_Data</vt:lpstr>
      <vt:lpstr>A125230446R_Latest</vt:lpstr>
      <vt:lpstr>A125230450F</vt:lpstr>
      <vt:lpstr>A125230450F_Data</vt:lpstr>
      <vt:lpstr>A125230450F_Latest</vt:lpstr>
      <vt:lpstr>A125230454R</vt:lpstr>
      <vt:lpstr>A125230454R_Data</vt:lpstr>
      <vt:lpstr>A125230454R_Latest</vt:lpstr>
      <vt:lpstr>A125230458X</vt:lpstr>
      <vt:lpstr>A125230458X_Data</vt:lpstr>
      <vt:lpstr>A125230458X_Latest</vt:lpstr>
      <vt:lpstr>A125230462R</vt:lpstr>
      <vt:lpstr>A125230462R_Data</vt:lpstr>
      <vt:lpstr>A125230462R_Latest</vt:lpstr>
      <vt:lpstr>A125230466X</vt:lpstr>
      <vt:lpstr>A125230466X_Data</vt:lpstr>
      <vt:lpstr>A125230466X_Latest</vt:lpstr>
      <vt:lpstr>A125230470R</vt:lpstr>
      <vt:lpstr>A125230470R_Data</vt:lpstr>
      <vt:lpstr>A125230470R_Latest</vt:lpstr>
      <vt:lpstr>A125230474X</vt:lpstr>
      <vt:lpstr>A125230474X_Data</vt:lpstr>
      <vt:lpstr>A125230474X_Latest</vt:lpstr>
      <vt:lpstr>A125230478J</vt:lpstr>
      <vt:lpstr>A125230478J_Data</vt:lpstr>
      <vt:lpstr>A125230478J_Latest</vt:lpstr>
      <vt:lpstr>A125230482X</vt:lpstr>
      <vt:lpstr>A125230482X_Data</vt:lpstr>
      <vt:lpstr>A125230482X_Latest</vt:lpstr>
      <vt:lpstr>A125230486J</vt:lpstr>
      <vt:lpstr>A125230486J_Data</vt:lpstr>
      <vt:lpstr>A125230486J_Latest</vt:lpstr>
      <vt:lpstr>A125230490X</vt:lpstr>
      <vt:lpstr>A125230490X_Data</vt:lpstr>
      <vt:lpstr>A125230490X_Latest</vt:lpstr>
      <vt:lpstr>A125230494J</vt:lpstr>
      <vt:lpstr>A125230494J_Data</vt:lpstr>
      <vt:lpstr>A125230494J_Latest</vt:lpstr>
      <vt:lpstr>A125230498T</vt:lpstr>
      <vt:lpstr>A125230498T_Data</vt:lpstr>
      <vt:lpstr>A125230498T_Latest</vt:lpstr>
      <vt:lpstr>A125230502W</vt:lpstr>
      <vt:lpstr>A125230502W_Data</vt:lpstr>
      <vt:lpstr>A125230502W_Latest</vt:lpstr>
      <vt:lpstr>A125230506F</vt:lpstr>
      <vt:lpstr>A125230506F_Data</vt:lpstr>
      <vt:lpstr>A125230506F_Latest</vt:lpstr>
      <vt:lpstr>A125230510W</vt:lpstr>
      <vt:lpstr>A125230510W_Data</vt:lpstr>
      <vt:lpstr>A125230510W_Latest</vt:lpstr>
      <vt:lpstr>A125230514F</vt:lpstr>
      <vt:lpstr>A125230514F_Data</vt:lpstr>
      <vt:lpstr>A125230514F_Latest</vt:lpstr>
      <vt:lpstr>A125230518R</vt:lpstr>
      <vt:lpstr>A125230518R_Data</vt:lpstr>
      <vt:lpstr>A125230518R_Latest</vt:lpstr>
      <vt:lpstr>A125230522F</vt:lpstr>
      <vt:lpstr>A125230522F_Data</vt:lpstr>
      <vt:lpstr>A125230522F_Latest</vt:lpstr>
      <vt:lpstr>A125230526R</vt:lpstr>
      <vt:lpstr>A125230526R_Data</vt:lpstr>
      <vt:lpstr>A125230526R_Latest</vt:lpstr>
      <vt:lpstr>A125230530F</vt:lpstr>
      <vt:lpstr>A125230530F_Data</vt:lpstr>
      <vt:lpstr>A125230530F_Latest</vt:lpstr>
      <vt:lpstr>A125230886V</vt:lpstr>
      <vt:lpstr>A125230886V_Data</vt:lpstr>
      <vt:lpstr>A125230886V_Latest</vt:lpstr>
      <vt:lpstr>A125230890K</vt:lpstr>
      <vt:lpstr>A125230890K_Data</vt:lpstr>
      <vt:lpstr>A125230890K_Latest</vt:lpstr>
      <vt:lpstr>A125230894V</vt:lpstr>
      <vt:lpstr>A125230894V_Data</vt:lpstr>
      <vt:lpstr>A125230894V_Latest</vt:lpstr>
      <vt:lpstr>A125230898C</vt:lpstr>
      <vt:lpstr>A125230898C_Data</vt:lpstr>
      <vt:lpstr>A125230898C_Latest</vt:lpstr>
      <vt:lpstr>A125230902J</vt:lpstr>
      <vt:lpstr>A125230902J_Data</vt:lpstr>
      <vt:lpstr>A125230902J_Latest</vt:lpstr>
      <vt:lpstr>A125230906T</vt:lpstr>
      <vt:lpstr>A125230906T_Data</vt:lpstr>
      <vt:lpstr>A125230906T_Latest</vt:lpstr>
      <vt:lpstr>A125230910J</vt:lpstr>
      <vt:lpstr>A125230910J_Data</vt:lpstr>
      <vt:lpstr>A125230910J_Latest</vt:lpstr>
      <vt:lpstr>A125230914T</vt:lpstr>
      <vt:lpstr>A125230914T_Data</vt:lpstr>
      <vt:lpstr>A125230914T_Latest</vt:lpstr>
      <vt:lpstr>A125230918A</vt:lpstr>
      <vt:lpstr>A125230918A_Data</vt:lpstr>
      <vt:lpstr>A125230918A_Latest</vt:lpstr>
      <vt:lpstr>A125230922T</vt:lpstr>
      <vt:lpstr>A125230922T_Data</vt:lpstr>
      <vt:lpstr>A125230922T_Latest</vt:lpstr>
      <vt:lpstr>A125230926A</vt:lpstr>
      <vt:lpstr>A125230926A_Data</vt:lpstr>
      <vt:lpstr>A125230926A_Latest</vt:lpstr>
      <vt:lpstr>A125231282X</vt:lpstr>
      <vt:lpstr>A125231282X_Data</vt:lpstr>
      <vt:lpstr>A125231282X_Latest</vt:lpstr>
      <vt:lpstr>A125231286J</vt:lpstr>
      <vt:lpstr>A125231286J_Data</vt:lpstr>
      <vt:lpstr>A125231286J_Latest</vt:lpstr>
      <vt:lpstr>A125231290X</vt:lpstr>
      <vt:lpstr>A125231290X_Data</vt:lpstr>
      <vt:lpstr>A125231290X_Latest</vt:lpstr>
      <vt:lpstr>A125231294J</vt:lpstr>
      <vt:lpstr>A125231294J_Data</vt:lpstr>
      <vt:lpstr>A125231294J_Latest</vt:lpstr>
      <vt:lpstr>A125231298T</vt:lpstr>
      <vt:lpstr>A125231298T_Data</vt:lpstr>
      <vt:lpstr>A125231298T_Latest</vt:lpstr>
      <vt:lpstr>A125231302W</vt:lpstr>
      <vt:lpstr>A125231302W_Data</vt:lpstr>
      <vt:lpstr>A125231302W_Latest</vt:lpstr>
      <vt:lpstr>A125231306F</vt:lpstr>
      <vt:lpstr>A125231306F_Data</vt:lpstr>
      <vt:lpstr>A125231306F_Latest</vt:lpstr>
      <vt:lpstr>A125231310W</vt:lpstr>
      <vt:lpstr>A125231310W_Data</vt:lpstr>
      <vt:lpstr>A125231310W_Latest</vt:lpstr>
      <vt:lpstr>A125231314F</vt:lpstr>
      <vt:lpstr>A125231314F_Data</vt:lpstr>
      <vt:lpstr>A125231314F_Latest</vt:lpstr>
      <vt:lpstr>A125231318R</vt:lpstr>
      <vt:lpstr>A125231318R_Data</vt:lpstr>
      <vt:lpstr>A125231318R_Latest</vt:lpstr>
      <vt:lpstr>A125231322F</vt:lpstr>
      <vt:lpstr>A125231322F_Data</vt:lpstr>
      <vt:lpstr>A125231322F_Latest</vt:lpstr>
      <vt:lpstr>A125231678V</vt:lpstr>
      <vt:lpstr>A125231678V_Data</vt:lpstr>
      <vt:lpstr>A125231678V_Latest</vt:lpstr>
      <vt:lpstr>A125231682K</vt:lpstr>
      <vt:lpstr>A125231682K_Data</vt:lpstr>
      <vt:lpstr>A125231682K_Latest</vt:lpstr>
      <vt:lpstr>A125231686V</vt:lpstr>
      <vt:lpstr>A125231686V_Data</vt:lpstr>
      <vt:lpstr>A125231686V_Latest</vt:lpstr>
      <vt:lpstr>A125231690K</vt:lpstr>
      <vt:lpstr>A125231690K_Data</vt:lpstr>
      <vt:lpstr>A125231690K_Latest</vt:lpstr>
      <vt:lpstr>A125231694V</vt:lpstr>
      <vt:lpstr>A125231694V_Data</vt:lpstr>
      <vt:lpstr>A125231694V_Latest</vt:lpstr>
      <vt:lpstr>A125231698C</vt:lpstr>
      <vt:lpstr>A125231698C_Data</vt:lpstr>
      <vt:lpstr>A125231698C_Latest</vt:lpstr>
      <vt:lpstr>A125231702J</vt:lpstr>
      <vt:lpstr>A125231702J_Data</vt:lpstr>
      <vt:lpstr>A125231702J_Latest</vt:lpstr>
      <vt:lpstr>A125231706T</vt:lpstr>
      <vt:lpstr>A125231706T_Data</vt:lpstr>
      <vt:lpstr>A125231706T_Latest</vt:lpstr>
      <vt:lpstr>A125231710J</vt:lpstr>
      <vt:lpstr>A125231710J_Data</vt:lpstr>
      <vt:lpstr>A125231710J_Latest</vt:lpstr>
      <vt:lpstr>A125231714T</vt:lpstr>
      <vt:lpstr>A125231714T_Data</vt:lpstr>
      <vt:lpstr>A125231714T_Latest</vt:lpstr>
      <vt:lpstr>A125231718A</vt:lpstr>
      <vt:lpstr>A125231718A_Data</vt:lpstr>
      <vt:lpstr>A125231718A_Latest</vt:lpstr>
      <vt:lpstr>A125232074X</vt:lpstr>
      <vt:lpstr>A125232074X_Data</vt:lpstr>
      <vt:lpstr>A125232074X_Latest</vt:lpstr>
      <vt:lpstr>A125232078J</vt:lpstr>
      <vt:lpstr>A125232078J_Data</vt:lpstr>
      <vt:lpstr>A125232078J_Latest</vt:lpstr>
      <vt:lpstr>A125232082X</vt:lpstr>
      <vt:lpstr>A125232082X_Data</vt:lpstr>
      <vt:lpstr>A125232082X_Latest</vt:lpstr>
      <vt:lpstr>A125232086J</vt:lpstr>
      <vt:lpstr>A125232086J_Data</vt:lpstr>
      <vt:lpstr>A125232086J_Latest</vt:lpstr>
      <vt:lpstr>A125232090X</vt:lpstr>
      <vt:lpstr>A125232090X_Data</vt:lpstr>
      <vt:lpstr>A125232090X_Latest</vt:lpstr>
      <vt:lpstr>A125232094J</vt:lpstr>
      <vt:lpstr>A125232094J_Data</vt:lpstr>
      <vt:lpstr>A125232094J_Latest</vt:lpstr>
      <vt:lpstr>A125232098T</vt:lpstr>
      <vt:lpstr>A125232098T_Data</vt:lpstr>
      <vt:lpstr>A125232098T_Latest</vt:lpstr>
      <vt:lpstr>A125232102W</vt:lpstr>
      <vt:lpstr>A125232102W_Data</vt:lpstr>
      <vt:lpstr>A125232102W_Latest</vt:lpstr>
      <vt:lpstr>A125232106F</vt:lpstr>
      <vt:lpstr>A125232106F_Data</vt:lpstr>
      <vt:lpstr>A125232106F_Latest</vt:lpstr>
      <vt:lpstr>A125232110W</vt:lpstr>
      <vt:lpstr>A125232110W_Data</vt:lpstr>
      <vt:lpstr>A125232110W_Latest</vt:lpstr>
      <vt:lpstr>A125232114F</vt:lpstr>
      <vt:lpstr>A125232114F_Data</vt:lpstr>
      <vt:lpstr>A125232114F_Latest</vt:lpstr>
      <vt:lpstr>A125232470A</vt:lpstr>
      <vt:lpstr>A125232470A_Data</vt:lpstr>
      <vt:lpstr>A125232470A_Latest</vt:lpstr>
      <vt:lpstr>A125232474K</vt:lpstr>
      <vt:lpstr>A125232474K_Data</vt:lpstr>
      <vt:lpstr>A125232474K_Latest</vt:lpstr>
      <vt:lpstr>A125232478V</vt:lpstr>
      <vt:lpstr>A125232478V_Data</vt:lpstr>
      <vt:lpstr>A125232478V_Latest</vt:lpstr>
      <vt:lpstr>A125232482K</vt:lpstr>
      <vt:lpstr>A125232482K_Data</vt:lpstr>
      <vt:lpstr>A125232482K_Latest</vt:lpstr>
      <vt:lpstr>A125232486V</vt:lpstr>
      <vt:lpstr>A125232486V_Data</vt:lpstr>
      <vt:lpstr>A125232486V_Latest</vt:lpstr>
      <vt:lpstr>A125232490K</vt:lpstr>
      <vt:lpstr>A125232490K_Data</vt:lpstr>
      <vt:lpstr>A125232490K_Latest</vt:lpstr>
      <vt:lpstr>A125232494V</vt:lpstr>
      <vt:lpstr>A125232494V_Data</vt:lpstr>
      <vt:lpstr>A125232494V_Latest</vt:lpstr>
      <vt:lpstr>A125232498C</vt:lpstr>
      <vt:lpstr>A125232498C_Data</vt:lpstr>
      <vt:lpstr>A125232498C_Latest</vt:lpstr>
      <vt:lpstr>A125232502J</vt:lpstr>
      <vt:lpstr>A125232502J_Data</vt:lpstr>
      <vt:lpstr>A125232502J_Latest</vt:lpstr>
      <vt:lpstr>A125232506T</vt:lpstr>
      <vt:lpstr>A125232506T_Data</vt:lpstr>
      <vt:lpstr>A125232506T_Latest</vt:lpstr>
      <vt:lpstr>A125232510J</vt:lpstr>
      <vt:lpstr>A125232510J_Data</vt:lpstr>
      <vt:lpstr>A125232510J_Latest</vt:lpstr>
      <vt:lpstr>A125232514T</vt:lpstr>
      <vt:lpstr>A125232514T_Data</vt:lpstr>
      <vt:lpstr>A125232514T_Latest</vt:lpstr>
      <vt:lpstr>A125232518A</vt:lpstr>
      <vt:lpstr>A125232518A_Data</vt:lpstr>
      <vt:lpstr>A125232518A_Latest</vt:lpstr>
      <vt:lpstr>A125232522T</vt:lpstr>
      <vt:lpstr>A125232522T_Data</vt:lpstr>
      <vt:lpstr>A125232522T_Latest</vt:lpstr>
      <vt:lpstr>A125232526A</vt:lpstr>
      <vt:lpstr>A125232526A_Data</vt:lpstr>
      <vt:lpstr>A125232526A_Latest</vt:lpstr>
      <vt:lpstr>A125232530T</vt:lpstr>
      <vt:lpstr>A125232530T_Data</vt:lpstr>
      <vt:lpstr>A125232530T_Latest</vt:lpstr>
      <vt:lpstr>A125232534A</vt:lpstr>
      <vt:lpstr>A125232534A_Data</vt:lpstr>
      <vt:lpstr>A125232534A_Latest</vt:lpstr>
      <vt:lpstr>A125232538K</vt:lpstr>
      <vt:lpstr>A125232538K_Data</vt:lpstr>
      <vt:lpstr>A125232538K_Latest</vt:lpstr>
      <vt:lpstr>A125232542A</vt:lpstr>
      <vt:lpstr>A125232542A_Data</vt:lpstr>
      <vt:lpstr>A125232542A_Latest</vt:lpstr>
      <vt:lpstr>A125232546K</vt:lpstr>
      <vt:lpstr>A125232546K_Data</vt:lpstr>
      <vt:lpstr>A125232546K_Latest</vt:lpstr>
      <vt:lpstr>A125232550A</vt:lpstr>
      <vt:lpstr>A125232550A_Data</vt:lpstr>
      <vt:lpstr>A125232550A_Latest</vt:lpstr>
      <vt:lpstr>A125232554K</vt:lpstr>
      <vt:lpstr>A125232554K_Data</vt:lpstr>
      <vt:lpstr>A125232554K_Latest</vt:lpstr>
      <vt:lpstr>A125232558V</vt:lpstr>
      <vt:lpstr>A125232558V_Data</vt:lpstr>
      <vt:lpstr>A125232558V_Latest</vt:lpstr>
      <vt:lpstr>A125232562K</vt:lpstr>
      <vt:lpstr>A125232562K_Data</vt:lpstr>
      <vt:lpstr>A125232562K_Latest</vt:lpstr>
      <vt:lpstr>A125232566V</vt:lpstr>
      <vt:lpstr>A125232566V_Data</vt:lpstr>
      <vt:lpstr>A125232566V_Latest</vt:lpstr>
      <vt:lpstr>A125232570K</vt:lpstr>
      <vt:lpstr>A125232570K_Data</vt:lpstr>
      <vt:lpstr>A125232570K_Latest</vt:lpstr>
      <vt:lpstr>A125232574V</vt:lpstr>
      <vt:lpstr>A125232574V_Data</vt:lpstr>
      <vt:lpstr>A125232574V_Latest</vt:lpstr>
      <vt:lpstr>A125232578C</vt:lpstr>
      <vt:lpstr>A125232578C_Data</vt:lpstr>
      <vt:lpstr>A125232578C_Latest</vt:lpstr>
      <vt:lpstr>A125232582V</vt:lpstr>
      <vt:lpstr>A125232582V_Data</vt:lpstr>
      <vt:lpstr>A125232582V_Latest</vt:lpstr>
      <vt:lpstr>A125232586C</vt:lpstr>
      <vt:lpstr>A125232586C_Data</vt:lpstr>
      <vt:lpstr>A125232586C_Latest</vt:lpstr>
      <vt:lpstr>A125232590V</vt:lpstr>
      <vt:lpstr>A125232590V_Data</vt:lpstr>
      <vt:lpstr>A125232590V_Latest</vt:lpstr>
      <vt:lpstr>A125232594C</vt:lpstr>
      <vt:lpstr>A125232594C_Data</vt:lpstr>
      <vt:lpstr>A125232594C_Latest</vt:lpstr>
      <vt:lpstr>A125232598L</vt:lpstr>
      <vt:lpstr>A125232598L_Data</vt:lpstr>
      <vt:lpstr>A125232598L_Latest</vt:lpstr>
      <vt:lpstr>A125232602T</vt:lpstr>
      <vt:lpstr>A125232602T_Data</vt:lpstr>
      <vt:lpstr>A125232602T_Latest</vt:lpstr>
      <vt:lpstr>A125232606A</vt:lpstr>
      <vt:lpstr>A125232606A_Data</vt:lpstr>
      <vt:lpstr>A125232606A_Latest</vt:lpstr>
      <vt:lpstr>A125232610T</vt:lpstr>
      <vt:lpstr>A125232610T_Data</vt:lpstr>
      <vt:lpstr>A125232610T_Latest</vt:lpstr>
      <vt:lpstr>A125232614A</vt:lpstr>
      <vt:lpstr>A125232614A_Data</vt:lpstr>
      <vt:lpstr>A125232614A_Latest</vt:lpstr>
      <vt:lpstr>A125232618K</vt:lpstr>
      <vt:lpstr>A125232618K_Data</vt:lpstr>
      <vt:lpstr>A125232618K_Latest</vt:lpstr>
      <vt:lpstr>A125232622A</vt:lpstr>
      <vt:lpstr>A125232622A_Data</vt:lpstr>
      <vt:lpstr>A125232622A_Latest</vt:lpstr>
      <vt:lpstr>A125232626K</vt:lpstr>
      <vt:lpstr>A125232626K_Data</vt:lpstr>
      <vt:lpstr>A125232626K_Latest</vt:lpstr>
      <vt:lpstr>A125232630A</vt:lpstr>
      <vt:lpstr>A125232630A_Data</vt:lpstr>
      <vt:lpstr>A125232630A_Latest</vt:lpstr>
      <vt:lpstr>A125232634K</vt:lpstr>
      <vt:lpstr>A125232634K_Data</vt:lpstr>
      <vt:lpstr>A125232634K_Latest</vt:lpstr>
      <vt:lpstr>A125232638V</vt:lpstr>
      <vt:lpstr>A125232638V_Data</vt:lpstr>
      <vt:lpstr>A125232638V_Latest</vt:lpstr>
      <vt:lpstr>A125232642K</vt:lpstr>
      <vt:lpstr>A125232642K_Data</vt:lpstr>
      <vt:lpstr>A125232642K_Latest</vt:lpstr>
      <vt:lpstr>A125232646V</vt:lpstr>
      <vt:lpstr>A125232646V_Data</vt:lpstr>
      <vt:lpstr>A125232646V_Latest</vt:lpstr>
      <vt:lpstr>A125232650K</vt:lpstr>
      <vt:lpstr>A125232650K_Data</vt:lpstr>
      <vt:lpstr>A125232650K_Latest</vt:lpstr>
      <vt:lpstr>A125232654V</vt:lpstr>
      <vt:lpstr>A125232654V_Data</vt:lpstr>
      <vt:lpstr>A125232654V_Latest</vt:lpstr>
      <vt:lpstr>A125232658C</vt:lpstr>
      <vt:lpstr>A125232658C_Data</vt:lpstr>
      <vt:lpstr>A125232658C_Latest</vt:lpstr>
      <vt:lpstr>A125232662V</vt:lpstr>
      <vt:lpstr>A125232662V_Data</vt:lpstr>
      <vt:lpstr>A125232662V_Latest</vt:lpstr>
      <vt:lpstr>A125232666C</vt:lpstr>
      <vt:lpstr>A125232666C_Data</vt:lpstr>
      <vt:lpstr>A125232666C_Latest</vt:lpstr>
      <vt:lpstr>A125232670V</vt:lpstr>
      <vt:lpstr>A125232670V_Data</vt:lpstr>
      <vt:lpstr>A125232670V_Latest</vt:lpstr>
      <vt:lpstr>A125232674C</vt:lpstr>
      <vt:lpstr>A125232674C_Data</vt:lpstr>
      <vt:lpstr>A125232674C_Latest</vt:lpstr>
      <vt:lpstr>A125232678L</vt:lpstr>
      <vt:lpstr>A125232678L_Data</vt:lpstr>
      <vt:lpstr>A125232678L_Latest</vt:lpstr>
      <vt:lpstr>A125232682C</vt:lpstr>
      <vt:lpstr>A125232682C_Data</vt:lpstr>
      <vt:lpstr>A125232682C_Latest</vt:lpstr>
      <vt:lpstr>A125232686L</vt:lpstr>
      <vt:lpstr>A125232686L_Data</vt:lpstr>
      <vt:lpstr>A125232686L_Latest</vt:lpstr>
      <vt:lpstr>A125232690C</vt:lpstr>
      <vt:lpstr>A125232690C_Data</vt:lpstr>
      <vt:lpstr>A125232690C_Latest</vt:lpstr>
      <vt:lpstr>A125232694L</vt:lpstr>
      <vt:lpstr>A125232694L_Data</vt:lpstr>
      <vt:lpstr>A125232694L_Latest</vt:lpstr>
      <vt:lpstr>A125232698W</vt:lpstr>
      <vt:lpstr>A125232698W_Data</vt:lpstr>
      <vt:lpstr>A125232698W_Latest</vt:lpstr>
      <vt:lpstr>A125232702A</vt:lpstr>
      <vt:lpstr>A125232702A_Data</vt:lpstr>
      <vt:lpstr>A125232702A_Latest</vt:lpstr>
      <vt:lpstr>A125232706K</vt:lpstr>
      <vt:lpstr>A125232706K_Data</vt:lpstr>
      <vt:lpstr>A125232706K_Latest</vt:lpstr>
      <vt:lpstr>A125232710A</vt:lpstr>
      <vt:lpstr>A125232710A_Data</vt:lpstr>
      <vt:lpstr>A125232710A_Latest</vt:lpstr>
      <vt:lpstr>A125232714K</vt:lpstr>
      <vt:lpstr>A125232714K_Data</vt:lpstr>
      <vt:lpstr>A125232714K_Latest</vt:lpstr>
      <vt:lpstr>A125232718V</vt:lpstr>
      <vt:lpstr>A125232718V_Data</vt:lpstr>
      <vt:lpstr>A125232718V_Latest</vt:lpstr>
      <vt:lpstr>A125232722K</vt:lpstr>
      <vt:lpstr>A125232722K_Data</vt:lpstr>
      <vt:lpstr>A125232722K_Latest</vt:lpstr>
      <vt:lpstr>A125232726V</vt:lpstr>
      <vt:lpstr>A125232726V_Data</vt:lpstr>
      <vt:lpstr>A125232726V_Latest</vt:lpstr>
      <vt:lpstr>A125232730K</vt:lpstr>
      <vt:lpstr>A125232730K_Data</vt:lpstr>
      <vt:lpstr>A125232730K_Latest</vt:lpstr>
      <vt:lpstr>A125232734V</vt:lpstr>
      <vt:lpstr>A125232734V_Data</vt:lpstr>
      <vt:lpstr>A125232734V_Latest</vt:lpstr>
      <vt:lpstr>A125232738C</vt:lpstr>
      <vt:lpstr>A125232738C_Data</vt:lpstr>
      <vt:lpstr>A125232738C_Latest</vt:lpstr>
      <vt:lpstr>A125232742V</vt:lpstr>
      <vt:lpstr>A125232742V_Data</vt:lpstr>
      <vt:lpstr>A125232742V_Latest</vt:lpstr>
      <vt:lpstr>A125232746C</vt:lpstr>
      <vt:lpstr>A125232746C_Data</vt:lpstr>
      <vt:lpstr>A125232746C_Latest</vt:lpstr>
      <vt:lpstr>A125232750V</vt:lpstr>
      <vt:lpstr>A125232750V_Data</vt:lpstr>
      <vt:lpstr>A125232750V_Latest</vt:lpstr>
      <vt:lpstr>A125232754C</vt:lpstr>
      <vt:lpstr>A125232754C_Data</vt:lpstr>
      <vt:lpstr>A125232754C_Latest</vt:lpstr>
      <vt:lpstr>A125232758L</vt:lpstr>
      <vt:lpstr>A125232758L_Data</vt:lpstr>
      <vt:lpstr>A125232758L_Latest</vt:lpstr>
      <vt:lpstr>A125232762C</vt:lpstr>
      <vt:lpstr>A125232762C_Data</vt:lpstr>
      <vt:lpstr>A125232762C_Latest</vt:lpstr>
      <vt:lpstr>A125232766L</vt:lpstr>
      <vt:lpstr>A125232766L_Data</vt:lpstr>
      <vt:lpstr>A125232766L_Latest</vt:lpstr>
      <vt:lpstr>A125232770C</vt:lpstr>
      <vt:lpstr>A125232770C_Data</vt:lpstr>
      <vt:lpstr>A125232770C_Latest</vt:lpstr>
      <vt:lpstr>A125232774L</vt:lpstr>
      <vt:lpstr>A125232774L_Data</vt:lpstr>
      <vt:lpstr>A125232774L_Latest</vt:lpstr>
      <vt:lpstr>A125232778W</vt:lpstr>
      <vt:lpstr>A125232778W_Data</vt:lpstr>
      <vt:lpstr>A125232778W_Latest</vt:lpstr>
      <vt:lpstr>A125232782L</vt:lpstr>
      <vt:lpstr>A125232782L_Data</vt:lpstr>
      <vt:lpstr>A125232782L_Latest</vt:lpstr>
      <vt:lpstr>A125232786W</vt:lpstr>
      <vt:lpstr>A125232786W_Data</vt:lpstr>
      <vt:lpstr>A125232786W_Latest</vt:lpstr>
      <vt:lpstr>A125232790L</vt:lpstr>
      <vt:lpstr>A125232790L_Data</vt:lpstr>
      <vt:lpstr>A125232790L_Latest</vt:lpstr>
      <vt:lpstr>A125232794W</vt:lpstr>
      <vt:lpstr>A125232794W_Data</vt:lpstr>
      <vt:lpstr>A125232794W_Latest</vt:lpstr>
      <vt:lpstr>A125232798F</vt:lpstr>
      <vt:lpstr>A125232798F_Data</vt:lpstr>
      <vt:lpstr>A125232798F_Latest</vt:lpstr>
      <vt:lpstr>A125232802K</vt:lpstr>
      <vt:lpstr>A125232802K_Data</vt:lpstr>
      <vt:lpstr>A125232802K_Latest</vt:lpstr>
      <vt:lpstr>A125232806V</vt:lpstr>
      <vt:lpstr>A125232806V_Data</vt:lpstr>
      <vt:lpstr>A125232806V_Latest</vt:lpstr>
      <vt:lpstr>A125232810K</vt:lpstr>
      <vt:lpstr>A125232810K_Data</vt:lpstr>
      <vt:lpstr>A125232810K_Latest</vt:lpstr>
      <vt:lpstr>A125232814V</vt:lpstr>
      <vt:lpstr>A125232814V_Data</vt:lpstr>
      <vt:lpstr>A125232814V_Latest</vt:lpstr>
      <vt:lpstr>A125232818C</vt:lpstr>
      <vt:lpstr>A125232818C_Data</vt:lpstr>
      <vt:lpstr>A125232818C_Latest</vt:lpstr>
      <vt:lpstr>A125232822V</vt:lpstr>
      <vt:lpstr>A125232822V_Data</vt:lpstr>
      <vt:lpstr>A125232822V_Latest</vt:lpstr>
      <vt:lpstr>A125232826C</vt:lpstr>
      <vt:lpstr>A125232826C_Data</vt:lpstr>
      <vt:lpstr>A125232826C_Latest</vt:lpstr>
      <vt:lpstr>A125232830V</vt:lpstr>
      <vt:lpstr>A125232830V_Data</vt:lpstr>
      <vt:lpstr>A125232830V_Latest</vt:lpstr>
      <vt:lpstr>A125232834C</vt:lpstr>
      <vt:lpstr>A125232834C_Data</vt:lpstr>
      <vt:lpstr>A125232834C_Latest</vt:lpstr>
      <vt:lpstr>A125232838L</vt:lpstr>
      <vt:lpstr>A125232838L_Data</vt:lpstr>
      <vt:lpstr>A125232838L_Latest</vt:lpstr>
      <vt:lpstr>A125232842C</vt:lpstr>
      <vt:lpstr>A125232842C_Data</vt:lpstr>
      <vt:lpstr>A125232842C_Latest</vt:lpstr>
      <vt:lpstr>A125232846L</vt:lpstr>
      <vt:lpstr>A125232846L_Data</vt:lpstr>
      <vt:lpstr>A125232846L_Latest</vt:lpstr>
      <vt:lpstr>A125232850C</vt:lpstr>
      <vt:lpstr>A125232850C_Data</vt:lpstr>
      <vt:lpstr>A125232850C_Latest</vt:lpstr>
      <vt:lpstr>A125232854L</vt:lpstr>
      <vt:lpstr>A125232854L_Data</vt:lpstr>
      <vt:lpstr>A125232854L_Latest</vt:lpstr>
      <vt:lpstr>A125232858W</vt:lpstr>
      <vt:lpstr>A125232858W_Data</vt:lpstr>
      <vt:lpstr>A125232858W_Latest</vt:lpstr>
      <vt:lpstr>A125232862L</vt:lpstr>
      <vt:lpstr>A125232862L_Data</vt:lpstr>
      <vt:lpstr>A125232862L_Latest</vt:lpstr>
      <vt:lpstr>A125232866W</vt:lpstr>
      <vt:lpstr>A125232866W_Data</vt:lpstr>
      <vt:lpstr>A125232866W_Latest</vt:lpstr>
      <vt:lpstr>A125232870L</vt:lpstr>
      <vt:lpstr>A125232870L_Data</vt:lpstr>
      <vt:lpstr>A125232870L_Latest</vt:lpstr>
      <vt:lpstr>A125232874W</vt:lpstr>
      <vt:lpstr>A125232874W_Data</vt:lpstr>
      <vt:lpstr>A125232874W_Latest</vt:lpstr>
      <vt:lpstr>A125232878F</vt:lpstr>
      <vt:lpstr>A125232878F_Data</vt:lpstr>
      <vt:lpstr>A125232878F_Latest</vt:lpstr>
      <vt:lpstr>A125232882W</vt:lpstr>
      <vt:lpstr>A125232882W_Data</vt:lpstr>
      <vt:lpstr>A125232882W_Latest</vt:lpstr>
      <vt:lpstr>A125232886F</vt:lpstr>
      <vt:lpstr>A125232886F_Data</vt:lpstr>
      <vt:lpstr>A125232886F_Latest</vt:lpstr>
      <vt:lpstr>A125232890W</vt:lpstr>
      <vt:lpstr>A125232890W_Data</vt:lpstr>
      <vt:lpstr>A125232890W_Latest</vt:lpstr>
      <vt:lpstr>A125232894F</vt:lpstr>
      <vt:lpstr>A125232894F_Data</vt:lpstr>
      <vt:lpstr>A125232894F_Latest</vt:lpstr>
      <vt:lpstr>A125232898R</vt:lpstr>
      <vt:lpstr>A125232898R_Data</vt:lpstr>
      <vt:lpstr>A125232898R_Latest</vt:lpstr>
      <vt:lpstr>A125232902V</vt:lpstr>
      <vt:lpstr>A125232902V_Data</vt:lpstr>
      <vt:lpstr>A125232902V_Latest</vt:lpstr>
      <vt:lpstr>A125232906C</vt:lpstr>
      <vt:lpstr>A125232906C_Data</vt:lpstr>
      <vt:lpstr>A125232906C_Latest</vt:lpstr>
      <vt:lpstr>A125233262A</vt:lpstr>
      <vt:lpstr>A125233262A_Data</vt:lpstr>
      <vt:lpstr>A125233262A_Latest</vt:lpstr>
      <vt:lpstr>A125233266K</vt:lpstr>
      <vt:lpstr>A125233266K_Data</vt:lpstr>
      <vt:lpstr>A125233266K_Latest</vt:lpstr>
      <vt:lpstr>A125233270A</vt:lpstr>
      <vt:lpstr>A125233270A_Data</vt:lpstr>
      <vt:lpstr>A125233270A_Latest</vt:lpstr>
      <vt:lpstr>A125233274K</vt:lpstr>
      <vt:lpstr>A125233274K_Data</vt:lpstr>
      <vt:lpstr>A125233274K_Latest</vt:lpstr>
      <vt:lpstr>A125233278V</vt:lpstr>
      <vt:lpstr>A125233278V_Data</vt:lpstr>
      <vt:lpstr>A125233278V_Latest</vt:lpstr>
      <vt:lpstr>A125233282K</vt:lpstr>
      <vt:lpstr>A125233282K_Data</vt:lpstr>
      <vt:lpstr>A125233282K_Latest</vt:lpstr>
      <vt:lpstr>A125233286V</vt:lpstr>
      <vt:lpstr>A125233286V_Data</vt:lpstr>
      <vt:lpstr>A125233286V_Latest</vt:lpstr>
      <vt:lpstr>A125233290K</vt:lpstr>
      <vt:lpstr>A125233290K_Data</vt:lpstr>
      <vt:lpstr>A125233290K_Latest</vt:lpstr>
      <vt:lpstr>A125233294V</vt:lpstr>
      <vt:lpstr>A125233294V_Data</vt:lpstr>
      <vt:lpstr>A125233294V_Latest</vt:lpstr>
      <vt:lpstr>A125233298C</vt:lpstr>
      <vt:lpstr>A125233298C_Data</vt:lpstr>
      <vt:lpstr>A125233298C_Latest</vt:lpstr>
      <vt:lpstr>A125233302J</vt:lpstr>
      <vt:lpstr>A125233302J_Data</vt:lpstr>
      <vt:lpstr>A125233302J_Latest</vt:lpstr>
      <vt:lpstr>A125233658W</vt:lpstr>
      <vt:lpstr>A125233658W_Data</vt:lpstr>
      <vt:lpstr>A125233658W_Latest</vt:lpstr>
      <vt:lpstr>A125233662L</vt:lpstr>
      <vt:lpstr>A125233662L_Data</vt:lpstr>
      <vt:lpstr>A125233662L_Latest</vt:lpstr>
      <vt:lpstr>A125233666W</vt:lpstr>
      <vt:lpstr>A125233666W_Data</vt:lpstr>
      <vt:lpstr>A125233666W_Latest</vt:lpstr>
      <vt:lpstr>A125233670L</vt:lpstr>
      <vt:lpstr>A125233670L_Data</vt:lpstr>
      <vt:lpstr>A125233670L_Latest</vt:lpstr>
      <vt:lpstr>A125233674W</vt:lpstr>
      <vt:lpstr>A125233674W_Data</vt:lpstr>
      <vt:lpstr>A125233674W_Latest</vt:lpstr>
      <vt:lpstr>A125233678F</vt:lpstr>
      <vt:lpstr>A125233678F_Data</vt:lpstr>
      <vt:lpstr>A125233678F_Latest</vt:lpstr>
      <vt:lpstr>A125233682W</vt:lpstr>
      <vt:lpstr>A125233682W_Data</vt:lpstr>
      <vt:lpstr>A125233682W_Latest</vt:lpstr>
      <vt:lpstr>A125233686F</vt:lpstr>
      <vt:lpstr>A125233686F_Data</vt:lpstr>
      <vt:lpstr>A125233686F_Latest</vt:lpstr>
      <vt:lpstr>A125233690W</vt:lpstr>
      <vt:lpstr>A125233690W_Data</vt:lpstr>
      <vt:lpstr>A125233690W_Latest</vt:lpstr>
      <vt:lpstr>A125233694F</vt:lpstr>
      <vt:lpstr>A125233694F_Data</vt:lpstr>
      <vt:lpstr>A125233694F_Latest</vt:lpstr>
      <vt:lpstr>A125233698R</vt:lpstr>
      <vt:lpstr>A125233698R_Data</vt:lpstr>
      <vt:lpstr>A125233698R_Latest</vt:lpstr>
      <vt:lpstr>A125234054A</vt:lpstr>
      <vt:lpstr>A125234054A_Data</vt:lpstr>
      <vt:lpstr>A125234054A_Latest</vt:lpstr>
      <vt:lpstr>A125234058K</vt:lpstr>
      <vt:lpstr>A125234058K_Data</vt:lpstr>
      <vt:lpstr>A125234058K_Latest</vt:lpstr>
      <vt:lpstr>A125234062A</vt:lpstr>
      <vt:lpstr>A125234062A_Data</vt:lpstr>
      <vt:lpstr>A125234062A_Latest</vt:lpstr>
      <vt:lpstr>A125234066K</vt:lpstr>
      <vt:lpstr>A125234066K_Data</vt:lpstr>
      <vt:lpstr>A125234066K_Latest</vt:lpstr>
      <vt:lpstr>A125234070A</vt:lpstr>
      <vt:lpstr>A125234070A_Data</vt:lpstr>
      <vt:lpstr>A125234070A_Latest</vt:lpstr>
      <vt:lpstr>A125234074K</vt:lpstr>
      <vt:lpstr>A125234074K_Data</vt:lpstr>
      <vt:lpstr>A125234074K_Latest</vt:lpstr>
      <vt:lpstr>A125234078V</vt:lpstr>
      <vt:lpstr>A125234078V_Data</vt:lpstr>
      <vt:lpstr>A125234078V_Latest</vt:lpstr>
      <vt:lpstr>A125234082K</vt:lpstr>
      <vt:lpstr>A125234082K_Data</vt:lpstr>
      <vt:lpstr>A125234082K_Latest</vt:lpstr>
      <vt:lpstr>A125234086V</vt:lpstr>
      <vt:lpstr>A125234086V_Data</vt:lpstr>
      <vt:lpstr>A125234086V_Latest</vt:lpstr>
      <vt:lpstr>A125234090K</vt:lpstr>
      <vt:lpstr>A125234090K_Data</vt:lpstr>
      <vt:lpstr>A125234090K_Latest</vt:lpstr>
      <vt:lpstr>A125234094V</vt:lpstr>
      <vt:lpstr>A125234094V_Data</vt:lpstr>
      <vt:lpstr>A125234094V_Latest</vt:lpstr>
      <vt:lpstr>A125234450C</vt:lpstr>
      <vt:lpstr>A125234450C_Data</vt:lpstr>
      <vt:lpstr>A125234450C_Latest</vt:lpstr>
      <vt:lpstr>A125234454L</vt:lpstr>
      <vt:lpstr>A125234454L_Data</vt:lpstr>
      <vt:lpstr>A125234454L_Latest</vt:lpstr>
      <vt:lpstr>A125234458W</vt:lpstr>
      <vt:lpstr>A125234458W_Data</vt:lpstr>
      <vt:lpstr>A125234458W_Latest</vt:lpstr>
      <vt:lpstr>A125234462L</vt:lpstr>
      <vt:lpstr>A125234462L_Data</vt:lpstr>
      <vt:lpstr>A125234462L_Latest</vt:lpstr>
      <vt:lpstr>A125234466W</vt:lpstr>
      <vt:lpstr>A125234466W_Data</vt:lpstr>
      <vt:lpstr>A125234466W_Latest</vt:lpstr>
      <vt:lpstr>A125234470L</vt:lpstr>
      <vt:lpstr>A125234470L_Data</vt:lpstr>
      <vt:lpstr>A125234470L_Latest</vt:lpstr>
      <vt:lpstr>A125234474W</vt:lpstr>
      <vt:lpstr>A125234474W_Data</vt:lpstr>
      <vt:lpstr>A125234474W_Latest</vt:lpstr>
      <vt:lpstr>A125234478F</vt:lpstr>
      <vt:lpstr>A125234478F_Data</vt:lpstr>
      <vt:lpstr>A125234478F_Latest</vt:lpstr>
      <vt:lpstr>A125234482W</vt:lpstr>
      <vt:lpstr>A125234482W_Data</vt:lpstr>
      <vt:lpstr>A125234482W_Latest</vt:lpstr>
      <vt:lpstr>A125234486F</vt:lpstr>
      <vt:lpstr>A125234486F_Data</vt:lpstr>
      <vt:lpstr>A125234486F_Latest</vt:lpstr>
      <vt:lpstr>A125234490W</vt:lpstr>
      <vt:lpstr>A125234490W_Data</vt:lpstr>
      <vt:lpstr>A125234490W_Latest</vt:lpstr>
      <vt:lpstr>A125234846X</vt:lpstr>
      <vt:lpstr>A125234846X_Data</vt:lpstr>
      <vt:lpstr>A125234846X_Latest</vt:lpstr>
      <vt:lpstr>A125234850R</vt:lpstr>
      <vt:lpstr>A125234850R_Data</vt:lpstr>
      <vt:lpstr>A125234850R_Latest</vt:lpstr>
      <vt:lpstr>A125234854X</vt:lpstr>
      <vt:lpstr>A125234854X_Data</vt:lpstr>
      <vt:lpstr>A125234854X_Latest</vt:lpstr>
      <vt:lpstr>A125234858J</vt:lpstr>
      <vt:lpstr>A125234858J_Data</vt:lpstr>
      <vt:lpstr>A125234858J_Latest</vt:lpstr>
      <vt:lpstr>A125234862X</vt:lpstr>
      <vt:lpstr>A125234862X_Data</vt:lpstr>
      <vt:lpstr>A125234862X_Latest</vt:lpstr>
      <vt:lpstr>A125234866J</vt:lpstr>
      <vt:lpstr>A125234866J_Data</vt:lpstr>
      <vt:lpstr>A125234866J_Latest</vt:lpstr>
      <vt:lpstr>A125234870X</vt:lpstr>
      <vt:lpstr>A125234870X_Data</vt:lpstr>
      <vt:lpstr>A125234870X_Latest</vt:lpstr>
      <vt:lpstr>A125234874J</vt:lpstr>
      <vt:lpstr>A125234874J_Data</vt:lpstr>
      <vt:lpstr>A125234874J_Latest</vt:lpstr>
      <vt:lpstr>A125234878T</vt:lpstr>
      <vt:lpstr>A125234878T_Data</vt:lpstr>
      <vt:lpstr>A125234878T_Latest</vt:lpstr>
      <vt:lpstr>A125234882J</vt:lpstr>
      <vt:lpstr>A125234882J_Data</vt:lpstr>
      <vt:lpstr>A125234882J_Latest</vt:lpstr>
      <vt:lpstr>A125234886T</vt:lpstr>
      <vt:lpstr>A125234886T_Data</vt:lpstr>
      <vt:lpstr>A125234886T_Latest</vt:lpstr>
      <vt:lpstr>A125234890J</vt:lpstr>
      <vt:lpstr>A125234890J_Data</vt:lpstr>
      <vt:lpstr>A125234890J_Latest</vt:lpstr>
      <vt:lpstr>A125234894T</vt:lpstr>
      <vt:lpstr>A125234894T_Data</vt:lpstr>
      <vt:lpstr>A125234894T_Latest</vt:lpstr>
      <vt:lpstr>A125234898A</vt:lpstr>
      <vt:lpstr>A125234898A_Data</vt:lpstr>
      <vt:lpstr>A125234898A_Latest</vt:lpstr>
      <vt:lpstr>A125234902F</vt:lpstr>
      <vt:lpstr>A125234902F_Data</vt:lpstr>
      <vt:lpstr>A125234902F_Latest</vt:lpstr>
      <vt:lpstr>A125234906R</vt:lpstr>
      <vt:lpstr>A125234906R_Data</vt:lpstr>
      <vt:lpstr>A125234906R_Latest</vt:lpstr>
      <vt:lpstr>A125234910F</vt:lpstr>
      <vt:lpstr>A125234910F_Data</vt:lpstr>
      <vt:lpstr>A125234910F_Latest</vt:lpstr>
      <vt:lpstr>A125234914R</vt:lpstr>
      <vt:lpstr>A125234914R_Data</vt:lpstr>
      <vt:lpstr>A125234914R_Latest</vt:lpstr>
      <vt:lpstr>A125234918X</vt:lpstr>
      <vt:lpstr>A125234918X_Data</vt:lpstr>
      <vt:lpstr>A125234918X_Latest</vt:lpstr>
      <vt:lpstr>A125234922R</vt:lpstr>
      <vt:lpstr>A125234922R_Data</vt:lpstr>
      <vt:lpstr>A125234922R_Latest</vt:lpstr>
      <vt:lpstr>A125234926X</vt:lpstr>
      <vt:lpstr>A125234926X_Data</vt:lpstr>
      <vt:lpstr>A125234926X_Latest</vt:lpstr>
      <vt:lpstr>A125234930R</vt:lpstr>
      <vt:lpstr>A125234930R_Data</vt:lpstr>
      <vt:lpstr>A125234930R_Latest</vt:lpstr>
      <vt:lpstr>A125234934X</vt:lpstr>
      <vt:lpstr>A125234934X_Data</vt:lpstr>
      <vt:lpstr>A125234934X_Latest</vt:lpstr>
      <vt:lpstr>A125234938J</vt:lpstr>
      <vt:lpstr>A125234938J_Data</vt:lpstr>
      <vt:lpstr>A125234938J_Latest</vt:lpstr>
      <vt:lpstr>A125234942X</vt:lpstr>
      <vt:lpstr>A125234942X_Data</vt:lpstr>
      <vt:lpstr>A125234942X_Latest</vt:lpstr>
      <vt:lpstr>A125234946J</vt:lpstr>
      <vt:lpstr>A125234946J_Data</vt:lpstr>
      <vt:lpstr>A125234946J_Latest</vt:lpstr>
      <vt:lpstr>A125234950X</vt:lpstr>
      <vt:lpstr>A125234950X_Data</vt:lpstr>
      <vt:lpstr>A125234950X_Latest</vt:lpstr>
      <vt:lpstr>A125234954J</vt:lpstr>
      <vt:lpstr>A125234954J_Data</vt:lpstr>
      <vt:lpstr>A125234954J_Latest</vt:lpstr>
      <vt:lpstr>A125234958T</vt:lpstr>
      <vt:lpstr>A125234958T_Data</vt:lpstr>
      <vt:lpstr>A125234958T_Latest</vt:lpstr>
      <vt:lpstr>A125234962J</vt:lpstr>
      <vt:lpstr>A125234962J_Data</vt:lpstr>
      <vt:lpstr>A125234962J_Latest</vt:lpstr>
      <vt:lpstr>A125234966T</vt:lpstr>
      <vt:lpstr>A125234966T_Data</vt:lpstr>
      <vt:lpstr>A125234966T_Latest</vt:lpstr>
      <vt:lpstr>A125234970J</vt:lpstr>
      <vt:lpstr>A125234970J_Data</vt:lpstr>
      <vt:lpstr>A125234970J_Latest</vt:lpstr>
      <vt:lpstr>A125234974T</vt:lpstr>
      <vt:lpstr>A125234974T_Data</vt:lpstr>
      <vt:lpstr>A125234974T_Latest</vt:lpstr>
      <vt:lpstr>A125234978A</vt:lpstr>
      <vt:lpstr>A125234978A_Data</vt:lpstr>
      <vt:lpstr>A125234978A_Latest</vt:lpstr>
      <vt:lpstr>A125234982T</vt:lpstr>
      <vt:lpstr>A125234982T_Data</vt:lpstr>
      <vt:lpstr>A125234982T_Latest</vt:lpstr>
      <vt:lpstr>A125234986A</vt:lpstr>
      <vt:lpstr>A125234986A_Data</vt:lpstr>
      <vt:lpstr>A125234986A_Latest</vt:lpstr>
      <vt:lpstr>A125234990T</vt:lpstr>
      <vt:lpstr>A125234990T_Data</vt:lpstr>
      <vt:lpstr>A125234990T_Latest</vt:lpstr>
      <vt:lpstr>A125234994A</vt:lpstr>
      <vt:lpstr>A125234994A_Data</vt:lpstr>
      <vt:lpstr>A125234994A_Latest</vt:lpstr>
      <vt:lpstr>A125234998K</vt:lpstr>
      <vt:lpstr>A125234998K_Data</vt:lpstr>
      <vt:lpstr>A125234998K_Latest</vt:lpstr>
      <vt:lpstr>A125235002T</vt:lpstr>
      <vt:lpstr>A125235002T_Data</vt:lpstr>
      <vt:lpstr>A125235002T_Latest</vt:lpstr>
      <vt:lpstr>A125235006A</vt:lpstr>
      <vt:lpstr>A125235006A_Data</vt:lpstr>
      <vt:lpstr>A125235006A_Latest</vt:lpstr>
      <vt:lpstr>A125235010T</vt:lpstr>
      <vt:lpstr>A125235010T_Data</vt:lpstr>
      <vt:lpstr>A125235010T_Latest</vt:lpstr>
      <vt:lpstr>A125235014A</vt:lpstr>
      <vt:lpstr>A125235014A_Data</vt:lpstr>
      <vt:lpstr>A125235014A_Latest</vt:lpstr>
      <vt:lpstr>A125235018K</vt:lpstr>
      <vt:lpstr>A125235018K_Data</vt:lpstr>
      <vt:lpstr>A125235018K_Latest</vt:lpstr>
      <vt:lpstr>A125235022A</vt:lpstr>
      <vt:lpstr>A125235022A_Data</vt:lpstr>
      <vt:lpstr>A125235022A_Latest</vt:lpstr>
      <vt:lpstr>A125235026K</vt:lpstr>
      <vt:lpstr>A125235026K_Data</vt:lpstr>
      <vt:lpstr>A125235026K_Latest</vt:lpstr>
      <vt:lpstr>A125235030A</vt:lpstr>
      <vt:lpstr>A125235030A_Data</vt:lpstr>
      <vt:lpstr>A125235030A_Latest</vt:lpstr>
      <vt:lpstr>A125235034K</vt:lpstr>
      <vt:lpstr>A125235034K_Data</vt:lpstr>
      <vt:lpstr>A125235034K_Latest</vt:lpstr>
      <vt:lpstr>A125235038V</vt:lpstr>
      <vt:lpstr>A125235038V_Data</vt:lpstr>
      <vt:lpstr>A125235038V_Latest</vt:lpstr>
      <vt:lpstr>A125235042K</vt:lpstr>
      <vt:lpstr>A125235042K_Data</vt:lpstr>
      <vt:lpstr>A125235042K_Latest</vt:lpstr>
      <vt:lpstr>A125235046V</vt:lpstr>
      <vt:lpstr>A125235046V_Data</vt:lpstr>
      <vt:lpstr>A125235046V_Latest</vt:lpstr>
      <vt:lpstr>A125235050K</vt:lpstr>
      <vt:lpstr>A125235050K_Data</vt:lpstr>
      <vt:lpstr>A125235050K_Latest</vt:lpstr>
      <vt:lpstr>A125235054V</vt:lpstr>
      <vt:lpstr>A125235054V_Data</vt:lpstr>
      <vt:lpstr>A125235054V_Latest</vt:lpstr>
      <vt:lpstr>A125235058C</vt:lpstr>
      <vt:lpstr>A125235058C_Data</vt:lpstr>
      <vt:lpstr>A125235058C_Latest</vt:lpstr>
      <vt:lpstr>A125235062V</vt:lpstr>
      <vt:lpstr>A125235062V_Data</vt:lpstr>
      <vt:lpstr>A125235062V_Latest</vt:lpstr>
      <vt:lpstr>A125235066C</vt:lpstr>
      <vt:lpstr>A125235066C_Data</vt:lpstr>
      <vt:lpstr>A125235066C_Latest</vt:lpstr>
      <vt:lpstr>A125235070V</vt:lpstr>
      <vt:lpstr>A125235070V_Data</vt:lpstr>
      <vt:lpstr>A125235070V_Latest</vt:lpstr>
      <vt:lpstr>A125235074C</vt:lpstr>
      <vt:lpstr>A125235074C_Data</vt:lpstr>
      <vt:lpstr>A125235074C_Latest</vt:lpstr>
      <vt:lpstr>A125235078L</vt:lpstr>
      <vt:lpstr>A125235078L_Data</vt:lpstr>
      <vt:lpstr>A125235078L_Latest</vt:lpstr>
      <vt:lpstr>A125235082C</vt:lpstr>
      <vt:lpstr>A125235082C_Data</vt:lpstr>
      <vt:lpstr>A125235082C_Latest</vt:lpstr>
      <vt:lpstr>A125235086L</vt:lpstr>
      <vt:lpstr>A125235086L_Data</vt:lpstr>
      <vt:lpstr>A125235086L_Latest</vt:lpstr>
      <vt:lpstr>A125235090C</vt:lpstr>
      <vt:lpstr>A125235090C_Data</vt:lpstr>
      <vt:lpstr>A125235090C_Latest</vt:lpstr>
      <vt:lpstr>A125235094L</vt:lpstr>
      <vt:lpstr>A125235094L_Data</vt:lpstr>
      <vt:lpstr>A125235094L_Latest</vt:lpstr>
      <vt:lpstr>A125235098W</vt:lpstr>
      <vt:lpstr>A125235098W_Data</vt:lpstr>
      <vt:lpstr>A125235098W_Latest</vt:lpstr>
      <vt:lpstr>A125235102A</vt:lpstr>
      <vt:lpstr>A125235102A_Data</vt:lpstr>
      <vt:lpstr>A125235102A_Latest</vt:lpstr>
      <vt:lpstr>A125235106K</vt:lpstr>
      <vt:lpstr>A125235106K_Data</vt:lpstr>
      <vt:lpstr>A125235106K_Latest</vt:lpstr>
      <vt:lpstr>A125235110A</vt:lpstr>
      <vt:lpstr>A125235110A_Data</vt:lpstr>
      <vt:lpstr>A125235110A_Latest</vt:lpstr>
      <vt:lpstr>A125235114K</vt:lpstr>
      <vt:lpstr>A125235114K_Data</vt:lpstr>
      <vt:lpstr>A125235114K_Latest</vt:lpstr>
      <vt:lpstr>A125235118V</vt:lpstr>
      <vt:lpstr>A125235118V_Data</vt:lpstr>
      <vt:lpstr>A125235118V_Latest</vt:lpstr>
      <vt:lpstr>A125235122K</vt:lpstr>
      <vt:lpstr>A125235122K_Data</vt:lpstr>
      <vt:lpstr>A125235122K_Latest</vt:lpstr>
      <vt:lpstr>A125235126V</vt:lpstr>
      <vt:lpstr>A125235126V_Data</vt:lpstr>
      <vt:lpstr>A125235126V_Latest</vt:lpstr>
      <vt:lpstr>A125235130K</vt:lpstr>
      <vt:lpstr>A125235130K_Data</vt:lpstr>
      <vt:lpstr>A125235130K_Latest</vt:lpstr>
      <vt:lpstr>A125235134V</vt:lpstr>
      <vt:lpstr>A125235134V_Data</vt:lpstr>
      <vt:lpstr>A125235134V_Latest</vt:lpstr>
      <vt:lpstr>A125235138C</vt:lpstr>
      <vt:lpstr>A125235138C_Data</vt:lpstr>
      <vt:lpstr>A125235138C_Latest</vt:lpstr>
      <vt:lpstr>A125235142V</vt:lpstr>
      <vt:lpstr>A125235142V_Data</vt:lpstr>
      <vt:lpstr>A125235142V_Latest</vt:lpstr>
      <vt:lpstr>A125235146C</vt:lpstr>
      <vt:lpstr>A125235146C_Data</vt:lpstr>
      <vt:lpstr>A125235146C_Latest</vt:lpstr>
      <vt:lpstr>A125235150V</vt:lpstr>
      <vt:lpstr>A125235150V_Data</vt:lpstr>
      <vt:lpstr>A125235150V_Latest</vt:lpstr>
      <vt:lpstr>A125235154C</vt:lpstr>
      <vt:lpstr>A125235154C_Data</vt:lpstr>
      <vt:lpstr>A125235154C_Latest</vt:lpstr>
      <vt:lpstr>A125235158L</vt:lpstr>
      <vt:lpstr>A125235158L_Data</vt:lpstr>
      <vt:lpstr>A125235158L_Latest</vt:lpstr>
      <vt:lpstr>A125235162C</vt:lpstr>
      <vt:lpstr>A125235162C_Data</vt:lpstr>
      <vt:lpstr>A125235162C_Latest</vt:lpstr>
      <vt:lpstr>A125235166L</vt:lpstr>
      <vt:lpstr>A125235166L_Data</vt:lpstr>
      <vt:lpstr>A125235166L_Latest</vt:lpstr>
      <vt:lpstr>A125235170C</vt:lpstr>
      <vt:lpstr>A125235170C_Data</vt:lpstr>
      <vt:lpstr>A125235170C_Latest</vt:lpstr>
      <vt:lpstr>A125235174L</vt:lpstr>
      <vt:lpstr>A125235174L_Data</vt:lpstr>
      <vt:lpstr>A125235174L_Latest</vt:lpstr>
      <vt:lpstr>A125235178W</vt:lpstr>
      <vt:lpstr>A125235178W_Data</vt:lpstr>
      <vt:lpstr>A125235178W_Latest</vt:lpstr>
      <vt:lpstr>A125235182L</vt:lpstr>
      <vt:lpstr>A125235182L_Data</vt:lpstr>
      <vt:lpstr>A125235182L_Latest</vt:lpstr>
      <vt:lpstr>A125235186W</vt:lpstr>
      <vt:lpstr>A125235186W_Data</vt:lpstr>
      <vt:lpstr>A125235186W_Latest</vt:lpstr>
      <vt:lpstr>A125235190L</vt:lpstr>
      <vt:lpstr>A125235190L_Data</vt:lpstr>
      <vt:lpstr>A125235190L_Latest</vt:lpstr>
      <vt:lpstr>A125235194W</vt:lpstr>
      <vt:lpstr>A125235194W_Data</vt:lpstr>
      <vt:lpstr>A125235194W_Latest</vt:lpstr>
      <vt:lpstr>A125235198F</vt:lpstr>
      <vt:lpstr>A125235198F_Data</vt:lpstr>
      <vt:lpstr>A125235198F_Latest</vt:lpstr>
      <vt:lpstr>A125235202K</vt:lpstr>
      <vt:lpstr>A125235202K_Data</vt:lpstr>
      <vt:lpstr>A125235202K_Latest</vt:lpstr>
      <vt:lpstr>A125235206V</vt:lpstr>
      <vt:lpstr>A125235206V_Data</vt:lpstr>
      <vt:lpstr>A125235206V_Latest</vt:lpstr>
      <vt:lpstr>A125235210K</vt:lpstr>
      <vt:lpstr>A125235210K_Data</vt:lpstr>
      <vt:lpstr>A125235210K_Latest</vt:lpstr>
      <vt:lpstr>A125235214V</vt:lpstr>
      <vt:lpstr>A125235214V_Data</vt:lpstr>
      <vt:lpstr>A125235214V_Latest</vt:lpstr>
      <vt:lpstr>A125235218C</vt:lpstr>
      <vt:lpstr>A125235218C_Data</vt:lpstr>
      <vt:lpstr>A125235218C_Latest</vt:lpstr>
      <vt:lpstr>A125235222V</vt:lpstr>
      <vt:lpstr>A125235222V_Data</vt:lpstr>
      <vt:lpstr>A125235222V_Latest</vt:lpstr>
      <vt:lpstr>A125235226C</vt:lpstr>
      <vt:lpstr>A125235226C_Data</vt:lpstr>
      <vt:lpstr>A125235226C_Latest</vt:lpstr>
      <vt:lpstr>A125235230V</vt:lpstr>
      <vt:lpstr>A125235230V_Data</vt:lpstr>
      <vt:lpstr>A125235230V_Latest</vt:lpstr>
      <vt:lpstr>A125235234C</vt:lpstr>
      <vt:lpstr>A125235234C_Data</vt:lpstr>
      <vt:lpstr>A125235234C_Latest</vt:lpstr>
      <vt:lpstr>A125235238L</vt:lpstr>
      <vt:lpstr>A125235238L_Data</vt:lpstr>
      <vt:lpstr>A125235238L_Latest</vt:lpstr>
      <vt:lpstr>A125235242C</vt:lpstr>
      <vt:lpstr>A125235242C_Data</vt:lpstr>
      <vt:lpstr>A125235242C_Latest</vt:lpstr>
      <vt:lpstr>A125235246L</vt:lpstr>
      <vt:lpstr>A125235246L_Data</vt:lpstr>
      <vt:lpstr>A125235246L_Latest</vt:lpstr>
      <vt:lpstr>A125235250C</vt:lpstr>
      <vt:lpstr>A125235250C_Data</vt:lpstr>
      <vt:lpstr>A125235250C_Latest</vt:lpstr>
      <vt:lpstr>A125235254L</vt:lpstr>
      <vt:lpstr>A125235254L_Data</vt:lpstr>
      <vt:lpstr>A125235254L_Latest</vt:lpstr>
      <vt:lpstr>A125235258W</vt:lpstr>
      <vt:lpstr>A125235258W_Data</vt:lpstr>
      <vt:lpstr>A125235258W_Latest</vt:lpstr>
      <vt:lpstr>A125235262L</vt:lpstr>
      <vt:lpstr>A125235262L_Data</vt:lpstr>
      <vt:lpstr>A125235262L_Latest</vt:lpstr>
      <vt:lpstr>A125235266W</vt:lpstr>
      <vt:lpstr>A125235266W_Data</vt:lpstr>
      <vt:lpstr>A125235266W_Latest</vt:lpstr>
      <vt:lpstr>A125235270L</vt:lpstr>
      <vt:lpstr>A125235270L_Data</vt:lpstr>
      <vt:lpstr>A125235270L_Latest</vt:lpstr>
      <vt:lpstr>A125235274W</vt:lpstr>
      <vt:lpstr>A125235274W_Data</vt:lpstr>
      <vt:lpstr>A125235274W_Latest</vt:lpstr>
      <vt:lpstr>A125235278F</vt:lpstr>
      <vt:lpstr>A125235278F_Data</vt:lpstr>
      <vt:lpstr>A125235278F_Latest</vt:lpstr>
      <vt:lpstr>A125235282W</vt:lpstr>
      <vt:lpstr>A125235282W_Data</vt:lpstr>
      <vt:lpstr>A125235282W_Latest</vt:lpstr>
      <vt:lpstr>A125235638X</vt:lpstr>
      <vt:lpstr>A125235638X_Data</vt:lpstr>
      <vt:lpstr>A125235638X_Latest</vt:lpstr>
      <vt:lpstr>A125235642R</vt:lpstr>
      <vt:lpstr>A125235642R_Data</vt:lpstr>
      <vt:lpstr>A125235642R_Latest</vt:lpstr>
      <vt:lpstr>A125235646X</vt:lpstr>
      <vt:lpstr>A125235646X_Data</vt:lpstr>
      <vt:lpstr>A125235646X_Latest</vt:lpstr>
      <vt:lpstr>A125235650R</vt:lpstr>
      <vt:lpstr>A125235650R_Data</vt:lpstr>
      <vt:lpstr>A125235650R_Latest</vt:lpstr>
      <vt:lpstr>A125235654X</vt:lpstr>
      <vt:lpstr>A125235654X_Data</vt:lpstr>
      <vt:lpstr>A125235654X_Latest</vt:lpstr>
      <vt:lpstr>A125235658J</vt:lpstr>
      <vt:lpstr>A125235658J_Data</vt:lpstr>
      <vt:lpstr>A125235658J_Latest</vt:lpstr>
      <vt:lpstr>A125235662X</vt:lpstr>
      <vt:lpstr>A125235662X_Data</vt:lpstr>
      <vt:lpstr>A125235662X_Latest</vt:lpstr>
      <vt:lpstr>A125235666J</vt:lpstr>
      <vt:lpstr>A125235666J_Data</vt:lpstr>
      <vt:lpstr>A125235666J_Latest</vt:lpstr>
      <vt:lpstr>A125235670X</vt:lpstr>
      <vt:lpstr>A125235670X_Data</vt:lpstr>
      <vt:lpstr>A125235670X_Latest</vt:lpstr>
      <vt:lpstr>A125235674J</vt:lpstr>
      <vt:lpstr>A125235674J_Data</vt:lpstr>
      <vt:lpstr>A125235674J_Latest</vt:lpstr>
      <vt:lpstr>A125235678T</vt:lpstr>
      <vt:lpstr>A125235678T_Data</vt:lpstr>
      <vt:lpstr>A125235678T_Latest</vt:lpstr>
      <vt:lpstr>A125236034C</vt:lpstr>
      <vt:lpstr>A125236034C_Data</vt:lpstr>
      <vt:lpstr>A125236034C_Latest</vt:lpstr>
      <vt:lpstr>A125236038L</vt:lpstr>
      <vt:lpstr>A125236038L_Data</vt:lpstr>
      <vt:lpstr>A125236038L_Latest</vt:lpstr>
      <vt:lpstr>A125236042C</vt:lpstr>
      <vt:lpstr>A125236042C_Data</vt:lpstr>
      <vt:lpstr>A125236042C_Latest</vt:lpstr>
      <vt:lpstr>A125236046L</vt:lpstr>
      <vt:lpstr>A125236046L_Data</vt:lpstr>
      <vt:lpstr>A125236046L_Latest</vt:lpstr>
      <vt:lpstr>A125236050C</vt:lpstr>
      <vt:lpstr>A125236050C_Data</vt:lpstr>
      <vt:lpstr>A125236050C_Latest</vt:lpstr>
      <vt:lpstr>A125236054L</vt:lpstr>
      <vt:lpstr>A125236054L_Data</vt:lpstr>
      <vt:lpstr>A125236054L_Latest</vt:lpstr>
      <vt:lpstr>A125236058W</vt:lpstr>
      <vt:lpstr>A125236058W_Data</vt:lpstr>
      <vt:lpstr>A125236058W_Latest</vt:lpstr>
      <vt:lpstr>A125236062L</vt:lpstr>
      <vt:lpstr>A125236062L_Data</vt:lpstr>
      <vt:lpstr>A125236062L_Latest</vt:lpstr>
      <vt:lpstr>A125236066W</vt:lpstr>
      <vt:lpstr>A125236066W_Data</vt:lpstr>
      <vt:lpstr>A125236066W_Latest</vt:lpstr>
      <vt:lpstr>A125236070L</vt:lpstr>
      <vt:lpstr>A125236070L_Data</vt:lpstr>
      <vt:lpstr>A125236070L_Latest</vt:lpstr>
      <vt:lpstr>A125236074W</vt:lpstr>
      <vt:lpstr>A125236074W_Data</vt:lpstr>
      <vt:lpstr>A125236074W_Latest</vt:lpstr>
      <vt:lpstr>A125236430F</vt:lpstr>
      <vt:lpstr>A125236430F_Data</vt:lpstr>
      <vt:lpstr>A125236430F_Latest</vt:lpstr>
      <vt:lpstr>A125236434R</vt:lpstr>
      <vt:lpstr>A125236434R_Data</vt:lpstr>
      <vt:lpstr>A125236434R_Latest</vt:lpstr>
      <vt:lpstr>A125236438X</vt:lpstr>
      <vt:lpstr>A125236438X_Data</vt:lpstr>
      <vt:lpstr>A125236438X_Latest</vt:lpstr>
      <vt:lpstr>A125236442R</vt:lpstr>
      <vt:lpstr>A125236442R_Data</vt:lpstr>
      <vt:lpstr>A125236442R_Latest</vt:lpstr>
      <vt:lpstr>A125236446X</vt:lpstr>
      <vt:lpstr>A125236446X_Data</vt:lpstr>
      <vt:lpstr>A125236446X_Latest</vt:lpstr>
      <vt:lpstr>A125236450R</vt:lpstr>
      <vt:lpstr>A125236450R_Data</vt:lpstr>
      <vt:lpstr>A125236450R_Latest</vt:lpstr>
      <vt:lpstr>A125236454X</vt:lpstr>
      <vt:lpstr>A125236454X_Data</vt:lpstr>
      <vt:lpstr>A125236454X_Latest</vt:lpstr>
      <vt:lpstr>A125236458J</vt:lpstr>
      <vt:lpstr>A125236458J_Data</vt:lpstr>
      <vt:lpstr>A125236458J_Latest</vt:lpstr>
      <vt:lpstr>A125236462X</vt:lpstr>
      <vt:lpstr>A125236462X_Data</vt:lpstr>
      <vt:lpstr>A125236462X_Latest</vt:lpstr>
      <vt:lpstr>A125236466J</vt:lpstr>
      <vt:lpstr>A125236466J_Data</vt:lpstr>
      <vt:lpstr>A125236466J_Latest</vt:lpstr>
      <vt:lpstr>A125236470X</vt:lpstr>
      <vt:lpstr>A125236470X_Data</vt:lpstr>
      <vt:lpstr>A125236470X_Latest</vt:lpstr>
      <vt:lpstr>A125236826A</vt:lpstr>
      <vt:lpstr>A125236826A_Data</vt:lpstr>
      <vt:lpstr>A125236826A_Latest</vt:lpstr>
      <vt:lpstr>A125236830T</vt:lpstr>
      <vt:lpstr>A125236830T_Data</vt:lpstr>
      <vt:lpstr>A125236830T_Latest</vt:lpstr>
      <vt:lpstr>A125236834A</vt:lpstr>
      <vt:lpstr>A125236834A_Data</vt:lpstr>
      <vt:lpstr>A125236834A_Latest</vt:lpstr>
      <vt:lpstr>A125236838K</vt:lpstr>
      <vt:lpstr>A125236838K_Data</vt:lpstr>
      <vt:lpstr>A125236838K_Latest</vt:lpstr>
      <vt:lpstr>A125236842A</vt:lpstr>
      <vt:lpstr>A125236842A_Data</vt:lpstr>
      <vt:lpstr>A125236842A_Latest</vt:lpstr>
      <vt:lpstr>A125236846K</vt:lpstr>
      <vt:lpstr>A125236846K_Data</vt:lpstr>
      <vt:lpstr>A125236846K_Latest</vt:lpstr>
      <vt:lpstr>A125236850A</vt:lpstr>
      <vt:lpstr>A125236850A_Data</vt:lpstr>
      <vt:lpstr>A125236850A_Latest</vt:lpstr>
      <vt:lpstr>A125236854K</vt:lpstr>
      <vt:lpstr>A125236854K_Data</vt:lpstr>
      <vt:lpstr>A125236854K_Latest</vt:lpstr>
      <vt:lpstr>A125236858V</vt:lpstr>
      <vt:lpstr>A125236858V_Data</vt:lpstr>
      <vt:lpstr>A125236858V_Latest</vt:lpstr>
      <vt:lpstr>A125236862K</vt:lpstr>
      <vt:lpstr>A125236862K_Data</vt:lpstr>
      <vt:lpstr>A125236862K_Latest</vt:lpstr>
      <vt:lpstr>A125236866V</vt:lpstr>
      <vt:lpstr>A125236866V_Data</vt:lpstr>
      <vt:lpstr>A125236866V_Latest</vt:lpstr>
      <vt:lpstr>A125237222F</vt:lpstr>
      <vt:lpstr>A125237222F_Data</vt:lpstr>
      <vt:lpstr>A125237222F_Latest</vt:lpstr>
      <vt:lpstr>A125237226R</vt:lpstr>
      <vt:lpstr>A125237226R_Data</vt:lpstr>
      <vt:lpstr>A125237226R_Latest</vt:lpstr>
      <vt:lpstr>A125237230F</vt:lpstr>
      <vt:lpstr>A125237230F_Data</vt:lpstr>
      <vt:lpstr>A125237230F_Latest</vt:lpstr>
      <vt:lpstr>A125237234R</vt:lpstr>
      <vt:lpstr>A125237234R_Data</vt:lpstr>
      <vt:lpstr>A125237234R_Latest</vt:lpstr>
      <vt:lpstr>A125237238X</vt:lpstr>
      <vt:lpstr>A125237238X_Data</vt:lpstr>
      <vt:lpstr>A125237238X_Latest</vt:lpstr>
      <vt:lpstr>A125237242R</vt:lpstr>
      <vt:lpstr>A125237242R_Data</vt:lpstr>
      <vt:lpstr>A125237242R_Latest</vt:lpstr>
      <vt:lpstr>A125237246X</vt:lpstr>
      <vt:lpstr>A125237246X_Data</vt:lpstr>
      <vt:lpstr>A125237246X_Latest</vt:lpstr>
      <vt:lpstr>A125237250R</vt:lpstr>
      <vt:lpstr>A125237250R_Data</vt:lpstr>
      <vt:lpstr>A125237250R_Latest</vt:lpstr>
      <vt:lpstr>A125237254X</vt:lpstr>
      <vt:lpstr>A125237254X_Data</vt:lpstr>
      <vt:lpstr>A125237254X_Latest</vt:lpstr>
      <vt:lpstr>A125237258J</vt:lpstr>
      <vt:lpstr>A125237258J_Data</vt:lpstr>
      <vt:lpstr>A125237258J_Latest</vt:lpstr>
      <vt:lpstr>A125237262X</vt:lpstr>
      <vt:lpstr>A125237262X_Data</vt:lpstr>
      <vt:lpstr>A125237262X_Latest</vt:lpstr>
      <vt:lpstr>A125237266J</vt:lpstr>
      <vt:lpstr>A125237266J_Data</vt:lpstr>
      <vt:lpstr>A125237266J_Latest</vt:lpstr>
      <vt:lpstr>A125237270X</vt:lpstr>
      <vt:lpstr>A125237270X_Data</vt:lpstr>
      <vt:lpstr>A125237270X_Latest</vt:lpstr>
      <vt:lpstr>A125237274J</vt:lpstr>
      <vt:lpstr>A125237274J_Data</vt:lpstr>
      <vt:lpstr>A125237274J_Latest</vt:lpstr>
      <vt:lpstr>A125237278T</vt:lpstr>
      <vt:lpstr>A125237278T_Data</vt:lpstr>
      <vt:lpstr>A125237278T_Latest</vt:lpstr>
      <vt:lpstr>A125237282J</vt:lpstr>
      <vt:lpstr>A125237282J_Data</vt:lpstr>
      <vt:lpstr>A125237282J_Latest</vt:lpstr>
      <vt:lpstr>A125237286T</vt:lpstr>
      <vt:lpstr>A125237286T_Data</vt:lpstr>
      <vt:lpstr>A125237286T_Latest</vt:lpstr>
      <vt:lpstr>A125237290J</vt:lpstr>
      <vt:lpstr>A125237290J_Data</vt:lpstr>
      <vt:lpstr>A125237290J_Latest</vt:lpstr>
      <vt:lpstr>A125237294T</vt:lpstr>
      <vt:lpstr>A125237294T_Data</vt:lpstr>
      <vt:lpstr>A125237294T_Latest</vt:lpstr>
      <vt:lpstr>A125237298A</vt:lpstr>
      <vt:lpstr>A125237298A_Data</vt:lpstr>
      <vt:lpstr>A125237298A_Latest</vt:lpstr>
      <vt:lpstr>A125237302F</vt:lpstr>
      <vt:lpstr>A125237302F_Data</vt:lpstr>
      <vt:lpstr>A125237302F_Latest</vt:lpstr>
      <vt:lpstr>A125237306R</vt:lpstr>
      <vt:lpstr>A125237306R_Data</vt:lpstr>
      <vt:lpstr>A125237306R_Latest</vt:lpstr>
      <vt:lpstr>A125237310F</vt:lpstr>
      <vt:lpstr>A125237310F_Data</vt:lpstr>
      <vt:lpstr>A125237310F_Latest</vt:lpstr>
      <vt:lpstr>A125237314R</vt:lpstr>
      <vt:lpstr>A125237314R_Data</vt:lpstr>
      <vt:lpstr>A125237314R_Latest</vt:lpstr>
      <vt:lpstr>A125237318X</vt:lpstr>
      <vt:lpstr>A125237318X_Data</vt:lpstr>
      <vt:lpstr>A125237318X_Latest</vt:lpstr>
      <vt:lpstr>A125237322R</vt:lpstr>
      <vt:lpstr>A125237322R_Data</vt:lpstr>
      <vt:lpstr>A125237322R_Latest</vt:lpstr>
      <vt:lpstr>A125237326X</vt:lpstr>
      <vt:lpstr>A125237326X_Data</vt:lpstr>
      <vt:lpstr>A125237326X_Latest</vt:lpstr>
      <vt:lpstr>A125237330R</vt:lpstr>
      <vt:lpstr>A125237330R_Data</vt:lpstr>
      <vt:lpstr>A125237330R_Latest</vt:lpstr>
      <vt:lpstr>A125237334X</vt:lpstr>
      <vt:lpstr>A125237334X_Data</vt:lpstr>
      <vt:lpstr>A125237334X_Latest</vt:lpstr>
      <vt:lpstr>A125237338J</vt:lpstr>
      <vt:lpstr>A125237338J_Data</vt:lpstr>
      <vt:lpstr>A125237338J_Latest</vt:lpstr>
      <vt:lpstr>A125237342X</vt:lpstr>
      <vt:lpstr>A125237342X_Data</vt:lpstr>
      <vt:lpstr>A125237342X_Latest</vt:lpstr>
      <vt:lpstr>A125237346J</vt:lpstr>
      <vt:lpstr>A125237346J_Data</vt:lpstr>
      <vt:lpstr>A125237346J_Latest</vt:lpstr>
      <vt:lpstr>A125237350X</vt:lpstr>
      <vt:lpstr>A125237350X_Data</vt:lpstr>
      <vt:lpstr>A125237350X_Latest</vt:lpstr>
      <vt:lpstr>A125237354J</vt:lpstr>
      <vt:lpstr>A125237354J_Data</vt:lpstr>
      <vt:lpstr>A125237354J_Latest</vt:lpstr>
      <vt:lpstr>A125237358T</vt:lpstr>
      <vt:lpstr>A125237358T_Data</vt:lpstr>
      <vt:lpstr>A125237358T_Latest</vt:lpstr>
      <vt:lpstr>A125237362J</vt:lpstr>
      <vt:lpstr>A125237362J_Data</vt:lpstr>
      <vt:lpstr>A125237362J_Latest</vt:lpstr>
      <vt:lpstr>A125237366T</vt:lpstr>
      <vt:lpstr>A125237366T_Data</vt:lpstr>
      <vt:lpstr>A125237366T_Latest</vt:lpstr>
      <vt:lpstr>A125237370J</vt:lpstr>
      <vt:lpstr>A125237370J_Data</vt:lpstr>
      <vt:lpstr>A125237370J_Latest</vt:lpstr>
      <vt:lpstr>A125237374T</vt:lpstr>
      <vt:lpstr>A125237374T_Data</vt:lpstr>
      <vt:lpstr>A125237374T_Latest</vt:lpstr>
      <vt:lpstr>A125237378A</vt:lpstr>
      <vt:lpstr>A125237378A_Data</vt:lpstr>
      <vt:lpstr>A125237378A_Latest</vt:lpstr>
      <vt:lpstr>A125237382T</vt:lpstr>
      <vt:lpstr>A125237382T_Data</vt:lpstr>
      <vt:lpstr>A125237382T_Latest</vt:lpstr>
      <vt:lpstr>A125237386A</vt:lpstr>
      <vt:lpstr>A125237386A_Data</vt:lpstr>
      <vt:lpstr>A125237386A_Latest</vt:lpstr>
      <vt:lpstr>A125237390T</vt:lpstr>
      <vt:lpstr>A125237390T_Data</vt:lpstr>
      <vt:lpstr>A125237390T_Latest</vt:lpstr>
      <vt:lpstr>A125237394A</vt:lpstr>
      <vt:lpstr>A125237394A_Data</vt:lpstr>
      <vt:lpstr>A125237394A_Latest</vt:lpstr>
      <vt:lpstr>A125237398K</vt:lpstr>
      <vt:lpstr>A125237398K_Data</vt:lpstr>
      <vt:lpstr>A125237398K_Latest</vt:lpstr>
      <vt:lpstr>A125237402R</vt:lpstr>
      <vt:lpstr>A125237402R_Data</vt:lpstr>
      <vt:lpstr>A125237402R_Latest</vt:lpstr>
      <vt:lpstr>A125237406X</vt:lpstr>
      <vt:lpstr>A125237406X_Data</vt:lpstr>
      <vt:lpstr>A125237406X_Latest</vt:lpstr>
      <vt:lpstr>A125237410R</vt:lpstr>
      <vt:lpstr>A125237410R_Data</vt:lpstr>
      <vt:lpstr>A125237410R_Latest</vt:lpstr>
      <vt:lpstr>A125237414X</vt:lpstr>
      <vt:lpstr>A125237414X_Data</vt:lpstr>
      <vt:lpstr>A125237414X_Latest</vt:lpstr>
      <vt:lpstr>A125237418J</vt:lpstr>
      <vt:lpstr>A125237418J_Data</vt:lpstr>
      <vt:lpstr>A125237418J_Latest</vt:lpstr>
      <vt:lpstr>A125237422X</vt:lpstr>
      <vt:lpstr>A125237422X_Data</vt:lpstr>
      <vt:lpstr>A125237422X_Latest</vt:lpstr>
      <vt:lpstr>A125237426J</vt:lpstr>
      <vt:lpstr>A125237426J_Data</vt:lpstr>
      <vt:lpstr>A125237426J_Latest</vt:lpstr>
      <vt:lpstr>A125237430X</vt:lpstr>
      <vt:lpstr>A125237430X_Data</vt:lpstr>
      <vt:lpstr>A125237430X_Latest</vt:lpstr>
      <vt:lpstr>A125237434J</vt:lpstr>
      <vt:lpstr>A125237434J_Data</vt:lpstr>
      <vt:lpstr>A125237434J_Latest</vt:lpstr>
      <vt:lpstr>A125237438T</vt:lpstr>
      <vt:lpstr>A125237438T_Data</vt:lpstr>
      <vt:lpstr>A125237438T_Latest</vt:lpstr>
      <vt:lpstr>A125237442J</vt:lpstr>
      <vt:lpstr>A125237442J_Data</vt:lpstr>
      <vt:lpstr>A125237442J_Latest</vt:lpstr>
      <vt:lpstr>A125237446T</vt:lpstr>
      <vt:lpstr>A125237446T_Data</vt:lpstr>
      <vt:lpstr>A125237446T_Latest</vt:lpstr>
      <vt:lpstr>A125237450J</vt:lpstr>
      <vt:lpstr>A125237450J_Data</vt:lpstr>
      <vt:lpstr>A125237450J_Latest</vt:lpstr>
      <vt:lpstr>A125237454T</vt:lpstr>
      <vt:lpstr>A125237454T_Data</vt:lpstr>
      <vt:lpstr>A125237454T_Latest</vt:lpstr>
      <vt:lpstr>A125237458A</vt:lpstr>
      <vt:lpstr>A125237458A_Data</vt:lpstr>
      <vt:lpstr>A125237458A_Latest</vt:lpstr>
      <vt:lpstr>A125237462T</vt:lpstr>
      <vt:lpstr>A125237462T_Data</vt:lpstr>
      <vt:lpstr>A125237462T_Latest</vt:lpstr>
      <vt:lpstr>A125237466A</vt:lpstr>
      <vt:lpstr>A125237466A_Data</vt:lpstr>
      <vt:lpstr>A125237466A_Latest</vt:lpstr>
      <vt:lpstr>A125237470T</vt:lpstr>
      <vt:lpstr>A125237470T_Data</vt:lpstr>
      <vt:lpstr>A125237470T_Latest</vt:lpstr>
      <vt:lpstr>A125237474A</vt:lpstr>
      <vt:lpstr>A125237474A_Data</vt:lpstr>
      <vt:lpstr>A125237474A_Latest</vt:lpstr>
      <vt:lpstr>A125237478K</vt:lpstr>
      <vt:lpstr>A125237478K_Data</vt:lpstr>
      <vt:lpstr>A125237478K_Latest</vt:lpstr>
      <vt:lpstr>A125237482A</vt:lpstr>
      <vt:lpstr>A125237482A_Data</vt:lpstr>
      <vt:lpstr>A125237482A_Latest</vt:lpstr>
      <vt:lpstr>A125237486K</vt:lpstr>
      <vt:lpstr>A125237486K_Data</vt:lpstr>
      <vt:lpstr>A125237486K_Latest</vt:lpstr>
      <vt:lpstr>A125237490A</vt:lpstr>
      <vt:lpstr>A125237490A_Data</vt:lpstr>
      <vt:lpstr>A125237490A_Latest</vt:lpstr>
      <vt:lpstr>A125237494K</vt:lpstr>
      <vt:lpstr>A125237494K_Data</vt:lpstr>
      <vt:lpstr>A125237494K_Latest</vt:lpstr>
      <vt:lpstr>A125237498V</vt:lpstr>
      <vt:lpstr>A125237498V_Data</vt:lpstr>
      <vt:lpstr>A125237498V_Latest</vt:lpstr>
      <vt:lpstr>A125237502X</vt:lpstr>
      <vt:lpstr>A125237502X_Data</vt:lpstr>
      <vt:lpstr>A125237502X_Latest</vt:lpstr>
      <vt:lpstr>A125237506J</vt:lpstr>
      <vt:lpstr>A125237506J_Data</vt:lpstr>
      <vt:lpstr>A125237506J_Latest</vt:lpstr>
      <vt:lpstr>A125237510X</vt:lpstr>
      <vt:lpstr>A125237510X_Data</vt:lpstr>
      <vt:lpstr>A125237510X_Latest</vt:lpstr>
      <vt:lpstr>A125237514J</vt:lpstr>
      <vt:lpstr>A125237514J_Data</vt:lpstr>
      <vt:lpstr>A125237514J_Latest</vt:lpstr>
      <vt:lpstr>A125237518T</vt:lpstr>
      <vt:lpstr>A125237518T_Data</vt:lpstr>
      <vt:lpstr>A125237518T_Latest</vt:lpstr>
      <vt:lpstr>A125237522J</vt:lpstr>
      <vt:lpstr>A125237522J_Data</vt:lpstr>
      <vt:lpstr>A125237522J_Latest</vt:lpstr>
      <vt:lpstr>A125237526T</vt:lpstr>
      <vt:lpstr>A125237526T_Data</vt:lpstr>
      <vt:lpstr>A125237526T_Latest</vt:lpstr>
      <vt:lpstr>A125237530J</vt:lpstr>
      <vt:lpstr>A125237530J_Data</vt:lpstr>
      <vt:lpstr>A125237530J_Latest</vt:lpstr>
      <vt:lpstr>A125237534T</vt:lpstr>
      <vt:lpstr>A125237534T_Data</vt:lpstr>
      <vt:lpstr>A125237534T_Latest</vt:lpstr>
      <vt:lpstr>A125237538A</vt:lpstr>
      <vt:lpstr>A125237538A_Data</vt:lpstr>
      <vt:lpstr>A125237538A_Latest</vt:lpstr>
      <vt:lpstr>A125237542T</vt:lpstr>
      <vt:lpstr>A125237542T_Data</vt:lpstr>
      <vt:lpstr>A125237542T_Latest</vt:lpstr>
      <vt:lpstr>A125237546A</vt:lpstr>
      <vt:lpstr>A125237546A_Data</vt:lpstr>
      <vt:lpstr>A125237546A_Latest</vt:lpstr>
      <vt:lpstr>A125237550T</vt:lpstr>
      <vt:lpstr>A125237550T_Data</vt:lpstr>
      <vt:lpstr>A125237550T_Latest</vt:lpstr>
      <vt:lpstr>A125237554A</vt:lpstr>
      <vt:lpstr>A125237554A_Data</vt:lpstr>
      <vt:lpstr>A125237554A_Latest</vt:lpstr>
      <vt:lpstr>A125237558K</vt:lpstr>
      <vt:lpstr>A125237558K_Data</vt:lpstr>
      <vt:lpstr>A125237558K_Latest</vt:lpstr>
      <vt:lpstr>A125237562A</vt:lpstr>
      <vt:lpstr>A125237562A_Data</vt:lpstr>
      <vt:lpstr>A125237562A_Latest</vt:lpstr>
      <vt:lpstr>A125237566K</vt:lpstr>
      <vt:lpstr>A125237566K_Data</vt:lpstr>
      <vt:lpstr>A125237566K_Latest</vt:lpstr>
      <vt:lpstr>A125237570A</vt:lpstr>
      <vt:lpstr>A125237570A_Data</vt:lpstr>
      <vt:lpstr>A125237570A_Latest</vt:lpstr>
      <vt:lpstr>A125237574K</vt:lpstr>
      <vt:lpstr>A125237574K_Data</vt:lpstr>
      <vt:lpstr>A125237574K_Latest</vt:lpstr>
      <vt:lpstr>A125237578V</vt:lpstr>
      <vt:lpstr>A125237578V_Data</vt:lpstr>
      <vt:lpstr>A125237578V_Latest</vt:lpstr>
      <vt:lpstr>A125237582K</vt:lpstr>
      <vt:lpstr>A125237582K_Data</vt:lpstr>
      <vt:lpstr>A125237582K_Latest</vt:lpstr>
      <vt:lpstr>A125237586V</vt:lpstr>
      <vt:lpstr>A125237586V_Data</vt:lpstr>
      <vt:lpstr>A125237586V_Latest</vt:lpstr>
      <vt:lpstr>A125237590K</vt:lpstr>
      <vt:lpstr>A125237590K_Data</vt:lpstr>
      <vt:lpstr>A125237590K_Latest</vt:lpstr>
      <vt:lpstr>A125237594V</vt:lpstr>
      <vt:lpstr>A125237594V_Data</vt:lpstr>
      <vt:lpstr>A125237594V_Latest</vt:lpstr>
      <vt:lpstr>A125237598C</vt:lpstr>
      <vt:lpstr>A125237598C_Data</vt:lpstr>
      <vt:lpstr>A125237598C_Latest</vt:lpstr>
      <vt:lpstr>A125237602J</vt:lpstr>
      <vt:lpstr>A125237602J_Data</vt:lpstr>
      <vt:lpstr>A125237602J_Latest</vt:lpstr>
      <vt:lpstr>A125237606T</vt:lpstr>
      <vt:lpstr>A125237606T_Data</vt:lpstr>
      <vt:lpstr>A125237606T_Latest</vt:lpstr>
      <vt:lpstr>A125237610J</vt:lpstr>
      <vt:lpstr>A125237610J_Data</vt:lpstr>
      <vt:lpstr>A125237610J_Latest</vt:lpstr>
      <vt:lpstr>A125237614T</vt:lpstr>
      <vt:lpstr>A125237614T_Data</vt:lpstr>
      <vt:lpstr>A125237614T_Latest</vt:lpstr>
      <vt:lpstr>A125237618A</vt:lpstr>
      <vt:lpstr>A125237618A_Data</vt:lpstr>
      <vt:lpstr>A125237618A_Latest</vt:lpstr>
      <vt:lpstr>A125237622T</vt:lpstr>
      <vt:lpstr>A125237622T_Data</vt:lpstr>
      <vt:lpstr>A125237622T_Latest</vt:lpstr>
      <vt:lpstr>A125237626A</vt:lpstr>
      <vt:lpstr>A125237626A_Data</vt:lpstr>
      <vt:lpstr>A125237626A_Latest</vt:lpstr>
      <vt:lpstr>A125237630T</vt:lpstr>
      <vt:lpstr>A125237630T_Data</vt:lpstr>
      <vt:lpstr>A125237630T_Latest</vt:lpstr>
      <vt:lpstr>A125237634A</vt:lpstr>
      <vt:lpstr>A125237634A_Data</vt:lpstr>
      <vt:lpstr>A125237634A_Latest</vt:lpstr>
      <vt:lpstr>A125237638K</vt:lpstr>
      <vt:lpstr>A125237638K_Data</vt:lpstr>
      <vt:lpstr>A125237638K_Latest</vt:lpstr>
      <vt:lpstr>A125237642A</vt:lpstr>
      <vt:lpstr>A125237642A_Data</vt:lpstr>
      <vt:lpstr>A125237642A_Latest</vt:lpstr>
      <vt:lpstr>A125237646K</vt:lpstr>
      <vt:lpstr>A125237646K_Data</vt:lpstr>
      <vt:lpstr>A125237646K_Latest</vt:lpstr>
      <vt:lpstr>A125237650A</vt:lpstr>
      <vt:lpstr>A125237650A_Data</vt:lpstr>
      <vt:lpstr>A125237650A_Latest</vt:lpstr>
      <vt:lpstr>A125237654K</vt:lpstr>
      <vt:lpstr>A125237654K_Data</vt:lpstr>
      <vt:lpstr>A125237654K_Latest</vt:lpstr>
      <vt:lpstr>A125237658V</vt:lpstr>
      <vt:lpstr>A125237658V_Data</vt:lpstr>
      <vt:lpstr>A125237658V_Latest</vt:lpstr>
      <vt:lpstr>A125238014F</vt:lpstr>
      <vt:lpstr>A125238014F_Data</vt:lpstr>
      <vt:lpstr>A125238014F_Latest</vt:lpstr>
      <vt:lpstr>A125238018R</vt:lpstr>
      <vt:lpstr>A125238018R_Data</vt:lpstr>
      <vt:lpstr>A125238018R_Latest</vt:lpstr>
      <vt:lpstr>A125238022F</vt:lpstr>
      <vt:lpstr>A125238022F_Data</vt:lpstr>
      <vt:lpstr>A125238022F_Latest</vt:lpstr>
      <vt:lpstr>A125238026R</vt:lpstr>
      <vt:lpstr>A125238026R_Data</vt:lpstr>
      <vt:lpstr>A125238026R_Latest</vt:lpstr>
      <vt:lpstr>A125238030F</vt:lpstr>
      <vt:lpstr>A125238030F_Data</vt:lpstr>
      <vt:lpstr>A125238030F_Latest</vt:lpstr>
      <vt:lpstr>A125238034R</vt:lpstr>
      <vt:lpstr>A125238034R_Data</vt:lpstr>
      <vt:lpstr>A125238034R_Latest</vt:lpstr>
      <vt:lpstr>A125238038X</vt:lpstr>
      <vt:lpstr>A125238038X_Data</vt:lpstr>
      <vt:lpstr>A125238038X_Latest</vt:lpstr>
      <vt:lpstr>A125238042R</vt:lpstr>
      <vt:lpstr>A125238042R_Data</vt:lpstr>
      <vt:lpstr>A125238042R_Latest</vt:lpstr>
      <vt:lpstr>A125238046X</vt:lpstr>
      <vt:lpstr>A125238046X_Data</vt:lpstr>
      <vt:lpstr>A125238046X_Latest</vt:lpstr>
      <vt:lpstr>A125238050R</vt:lpstr>
      <vt:lpstr>A125238050R_Data</vt:lpstr>
      <vt:lpstr>A125238050R_Latest</vt:lpstr>
      <vt:lpstr>A125238054X</vt:lpstr>
      <vt:lpstr>A125238054X_Data</vt:lpstr>
      <vt:lpstr>A125238054X_Latest</vt:lpstr>
      <vt:lpstr>A125238410J</vt:lpstr>
      <vt:lpstr>A125238410J_Data</vt:lpstr>
      <vt:lpstr>A125238410J_Latest</vt:lpstr>
      <vt:lpstr>A125238414T</vt:lpstr>
      <vt:lpstr>A125238414T_Data</vt:lpstr>
      <vt:lpstr>A125238414T_Latest</vt:lpstr>
      <vt:lpstr>A125238418A</vt:lpstr>
      <vt:lpstr>A125238418A_Data</vt:lpstr>
      <vt:lpstr>A125238418A_Latest</vt:lpstr>
      <vt:lpstr>A125238422T</vt:lpstr>
      <vt:lpstr>A125238422T_Data</vt:lpstr>
      <vt:lpstr>A125238422T_Latest</vt:lpstr>
      <vt:lpstr>A125238426A</vt:lpstr>
      <vt:lpstr>A125238426A_Data</vt:lpstr>
      <vt:lpstr>A125238426A_Latest</vt:lpstr>
      <vt:lpstr>A125238430T</vt:lpstr>
      <vt:lpstr>A125238430T_Data</vt:lpstr>
      <vt:lpstr>A125238430T_Latest</vt:lpstr>
      <vt:lpstr>A125238434A</vt:lpstr>
      <vt:lpstr>A125238434A_Data</vt:lpstr>
      <vt:lpstr>A125238434A_Latest</vt:lpstr>
      <vt:lpstr>A125238438K</vt:lpstr>
      <vt:lpstr>A125238438K_Data</vt:lpstr>
      <vt:lpstr>A125238438K_Latest</vt:lpstr>
      <vt:lpstr>A125238442A</vt:lpstr>
      <vt:lpstr>A125238442A_Data</vt:lpstr>
      <vt:lpstr>A125238442A_Latest</vt:lpstr>
      <vt:lpstr>A125238446K</vt:lpstr>
      <vt:lpstr>A125238446K_Data</vt:lpstr>
      <vt:lpstr>A125238446K_Latest</vt:lpstr>
      <vt:lpstr>A125238450A</vt:lpstr>
      <vt:lpstr>A125238450A_Data</vt:lpstr>
      <vt:lpstr>A125238450A_Latest</vt:lpstr>
      <vt:lpstr>A125238806C</vt:lpstr>
      <vt:lpstr>A125238806C_Data</vt:lpstr>
      <vt:lpstr>A125238806C_Latest</vt:lpstr>
      <vt:lpstr>A125238810V</vt:lpstr>
      <vt:lpstr>A125238810V_Data</vt:lpstr>
      <vt:lpstr>A125238810V_Latest</vt:lpstr>
      <vt:lpstr>A125238814C</vt:lpstr>
      <vt:lpstr>A125238814C_Data</vt:lpstr>
      <vt:lpstr>A125238814C_Latest</vt:lpstr>
      <vt:lpstr>A125238818L</vt:lpstr>
      <vt:lpstr>A125238818L_Data</vt:lpstr>
      <vt:lpstr>A125238818L_Latest</vt:lpstr>
      <vt:lpstr>A125238822C</vt:lpstr>
      <vt:lpstr>A125238822C_Data</vt:lpstr>
      <vt:lpstr>A125238822C_Latest</vt:lpstr>
      <vt:lpstr>A125238826L</vt:lpstr>
      <vt:lpstr>A125238826L_Data</vt:lpstr>
      <vt:lpstr>A125238826L_Latest</vt:lpstr>
      <vt:lpstr>A125238830C</vt:lpstr>
      <vt:lpstr>A125238830C_Data</vt:lpstr>
      <vt:lpstr>A125238830C_Latest</vt:lpstr>
      <vt:lpstr>A125238834L</vt:lpstr>
      <vt:lpstr>A125238834L_Data</vt:lpstr>
      <vt:lpstr>A125238834L_Latest</vt:lpstr>
      <vt:lpstr>A125238838W</vt:lpstr>
      <vt:lpstr>A125238838W_Data</vt:lpstr>
      <vt:lpstr>A125238838W_Latest</vt:lpstr>
      <vt:lpstr>A125238842L</vt:lpstr>
      <vt:lpstr>A125238842L_Data</vt:lpstr>
      <vt:lpstr>A125238842L_Latest</vt:lpstr>
      <vt:lpstr>A125238846W</vt:lpstr>
      <vt:lpstr>A125238846W_Data</vt:lpstr>
      <vt:lpstr>A125238846W_Latest</vt:lpstr>
      <vt:lpstr>A125239202J</vt:lpstr>
      <vt:lpstr>A125239202J_Data</vt:lpstr>
      <vt:lpstr>A125239202J_Latest</vt:lpstr>
      <vt:lpstr>A125239206T</vt:lpstr>
      <vt:lpstr>A125239206T_Data</vt:lpstr>
      <vt:lpstr>A125239206T_Latest</vt:lpstr>
      <vt:lpstr>A125239210J</vt:lpstr>
      <vt:lpstr>A125239210J_Data</vt:lpstr>
      <vt:lpstr>A125239210J_Latest</vt:lpstr>
      <vt:lpstr>A125239214T</vt:lpstr>
      <vt:lpstr>A125239214T_Data</vt:lpstr>
      <vt:lpstr>A125239214T_Latest</vt:lpstr>
      <vt:lpstr>A125239218A</vt:lpstr>
      <vt:lpstr>A125239218A_Data</vt:lpstr>
      <vt:lpstr>A125239218A_Latest</vt:lpstr>
      <vt:lpstr>A125239222T</vt:lpstr>
      <vt:lpstr>A125239222T_Data</vt:lpstr>
      <vt:lpstr>A125239222T_Latest</vt:lpstr>
      <vt:lpstr>A125239226A</vt:lpstr>
      <vt:lpstr>A125239226A_Data</vt:lpstr>
      <vt:lpstr>A125239226A_Latest</vt:lpstr>
      <vt:lpstr>A125239230T</vt:lpstr>
      <vt:lpstr>A125239230T_Data</vt:lpstr>
      <vt:lpstr>A125239230T_Latest</vt:lpstr>
      <vt:lpstr>A125239234A</vt:lpstr>
      <vt:lpstr>A125239234A_Data</vt:lpstr>
      <vt:lpstr>A125239234A_Latest</vt:lpstr>
      <vt:lpstr>A125239238K</vt:lpstr>
      <vt:lpstr>A125239238K_Data</vt:lpstr>
      <vt:lpstr>A125239238K_Latest</vt:lpstr>
      <vt:lpstr>A125239242A</vt:lpstr>
      <vt:lpstr>A125239242A_Data</vt:lpstr>
      <vt:lpstr>A125239242A_Latest</vt:lpstr>
      <vt:lpstr>A125239598R</vt:lpstr>
      <vt:lpstr>A125239598R_Data</vt:lpstr>
      <vt:lpstr>A125239598R_Latest</vt:lpstr>
      <vt:lpstr>A125239602V</vt:lpstr>
      <vt:lpstr>A125239602V_Data</vt:lpstr>
      <vt:lpstr>A125239602V_Latest</vt:lpstr>
      <vt:lpstr>A125239606C</vt:lpstr>
      <vt:lpstr>A125239606C_Data</vt:lpstr>
      <vt:lpstr>A125239606C_Latest</vt:lpstr>
      <vt:lpstr>A125239610V</vt:lpstr>
      <vt:lpstr>A125239610V_Data</vt:lpstr>
      <vt:lpstr>A125239610V_Latest</vt:lpstr>
      <vt:lpstr>A125239614C</vt:lpstr>
      <vt:lpstr>A125239614C_Data</vt:lpstr>
      <vt:lpstr>A125239614C_Latest</vt:lpstr>
      <vt:lpstr>A125239618L</vt:lpstr>
      <vt:lpstr>A125239618L_Data</vt:lpstr>
      <vt:lpstr>A125239618L_Latest</vt:lpstr>
      <vt:lpstr>A125239622C</vt:lpstr>
      <vt:lpstr>A125239622C_Data</vt:lpstr>
      <vt:lpstr>A125239622C_Latest</vt:lpstr>
      <vt:lpstr>A125239626L</vt:lpstr>
      <vt:lpstr>A125239626L_Data</vt:lpstr>
      <vt:lpstr>A125239626L_Latest</vt:lpstr>
      <vt:lpstr>A125239630C</vt:lpstr>
      <vt:lpstr>A125239630C_Data</vt:lpstr>
      <vt:lpstr>A125239630C_Latest</vt:lpstr>
      <vt:lpstr>A125239634L</vt:lpstr>
      <vt:lpstr>A125239634L_Data</vt:lpstr>
      <vt:lpstr>A125239634L_Latest</vt:lpstr>
      <vt:lpstr>A125239638W</vt:lpstr>
      <vt:lpstr>A125239638W_Data</vt:lpstr>
      <vt:lpstr>A125239638W_Latest</vt:lpstr>
      <vt:lpstr>A125239642L</vt:lpstr>
      <vt:lpstr>A125239642L_Data</vt:lpstr>
      <vt:lpstr>A125239642L_Latest</vt:lpstr>
      <vt:lpstr>A125239646W</vt:lpstr>
      <vt:lpstr>A125239646W_Data</vt:lpstr>
      <vt:lpstr>A125239646W_Latest</vt:lpstr>
      <vt:lpstr>A125239650L</vt:lpstr>
      <vt:lpstr>A125239650L_Data</vt:lpstr>
      <vt:lpstr>A125239650L_Latest</vt:lpstr>
      <vt:lpstr>A125239654W</vt:lpstr>
      <vt:lpstr>A125239654W_Data</vt:lpstr>
      <vt:lpstr>A125239654W_Latest</vt:lpstr>
      <vt:lpstr>A125239658F</vt:lpstr>
      <vt:lpstr>A125239658F_Data</vt:lpstr>
      <vt:lpstr>A125239658F_Latest</vt:lpstr>
      <vt:lpstr>A125239662W</vt:lpstr>
      <vt:lpstr>A125239662W_Data</vt:lpstr>
      <vt:lpstr>A125239662W_Latest</vt:lpstr>
      <vt:lpstr>A125239666F</vt:lpstr>
      <vt:lpstr>A125239666F_Data</vt:lpstr>
      <vt:lpstr>A125239666F_Latest</vt:lpstr>
      <vt:lpstr>A125239670W</vt:lpstr>
      <vt:lpstr>A125239670W_Data</vt:lpstr>
      <vt:lpstr>A125239670W_Latest</vt:lpstr>
      <vt:lpstr>A125239674F</vt:lpstr>
      <vt:lpstr>A125239674F_Data</vt:lpstr>
      <vt:lpstr>A125239674F_Latest</vt:lpstr>
      <vt:lpstr>A125239678R</vt:lpstr>
      <vt:lpstr>A125239678R_Data</vt:lpstr>
      <vt:lpstr>A125239678R_Latest</vt:lpstr>
      <vt:lpstr>A125239682F</vt:lpstr>
      <vt:lpstr>A125239682F_Data</vt:lpstr>
      <vt:lpstr>A125239682F_Latest</vt:lpstr>
      <vt:lpstr>A125239686R</vt:lpstr>
      <vt:lpstr>A125239686R_Data</vt:lpstr>
      <vt:lpstr>A125239686R_Latest</vt:lpstr>
      <vt:lpstr>A125239690F</vt:lpstr>
      <vt:lpstr>A125239690F_Data</vt:lpstr>
      <vt:lpstr>A125239690F_Latest</vt:lpstr>
      <vt:lpstr>A125239694R</vt:lpstr>
      <vt:lpstr>A125239694R_Data</vt:lpstr>
      <vt:lpstr>A125239694R_Latest</vt:lpstr>
      <vt:lpstr>A125239698X</vt:lpstr>
      <vt:lpstr>A125239698X_Data</vt:lpstr>
      <vt:lpstr>A125239698X_Latest</vt:lpstr>
      <vt:lpstr>A125239702C</vt:lpstr>
      <vt:lpstr>A125239702C_Data</vt:lpstr>
      <vt:lpstr>A125239702C_Latest</vt:lpstr>
      <vt:lpstr>A125239706L</vt:lpstr>
      <vt:lpstr>A125239706L_Data</vt:lpstr>
      <vt:lpstr>A125239706L_Latest</vt:lpstr>
      <vt:lpstr>A125239710C</vt:lpstr>
      <vt:lpstr>A125239710C_Data</vt:lpstr>
      <vt:lpstr>A125239710C_Latest</vt:lpstr>
      <vt:lpstr>A125239714L</vt:lpstr>
      <vt:lpstr>A125239714L_Data</vt:lpstr>
      <vt:lpstr>A125239714L_Latest</vt:lpstr>
      <vt:lpstr>A125239718W</vt:lpstr>
      <vt:lpstr>A125239718W_Data</vt:lpstr>
      <vt:lpstr>A125239718W_Latest</vt:lpstr>
      <vt:lpstr>A125239722L</vt:lpstr>
      <vt:lpstr>A125239722L_Data</vt:lpstr>
      <vt:lpstr>A125239722L_Latest</vt:lpstr>
      <vt:lpstr>A125239726W</vt:lpstr>
      <vt:lpstr>A125239726W_Data</vt:lpstr>
      <vt:lpstr>A125239726W_Latest</vt:lpstr>
      <vt:lpstr>A125239730L</vt:lpstr>
      <vt:lpstr>A125239730L_Data</vt:lpstr>
      <vt:lpstr>A125239730L_Latest</vt:lpstr>
      <vt:lpstr>A125239734W</vt:lpstr>
      <vt:lpstr>A125239734W_Data</vt:lpstr>
      <vt:lpstr>A125239734W_Latest</vt:lpstr>
      <vt:lpstr>A125239738F</vt:lpstr>
      <vt:lpstr>A125239738F_Data</vt:lpstr>
      <vt:lpstr>A125239738F_Latest</vt:lpstr>
      <vt:lpstr>A125239742W</vt:lpstr>
      <vt:lpstr>A125239742W_Data</vt:lpstr>
      <vt:lpstr>A125239742W_Latest</vt:lpstr>
      <vt:lpstr>A125239746F</vt:lpstr>
      <vt:lpstr>A125239746F_Data</vt:lpstr>
      <vt:lpstr>A125239746F_Latest</vt:lpstr>
      <vt:lpstr>A125239750W</vt:lpstr>
      <vt:lpstr>A125239750W_Data</vt:lpstr>
      <vt:lpstr>A125239750W_Latest</vt:lpstr>
      <vt:lpstr>A125239754F</vt:lpstr>
      <vt:lpstr>A125239754F_Data</vt:lpstr>
      <vt:lpstr>A125239754F_Latest</vt:lpstr>
      <vt:lpstr>A125239758R</vt:lpstr>
      <vt:lpstr>A125239758R_Data</vt:lpstr>
      <vt:lpstr>A125239758R_Latest</vt:lpstr>
      <vt:lpstr>A125239762F</vt:lpstr>
      <vt:lpstr>A125239762F_Data</vt:lpstr>
      <vt:lpstr>A125239762F_Latest</vt:lpstr>
      <vt:lpstr>A125239766R</vt:lpstr>
      <vt:lpstr>A125239766R_Data</vt:lpstr>
      <vt:lpstr>A125239766R_Latest</vt:lpstr>
      <vt:lpstr>A125239770F</vt:lpstr>
      <vt:lpstr>A125239770F_Data</vt:lpstr>
      <vt:lpstr>A125239770F_Latest</vt:lpstr>
      <vt:lpstr>A125239774R</vt:lpstr>
      <vt:lpstr>A125239774R_Data</vt:lpstr>
      <vt:lpstr>A125239774R_Latest</vt:lpstr>
      <vt:lpstr>A125239778X</vt:lpstr>
      <vt:lpstr>A125239778X_Data</vt:lpstr>
      <vt:lpstr>A125239778X_Latest</vt:lpstr>
      <vt:lpstr>A125239782R</vt:lpstr>
      <vt:lpstr>A125239782R_Data</vt:lpstr>
      <vt:lpstr>A125239782R_Latest</vt:lpstr>
      <vt:lpstr>A125239786X</vt:lpstr>
      <vt:lpstr>A125239786X_Data</vt:lpstr>
      <vt:lpstr>A125239786X_Latest</vt:lpstr>
      <vt:lpstr>A125239790R</vt:lpstr>
      <vt:lpstr>A125239790R_Data</vt:lpstr>
      <vt:lpstr>A125239790R_Latest</vt:lpstr>
      <vt:lpstr>A125239794X</vt:lpstr>
      <vt:lpstr>A125239794X_Data</vt:lpstr>
      <vt:lpstr>A125239794X_Latest</vt:lpstr>
      <vt:lpstr>A125239798J</vt:lpstr>
      <vt:lpstr>A125239798J_Data</vt:lpstr>
      <vt:lpstr>A125239798J_Latest</vt:lpstr>
      <vt:lpstr>A125239802L</vt:lpstr>
      <vt:lpstr>A125239802L_Data</vt:lpstr>
      <vt:lpstr>A125239802L_Latest</vt:lpstr>
      <vt:lpstr>A125239806W</vt:lpstr>
      <vt:lpstr>A125239806W_Data</vt:lpstr>
      <vt:lpstr>A125239806W_Latest</vt:lpstr>
      <vt:lpstr>A125239810L</vt:lpstr>
      <vt:lpstr>A125239810L_Data</vt:lpstr>
      <vt:lpstr>A125239810L_Latest</vt:lpstr>
      <vt:lpstr>A125239814W</vt:lpstr>
      <vt:lpstr>A125239814W_Data</vt:lpstr>
      <vt:lpstr>A125239814W_Latest</vt:lpstr>
      <vt:lpstr>A125239818F</vt:lpstr>
      <vt:lpstr>A125239818F_Data</vt:lpstr>
      <vt:lpstr>A125239818F_Latest</vt:lpstr>
      <vt:lpstr>A125239822W</vt:lpstr>
      <vt:lpstr>A125239822W_Data</vt:lpstr>
      <vt:lpstr>A125239822W_Latest</vt:lpstr>
      <vt:lpstr>A125239826F</vt:lpstr>
      <vt:lpstr>A125239826F_Data</vt:lpstr>
      <vt:lpstr>A125239826F_Latest</vt:lpstr>
      <vt:lpstr>A125239830W</vt:lpstr>
      <vt:lpstr>A125239830W_Data</vt:lpstr>
      <vt:lpstr>A125239830W_Latest</vt:lpstr>
      <vt:lpstr>A125239834F</vt:lpstr>
      <vt:lpstr>A125239834F_Data</vt:lpstr>
      <vt:lpstr>A125239834F_Latest</vt:lpstr>
      <vt:lpstr>A125239838R</vt:lpstr>
      <vt:lpstr>A125239838R_Data</vt:lpstr>
      <vt:lpstr>A125239838R_Latest</vt:lpstr>
      <vt:lpstr>A125239842F</vt:lpstr>
      <vt:lpstr>A125239842F_Data</vt:lpstr>
      <vt:lpstr>A125239842F_Latest</vt:lpstr>
      <vt:lpstr>A125239846R</vt:lpstr>
      <vt:lpstr>A125239846R_Data</vt:lpstr>
      <vt:lpstr>A125239846R_Latest</vt:lpstr>
      <vt:lpstr>A125239850F</vt:lpstr>
      <vt:lpstr>A125239850F_Data</vt:lpstr>
      <vt:lpstr>A125239850F_Latest</vt:lpstr>
      <vt:lpstr>A125239854R</vt:lpstr>
      <vt:lpstr>A125239854R_Data</vt:lpstr>
      <vt:lpstr>A125239854R_Latest</vt:lpstr>
      <vt:lpstr>A125239858X</vt:lpstr>
      <vt:lpstr>A125239858X_Data</vt:lpstr>
      <vt:lpstr>A125239858X_Latest</vt:lpstr>
      <vt:lpstr>A125239862R</vt:lpstr>
      <vt:lpstr>A125239862R_Data</vt:lpstr>
      <vt:lpstr>A125239862R_Latest</vt:lpstr>
      <vt:lpstr>A125239866X</vt:lpstr>
      <vt:lpstr>A125239866X_Data</vt:lpstr>
      <vt:lpstr>A125239866X_Latest</vt:lpstr>
      <vt:lpstr>A125239870R</vt:lpstr>
      <vt:lpstr>A125239870R_Data</vt:lpstr>
      <vt:lpstr>A125239870R_Latest</vt:lpstr>
      <vt:lpstr>A125239874X</vt:lpstr>
      <vt:lpstr>A125239874X_Data</vt:lpstr>
      <vt:lpstr>A125239874X_Latest</vt:lpstr>
      <vt:lpstr>A125239878J</vt:lpstr>
      <vt:lpstr>A125239878J_Data</vt:lpstr>
      <vt:lpstr>A125239878J_Latest</vt:lpstr>
      <vt:lpstr>A125239882X</vt:lpstr>
      <vt:lpstr>A125239882X_Data</vt:lpstr>
      <vt:lpstr>A125239882X_Latest</vt:lpstr>
      <vt:lpstr>A125239886J</vt:lpstr>
      <vt:lpstr>A125239886J_Data</vt:lpstr>
      <vt:lpstr>A125239886J_Latest</vt:lpstr>
      <vt:lpstr>A125239890X</vt:lpstr>
      <vt:lpstr>A125239890X_Data</vt:lpstr>
      <vt:lpstr>A125239890X_Latest</vt:lpstr>
      <vt:lpstr>A125239894J</vt:lpstr>
      <vt:lpstr>A125239894J_Data</vt:lpstr>
      <vt:lpstr>A125239894J_Latest</vt:lpstr>
      <vt:lpstr>A125239898T</vt:lpstr>
      <vt:lpstr>A125239898T_Data</vt:lpstr>
      <vt:lpstr>A125239898T_Latest</vt:lpstr>
      <vt:lpstr>A125239902W</vt:lpstr>
      <vt:lpstr>A125239902W_Data</vt:lpstr>
      <vt:lpstr>A125239902W_Latest</vt:lpstr>
      <vt:lpstr>A125239906F</vt:lpstr>
      <vt:lpstr>A125239906F_Data</vt:lpstr>
      <vt:lpstr>A125239906F_Latest</vt:lpstr>
      <vt:lpstr>A125239910W</vt:lpstr>
      <vt:lpstr>A125239910W_Data</vt:lpstr>
      <vt:lpstr>A125239910W_Latest</vt:lpstr>
      <vt:lpstr>A125239914F</vt:lpstr>
      <vt:lpstr>A125239914F_Data</vt:lpstr>
      <vt:lpstr>A125239914F_Latest</vt:lpstr>
      <vt:lpstr>A125239918R</vt:lpstr>
      <vt:lpstr>A125239918R_Data</vt:lpstr>
      <vt:lpstr>A125239918R_Latest</vt:lpstr>
      <vt:lpstr>A125239922F</vt:lpstr>
      <vt:lpstr>A125239922F_Data</vt:lpstr>
      <vt:lpstr>A125239922F_Latest</vt:lpstr>
      <vt:lpstr>A125239926R</vt:lpstr>
      <vt:lpstr>A125239926R_Data</vt:lpstr>
      <vt:lpstr>A125239926R_Latest</vt:lpstr>
      <vt:lpstr>A125239930F</vt:lpstr>
      <vt:lpstr>A125239930F_Data</vt:lpstr>
      <vt:lpstr>A125239930F_Latest</vt:lpstr>
      <vt:lpstr>A125239934R</vt:lpstr>
      <vt:lpstr>A125239934R_Data</vt:lpstr>
      <vt:lpstr>A125239934R_Latest</vt:lpstr>
      <vt:lpstr>A125239938X</vt:lpstr>
      <vt:lpstr>A125239938X_Data</vt:lpstr>
      <vt:lpstr>A125239938X_Latest</vt:lpstr>
      <vt:lpstr>A125239942R</vt:lpstr>
      <vt:lpstr>A125239942R_Data</vt:lpstr>
      <vt:lpstr>A125239942R_Latest</vt:lpstr>
      <vt:lpstr>A125239946X</vt:lpstr>
      <vt:lpstr>A125239946X_Data</vt:lpstr>
      <vt:lpstr>A125239946X_Latest</vt:lpstr>
      <vt:lpstr>A125239950R</vt:lpstr>
      <vt:lpstr>A125239950R_Data</vt:lpstr>
      <vt:lpstr>A125239950R_Latest</vt:lpstr>
      <vt:lpstr>A125239954X</vt:lpstr>
      <vt:lpstr>A125239954X_Data</vt:lpstr>
      <vt:lpstr>A125239954X_Latest</vt:lpstr>
      <vt:lpstr>A125239958J</vt:lpstr>
      <vt:lpstr>A125239958J_Data</vt:lpstr>
      <vt:lpstr>A125239958J_Latest</vt:lpstr>
      <vt:lpstr>A125239962X</vt:lpstr>
      <vt:lpstr>A125239962X_Data</vt:lpstr>
      <vt:lpstr>A125239962X_Latest</vt:lpstr>
      <vt:lpstr>A125239966J</vt:lpstr>
      <vt:lpstr>A125239966J_Data</vt:lpstr>
      <vt:lpstr>A125239966J_Latest</vt:lpstr>
      <vt:lpstr>A125239970X</vt:lpstr>
      <vt:lpstr>A125239970X_Data</vt:lpstr>
      <vt:lpstr>A125239970X_Latest</vt:lpstr>
      <vt:lpstr>A125239974J</vt:lpstr>
      <vt:lpstr>A125239974J_Data</vt:lpstr>
      <vt:lpstr>A125239974J_Latest</vt:lpstr>
      <vt:lpstr>A125239978T</vt:lpstr>
      <vt:lpstr>A125239978T_Data</vt:lpstr>
      <vt:lpstr>A125239978T_Latest</vt:lpstr>
      <vt:lpstr>A125239982J</vt:lpstr>
      <vt:lpstr>A125239982J_Data</vt:lpstr>
      <vt:lpstr>A125239982J_Latest</vt:lpstr>
      <vt:lpstr>A125239986T</vt:lpstr>
      <vt:lpstr>A125239986T_Data</vt:lpstr>
      <vt:lpstr>A125239986T_Latest</vt:lpstr>
      <vt:lpstr>A125239990J</vt:lpstr>
      <vt:lpstr>A125239990J_Data</vt:lpstr>
      <vt:lpstr>A125239990J_Latest</vt:lpstr>
      <vt:lpstr>A125239994T</vt:lpstr>
      <vt:lpstr>A125239994T_Data</vt:lpstr>
      <vt:lpstr>A125239994T_Latest</vt:lpstr>
      <vt:lpstr>A125239998A</vt:lpstr>
      <vt:lpstr>A125239998A_Data</vt:lpstr>
      <vt:lpstr>A125239998A_Latest</vt:lpstr>
      <vt:lpstr>A125240002L</vt:lpstr>
      <vt:lpstr>A125240002L_Data</vt:lpstr>
      <vt:lpstr>A125240002L_Latest</vt:lpstr>
      <vt:lpstr>A125240006W</vt:lpstr>
      <vt:lpstr>A125240006W_Data</vt:lpstr>
      <vt:lpstr>A125240006W_Latest</vt:lpstr>
      <vt:lpstr>A125240010L</vt:lpstr>
      <vt:lpstr>A125240010L_Data</vt:lpstr>
      <vt:lpstr>A125240010L_Latest</vt:lpstr>
      <vt:lpstr>A125240014W</vt:lpstr>
      <vt:lpstr>A125240014W_Data</vt:lpstr>
      <vt:lpstr>A125240014W_Latest</vt:lpstr>
      <vt:lpstr>A125240018F</vt:lpstr>
      <vt:lpstr>A125240018F_Data</vt:lpstr>
      <vt:lpstr>A125240018F_Latest</vt:lpstr>
      <vt:lpstr>A125240022W</vt:lpstr>
      <vt:lpstr>A125240022W_Data</vt:lpstr>
      <vt:lpstr>A125240022W_Latest</vt:lpstr>
      <vt:lpstr>A125240026F</vt:lpstr>
      <vt:lpstr>A125240026F_Data</vt:lpstr>
      <vt:lpstr>A125240026F_Latest</vt:lpstr>
      <vt:lpstr>A125240030W</vt:lpstr>
      <vt:lpstr>A125240030W_Data</vt:lpstr>
      <vt:lpstr>A125240030W_Latest</vt:lpstr>
      <vt:lpstr>A125240034F</vt:lpstr>
      <vt:lpstr>A125240034F_Data</vt:lpstr>
      <vt:lpstr>A125240034F_Latest</vt:lpstr>
      <vt:lpstr>A125240390A</vt:lpstr>
      <vt:lpstr>A125240390A_Data</vt:lpstr>
      <vt:lpstr>A125240390A_Latest</vt:lpstr>
      <vt:lpstr>A125240394K</vt:lpstr>
      <vt:lpstr>A125240394K_Data</vt:lpstr>
      <vt:lpstr>A125240394K_Latest</vt:lpstr>
      <vt:lpstr>A125240398V</vt:lpstr>
      <vt:lpstr>A125240398V_Data</vt:lpstr>
      <vt:lpstr>A125240398V_Latest</vt:lpstr>
      <vt:lpstr>A125240402X</vt:lpstr>
      <vt:lpstr>A125240402X_Data</vt:lpstr>
      <vt:lpstr>A125240402X_Latest</vt:lpstr>
      <vt:lpstr>A125240406J</vt:lpstr>
      <vt:lpstr>A125240406J_Data</vt:lpstr>
      <vt:lpstr>A125240406J_Latest</vt:lpstr>
      <vt:lpstr>A125240410X</vt:lpstr>
      <vt:lpstr>A125240410X_Data</vt:lpstr>
      <vt:lpstr>A125240410X_Latest</vt:lpstr>
      <vt:lpstr>A125240414J</vt:lpstr>
      <vt:lpstr>A125240414J_Data</vt:lpstr>
      <vt:lpstr>A125240414J_Latest</vt:lpstr>
      <vt:lpstr>A125240418T</vt:lpstr>
      <vt:lpstr>A125240418T_Data</vt:lpstr>
      <vt:lpstr>A125240418T_Latest</vt:lpstr>
      <vt:lpstr>A125240422J</vt:lpstr>
      <vt:lpstr>A125240422J_Data</vt:lpstr>
      <vt:lpstr>A125240422J_Latest</vt:lpstr>
      <vt:lpstr>A125240426T</vt:lpstr>
      <vt:lpstr>A125240426T_Data</vt:lpstr>
      <vt:lpstr>A125240426T_Latest</vt:lpstr>
      <vt:lpstr>A125240430J</vt:lpstr>
      <vt:lpstr>A125240430J_Data</vt:lpstr>
      <vt:lpstr>A125240430J_Latest</vt:lpstr>
      <vt:lpstr>A125240786W</vt:lpstr>
      <vt:lpstr>A125240786W_Data</vt:lpstr>
      <vt:lpstr>A125240786W_Latest</vt:lpstr>
      <vt:lpstr>A125240790L</vt:lpstr>
      <vt:lpstr>A125240790L_Data</vt:lpstr>
      <vt:lpstr>A125240790L_Latest</vt:lpstr>
      <vt:lpstr>A125240794W</vt:lpstr>
      <vt:lpstr>A125240794W_Data</vt:lpstr>
      <vt:lpstr>A125240794W_Latest</vt:lpstr>
      <vt:lpstr>A125240798F</vt:lpstr>
      <vt:lpstr>A125240798F_Data</vt:lpstr>
      <vt:lpstr>A125240798F_Latest</vt:lpstr>
      <vt:lpstr>A125240802K</vt:lpstr>
      <vt:lpstr>A125240802K_Data</vt:lpstr>
      <vt:lpstr>A125240802K_Latest</vt:lpstr>
      <vt:lpstr>A125240806V</vt:lpstr>
      <vt:lpstr>A125240806V_Data</vt:lpstr>
      <vt:lpstr>A125240806V_Latest</vt:lpstr>
      <vt:lpstr>A125240810K</vt:lpstr>
      <vt:lpstr>A125240810K_Data</vt:lpstr>
      <vt:lpstr>A125240810K_Latest</vt:lpstr>
      <vt:lpstr>A125240814V</vt:lpstr>
      <vt:lpstr>A125240814V_Data</vt:lpstr>
      <vt:lpstr>A125240814V_Latest</vt:lpstr>
      <vt:lpstr>A125240818C</vt:lpstr>
      <vt:lpstr>A125240818C_Data</vt:lpstr>
      <vt:lpstr>A125240818C_Latest</vt:lpstr>
      <vt:lpstr>A125240822V</vt:lpstr>
      <vt:lpstr>A125240822V_Data</vt:lpstr>
      <vt:lpstr>A125240822V_Latest</vt:lpstr>
      <vt:lpstr>A125240826C</vt:lpstr>
      <vt:lpstr>A125240826C_Data</vt:lpstr>
      <vt:lpstr>A125240826C_Latest</vt:lpstr>
      <vt:lpstr>A125241182A</vt:lpstr>
      <vt:lpstr>A125241182A_Data</vt:lpstr>
      <vt:lpstr>A125241182A_Latest</vt:lpstr>
      <vt:lpstr>A125241186K</vt:lpstr>
      <vt:lpstr>A125241186K_Data</vt:lpstr>
      <vt:lpstr>A125241186K_Latest</vt:lpstr>
      <vt:lpstr>A125241190A</vt:lpstr>
      <vt:lpstr>A125241190A_Data</vt:lpstr>
      <vt:lpstr>A125241190A_Latest</vt:lpstr>
      <vt:lpstr>A125241194K</vt:lpstr>
      <vt:lpstr>A125241194K_Data</vt:lpstr>
      <vt:lpstr>A125241194K_Latest</vt:lpstr>
      <vt:lpstr>A125241198V</vt:lpstr>
      <vt:lpstr>A125241198V_Data</vt:lpstr>
      <vt:lpstr>A125241198V_Latest</vt:lpstr>
      <vt:lpstr>A125241202X</vt:lpstr>
      <vt:lpstr>A125241202X_Data</vt:lpstr>
      <vt:lpstr>A125241202X_Latest</vt:lpstr>
      <vt:lpstr>A125241206J</vt:lpstr>
      <vt:lpstr>A125241206J_Data</vt:lpstr>
      <vt:lpstr>A125241206J_Latest</vt:lpstr>
      <vt:lpstr>A125241210X</vt:lpstr>
      <vt:lpstr>A125241210X_Data</vt:lpstr>
      <vt:lpstr>A125241210X_Latest</vt:lpstr>
      <vt:lpstr>A125241214J</vt:lpstr>
      <vt:lpstr>A125241214J_Data</vt:lpstr>
      <vt:lpstr>A125241214J_Latest</vt:lpstr>
      <vt:lpstr>A125241218T</vt:lpstr>
      <vt:lpstr>A125241218T_Data</vt:lpstr>
      <vt:lpstr>A125241218T_Latest</vt:lpstr>
      <vt:lpstr>A125241222J</vt:lpstr>
      <vt:lpstr>A125241222J_Data</vt:lpstr>
      <vt:lpstr>A125241222J_Latest</vt:lpstr>
      <vt:lpstr>A125241578W</vt:lpstr>
      <vt:lpstr>A125241578W_Data</vt:lpstr>
      <vt:lpstr>A125241578W_Latest</vt:lpstr>
      <vt:lpstr>A125241582L</vt:lpstr>
      <vt:lpstr>A125241582L_Data</vt:lpstr>
      <vt:lpstr>A125241582L_Latest</vt:lpstr>
      <vt:lpstr>A125241586W</vt:lpstr>
      <vt:lpstr>A125241586W_Data</vt:lpstr>
      <vt:lpstr>A125241586W_Latest</vt:lpstr>
      <vt:lpstr>A125241590L</vt:lpstr>
      <vt:lpstr>A125241590L_Data</vt:lpstr>
      <vt:lpstr>A125241590L_Latest</vt:lpstr>
      <vt:lpstr>A125241594W</vt:lpstr>
      <vt:lpstr>A125241594W_Data</vt:lpstr>
      <vt:lpstr>A125241594W_Latest</vt:lpstr>
      <vt:lpstr>A125241598F</vt:lpstr>
      <vt:lpstr>A125241598F_Data</vt:lpstr>
      <vt:lpstr>A125241598F_Latest</vt:lpstr>
      <vt:lpstr>A125241602K</vt:lpstr>
      <vt:lpstr>A125241602K_Data</vt:lpstr>
      <vt:lpstr>A125241602K_Latest</vt:lpstr>
      <vt:lpstr>A125241606V</vt:lpstr>
      <vt:lpstr>A125241606V_Data</vt:lpstr>
      <vt:lpstr>A125241606V_Latest</vt:lpstr>
      <vt:lpstr>A125241610K</vt:lpstr>
      <vt:lpstr>A125241610K_Data</vt:lpstr>
      <vt:lpstr>A125241610K_Latest</vt:lpstr>
      <vt:lpstr>A125241614V</vt:lpstr>
      <vt:lpstr>A125241614V_Data</vt:lpstr>
      <vt:lpstr>A125241614V_Latest</vt:lpstr>
      <vt:lpstr>A125241618C</vt:lpstr>
      <vt:lpstr>A125241618C_Data</vt:lpstr>
      <vt:lpstr>A125241618C_Latest</vt:lpstr>
      <vt:lpstr>A125241974X</vt:lpstr>
      <vt:lpstr>A125241974X_Data</vt:lpstr>
      <vt:lpstr>A125241974X_Latest</vt:lpstr>
      <vt:lpstr>A125241978J</vt:lpstr>
      <vt:lpstr>A125241978J_Data</vt:lpstr>
      <vt:lpstr>A125241978J_Latest</vt:lpstr>
      <vt:lpstr>A125241982X</vt:lpstr>
      <vt:lpstr>A125241982X_Data</vt:lpstr>
      <vt:lpstr>A125241982X_Latest</vt:lpstr>
      <vt:lpstr>A125241986J</vt:lpstr>
      <vt:lpstr>A125241986J_Data</vt:lpstr>
      <vt:lpstr>A125241986J_Latest</vt:lpstr>
      <vt:lpstr>A125241990X</vt:lpstr>
      <vt:lpstr>A125241990X_Data</vt:lpstr>
      <vt:lpstr>A125241990X_Latest</vt:lpstr>
      <vt:lpstr>A125241994J</vt:lpstr>
      <vt:lpstr>A125241994J_Data</vt:lpstr>
      <vt:lpstr>A125241994J_Latest</vt:lpstr>
      <vt:lpstr>A125241998T</vt:lpstr>
      <vt:lpstr>A125241998T_Data</vt:lpstr>
      <vt:lpstr>A125241998T_Latest</vt:lpstr>
      <vt:lpstr>A125242002X</vt:lpstr>
      <vt:lpstr>A125242002X_Data</vt:lpstr>
      <vt:lpstr>A125242002X_Latest</vt:lpstr>
      <vt:lpstr>A125242006J</vt:lpstr>
      <vt:lpstr>A125242006J_Data</vt:lpstr>
      <vt:lpstr>A125242006J_Latest</vt:lpstr>
      <vt:lpstr>A125242010X</vt:lpstr>
      <vt:lpstr>A125242010X_Data</vt:lpstr>
      <vt:lpstr>A125242010X_Latest</vt:lpstr>
      <vt:lpstr>A125242014J</vt:lpstr>
      <vt:lpstr>A125242014J_Data</vt:lpstr>
      <vt:lpstr>A125242014J_Latest</vt:lpstr>
      <vt:lpstr>A125242018T</vt:lpstr>
      <vt:lpstr>A125242018T_Data</vt:lpstr>
      <vt:lpstr>A125242018T_Latest</vt:lpstr>
      <vt:lpstr>A125242022J</vt:lpstr>
      <vt:lpstr>A125242022J_Data</vt:lpstr>
      <vt:lpstr>A125242022J_Latest</vt:lpstr>
      <vt:lpstr>A125242026T</vt:lpstr>
      <vt:lpstr>A125242026T_Data</vt:lpstr>
      <vt:lpstr>A125242026T_Latest</vt:lpstr>
      <vt:lpstr>A125242030J</vt:lpstr>
      <vt:lpstr>A125242030J_Data</vt:lpstr>
      <vt:lpstr>A125242030J_Latest</vt:lpstr>
      <vt:lpstr>A125242034T</vt:lpstr>
      <vt:lpstr>A125242034T_Data</vt:lpstr>
      <vt:lpstr>A125242034T_Latest</vt:lpstr>
      <vt:lpstr>A125242038A</vt:lpstr>
      <vt:lpstr>A125242038A_Data</vt:lpstr>
      <vt:lpstr>A125242038A_Latest</vt:lpstr>
      <vt:lpstr>A125242042T</vt:lpstr>
      <vt:lpstr>A125242042T_Data</vt:lpstr>
      <vt:lpstr>A125242042T_Latest</vt:lpstr>
      <vt:lpstr>A125242046A</vt:lpstr>
      <vt:lpstr>A125242046A_Data</vt:lpstr>
      <vt:lpstr>A125242046A_Latest</vt:lpstr>
      <vt:lpstr>A125242050T</vt:lpstr>
      <vt:lpstr>A125242050T_Data</vt:lpstr>
      <vt:lpstr>A125242050T_Latest</vt:lpstr>
      <vt:lpstr>A125242054A</vt:lpstr>
      <vt:lpstr>A125242054A_Data</vt:lpstr>
      <vt:lpstr>A125242054A_Latest</vt:lpstr>
      <vt:lpstr>A125242058K</vt:lpstr>
      <vt:lpstr>A125242058K_Data</vt:lpstr>
      <vt:lpstr>A125242058K_Latest</vt:lpstr>
      <vt:lpstr>A125242062A</vt:lpstr>
      <vt:lpstr>A125242062A_Data</vt:lpstr>
      <vt:lpstr>A125242062A_Latest</vt:lpstr>
      <vt:lpstr>A125242066K</vt:lpstr>
      <vt:lpstr>A125242066K_Data</vt:lpstr>
      <vt:lpstr>A125242066K_Latest</vt:lpstr>
      <vt:lpstr>A125242070A</vt:lpstr>
      <vt:lpstr>A125242070A_Data</vt:lpstr>
      <vt:lpstr>A125242070A_Latest</vt:lpstr>
      <vt:lpstr>A125242074K</vt:lpstr>
      <vt:lpstr>A125242074K_Data</vt:lpstr>
      <vt:lpstr>A125242074K_Latest</vt:lpstr>
      <vt:lpstr>A125242078V</vt:lpstr>
      <vt:lpstr>A125242078V_Data</vt:lpstr>
      <vt:lpstr>A125242078V_Latest</vt:lpstr>
      <vt:lpstr>A125242082K</vt:lpstr>
      <vt:lpstr>A125242082K_Data</vt:lpstr>
      <vt:lpstr>A125242082K_Latest</vt:lpstr>
      <vt:lpstr>A125242086V</vt:lpstr>
      <vt:lpstr>A125242086V_Data</vt:lpstr>
      <vt:lpstr>A125242086V_Latest</vt:lpstr>
      <vt:lpstr>A125242090K</vt:lpstr>
      <vt:lpstr>A125242090K_Data</vt:lpstr>
      <vt:lpstr>A125242090K_Latest</vt:lpstr>
      <vt:lpstr>A125242094V</vt:lpstr>
      <vt:lpstr>A125242094V_Data</vt:lpstr>
      <vt:lpstr>A125242094V_Latest</vt:lpstr>
      <vt:lpstr>A125242098C</vt:lpstr>
      <vt:lpstr>A125242098C_Data</vt:lpstr>
      <vt:lpstr>A125242098C_Latest</vt:lpstr>
      <vt:lpstr>A125242102J</vt:lpstr>
      <vt:lpstr>A125242102J_Data</vt:lpstr>
      <vt:lpstr>A125242102J_Latest</vt:lpstr>
      <vt:lpstr>A125242106T</vt:lpstr>
      <vt:lpstr>A125242106T_Data</vt:lpstr>
      <vt:lpstr>A125242106T_Latest</vt:lpstr>
      <vt:lpstr>A125242110J</vt:lpstr>
      <vt:lpstr>A125242110J_Data</vt:lpstr>
      <vt:lpstr>A125242110J_Latest</vt:lpstr>
      <vt:lpstr>A125242114T</vt:lpstr>
      <vt:lpstr>A125242114T_Data</vt:lpstr>
      <vt:lpstr>A125242114T_Latest</vt:lpstr>
      <vt:lpstr>A125242118A</vt:lpstr>
      <vt:lpstr>A125242118A_Data</vt:lpstr>
      <vt:lpstr>A125242118A_Latest</vt:lpstr>
      <vt:lpstr>A125242122T</vt:lpstr>
      <vt:lpstr>A125242122T_Data</vt:lpstr>
      <vt:lpstr>A125242122T_Latest</vt:lpstr>
      <vt:lpstr>A125242126A</vt:lpstr>
      <vt:lpstr>A125242126A_Data</vt:lpstr>
      <vt:lpstr>A125242126A_Latest</vt:lpstr>
      <vt:lpstr>A125242130T</vt:lpstr>
      <vt:lpstr>A125242130T_Data</vt:lpstr>
      <vt:lpstr>A125242130T_Latest</vt:lpstr>
      <vt:lpstr>A125242134A</vt:lpstr>
      <vt:lpstr>A125242134A_Data</vt:lpstr>
      <vt:lpstr>A125242134A_Latest</vt:lpstr>
      <vt:lpstr>A125242138K</vt:lpstr>
      <vt:lpstr>A125242138K_Data</vt:lpstr>
      <vt:lpstr>A125242138K_Latest</vt:lpstr>
      <vt:lpstr>A125242142A</vt:lpstr>
      <vt:lpstr>A125242142A_Data</vt:lpstr>
      <vt:lpstr>A125242142A_Latest</vt:lpstr>
      <vt:lpstr>A125242146K</vt:lpstr>
      <vt:lpstr>A125242146K_Data</vt:lpstr>
      <vt:lpstr>A125242146K_Latest</vt:lpstr>
      <vt:lpstr>A125242150A</vt:lpstr>
      <vt:lpstr>A125242150A_Data</vt:lpstr>
      <vt:lpstr>A125242150A_Latest</vt:lpstr>
      <vt:lpstr>A125242154K</vt:lpstr>
      <vt:lpstr>A125242154K_Data</vt:lpstr>
      <vt:lpstr>A125242154K_Latest</vt:lpstr>
      <vt:lpstr>A125242158V</vt:lpstr>
      <vt:lpstr>A125242158V_Data</vt:lpstr>
      <vt:lpstr>A125242158V_Latest</vt:lpstr>
      <vt:lpstr>A125242162K</vt:lpstr>
      <vt:lpstr>A125242162K_Data</vt:lpstr>
      <vt:lpstr>A125242162K_Latest</vt:lpstr>
      <vt:lpstr>A125242166V</vt:lpstr>
      <vt:lpstr>A125242166V_Data</vt:lpstr>
      <vt:lpstr>A125242166V_Latest</vt:lpstr>
      <vt:lpstr>A125242170K</vt:lpstr>
      <vt:lpstr>A125242170K_Data</vt:lpstr>
      <vt:lpstr>A125242170K_Latest</vt:lpstr>
      <vt:lpstr>A125242174V</vt:lpstr>
      <vt:lpstr>A125242174V_Data</vt:lpstr>
      <vt:lpstr>A125242174V_Latest</vt:lpstr>
      <vt:lpstr>A125242178C</vt:lpstr>
      <vt:lpstr>A125242178C_Data</vt:lpstr>
      <vt:lpstr>A125242178C_Latest</vt:lpstr>
      <vt:lpstr>A125242182V</vt:lpstr>
      <vt:lpstr>A125242182V_Data</vt:lpstr>
      <vt:lpstr>A125242182V_Latest</vt:lpstr>
      <vt:lpstr>A125242186C</vt:lpstr>
      <vt:lpstr>A125242186C_Data</vt:lpstr>
      <vt:lpstr>A125242186C_Latest</vt:lpstr>
      <vt:lpstr>A125242190V</vt:lpstr>
      <vt:lpstr>A125242190V_Data</vt:lpstr>
      <vt:lpstr>A125242190V_Latest</vt:lpstr>
      <vt:lpstr>A125242194C</vt:lpstr>
      <vt:lpstr>A125242194C_Data</vt:lpstr>
      <vt:lpstr>A125242194C_Latest</vt:lpstr>
      <vt:lpstr>A125242198L</vt:lpstr>
      <vt:lpstr>A125242198L_Data</vt:lpstr>
      <vt:lpstr>A125242198L_Latest</vt:lpstr>
      <vt:lpstr>A125242202T</vt:lpstr>
      <vt:lpstr>A125242202T_Data</vt:lpstr>
      <vt:lpstr>A125242202T_Latest</vt:lpstr>
      <vt:lpstr>A125242206A</vt:lpstr>
      <vt:lpstr>A125242206A_Data</vt:lpstr>
      <vt:lpstr>A125242206A_Latest</vt:lpstr>
      <vt:lpstr>A125242210T</vt:lpstr>
      <vt:lpstr>A125242210T_Data</vt:lpstr>
      <vt:lpstr>A125242210T_Latest</vt:lpstr>
      <vt:lpstr>A125242214A</vt:lpstr>
      <vt:lpstr>A125242214A_Data</vt:lpstr>
      <vt:lpstr>A125242214A_Latest</vt:lpstr>
      <vt:lpstr>A125242218K</vt:lpstr>
      <vt:lpstr>A125242218K_Data</vt:lpstr>
      <vt:lpstr>A125242218K_Latest</vt:lpstr>
      <vt:lpstr>A125242222A</vt:lpstr>
      <vt:lpstr>A125242222A_Data</vt:lpstr>
      <vt:lpstr>A125242222A_Latest</vt:lpstr>
      <vt:lpstr>A125242226K</vt:lpstr>
      <vt:lpstr>A125242226K_Data</vt:lpstr>
      <vt:lpstr>A125242226K_Latest</vt:lpstr>
      <vt:lpstr>A125242230A</vt:lpstr>
      <vt:lpstr>A125242230A_Data</vt:lpstr>
      <vt:lpstr>A125242230A_Latest</vt:lpstr>
      <vt:lpstr>A125242234K</vt:lpstr>
      <vt:lpstr>A125242234K_Data</vt:lpstr>
      <vt:lpstr>A125242234K_Latest</vt:lpstr>
      <vt:lpstr>A125242238V</vt:lpstr>
      <vt:lpstr>A125242238V_Data</vt:lpstr>
      <vt:lpstr>A125242238V_Latest</vt:lpstr>
      <vt:lpstr>A125242242K</vt:lpstr>
      <vt:lpstr>A125242242K_Data</vt:lpstr>
      <vt:lpstr>A125242242K_Latest</vt:lpstr>
      <vt:lpstr>A125242246V</vt:lpstr>
      <vt:lpstr>A125242246V_Data</vt:lpstr>
      <vt:lpstr>A125242246V_Latest</vt:lpstr>
      <vt:lpstr>A125242250K</vt:lpstr>
      <vt:lpstr>A125242250K_Data</vt:lpstr>
      <vt:lpstr>A125242250K_Latest</vt:lpstr>
      <vt:lpstr>A125242254V</vt:lpstr>
      <vt:lpstr>A125242254V_Data</vt:lpstr>
      <vt:lpstr>A125242254V_Latest</vt:lpstr>
      <vt:lpstr>A125242258C</vt:lpstr>
      <vt:lpstr>A125242258C_Data</vt:lpstr>
      <vt:lpstr>A125242258C_Latest</vt:lpstr>
      <vt:lpstr>A125242262V</vt:lpstr>
      <vt:lpstr>A125242262V_Data</vt:lpstr>
      <vt:lpstr>A125242262V_Latest</vt:lpstr>
      <vt:lpstr>A125242266C</vt:lpstr>
      <vt:lpstr>A125242266C_Data</vt:lpstr>
      <vt:lpstr>A125242266C_Latest</vt:lpstr>
      <vt:lpstr>A125242270V</vt:lpstr>
      <vt:lpstr>A125242270V_Data</vt:lpstr>
      <vt:lpstr>A125242270V_Latest</vt:lpstr>
      <vt:lpstr>A125242274C</vt:lpstr>
      <vt:lpstr>A125242274C_Data</vt:lpstr>
      <vt:lpstr>A125242274C_Latest</vt:lpstr>
      <vt:lpstr>A125242278L</vt:lpstr>
      <vt:lpstr>A125242278L_Data</vt:lpstr>
      <vt:lpstr>A125242278L_Latest</vt:lpstr>
      <vt:lpstr>A125242282C</vt:lpstr>
      <vt:lpstr>A125242282C_Data</vt:lpstr>
      <vt:lpstr>A125242282C_Latest</vt:lpstr>
      <vt:lpstr>A125242286L</vt:lpstr>
      <vt:lpstr>A125242286L_Data</vt:lpstr>
      <vt:lpstr>A125242286L_Latest</vt:lpstr>
      <vt:lpstr>A125242290C</vt:lpstr>
      <vt:lpstr>A125242290C_Data</vt:lpstr>
      <vt:lpstr>A125242290C_Latest</vt:lpstr>
      <vt:lpstr>A125242294L</vt:lpstr>
      <vt:lpstr>A125242294L_Data</vt:lpstr>
      <vt:lpstr>A125242294L_Latest</vt:lpstr>
      <vt:lpstr>A125242298W</vt:lpstr>
      <vt:lpstr>A125242298W_Data</vt:lpstr>
      <vt:lpstr>A125242298W_Latest</vt:lpstr>
      <vt:lpstr>A125242302A</vt:lpstr>
      <vt:lpstr>A125242302A_Data</vt:lpstr>
      <vt:lpstr>A125242302A_Latest</vt:lpstr>
      <vt:lpstr>A125242306K</vt:lpstr>
      <vt:lpstr>A125242306K_Data</vt:lpstr>
      <vt:lpstr>A125242306K_Latest</vt:lpstr>
      <vt:lpstr>A125242310A</vt:lpstr>
      <vt:lpstr>A125242310A_Data</vt:lpstr>
      <vt:lpstr>A125242310A_Latest</vt:lpstr>
      <vt:lpstr>A125242314K</vt:lpstr>
      <vt:lpstr>A125242314K_Data</vt:lpstr>
      <vt:lpstr>A125242314K_Latest</vt:lpstr>
      <vt:lpstr>A125242318V</vt:lpstr>
      <vt:lpstr>A125242318V_Data</vt:lpstr>
      <vt:lpstr>A125242318V_Latest</vt:lpstr>
      <vt:lpstr>A125242322K</vt:lpstr>
      <vt:lpstr>A125242322K_Data</vt:lpstr>
      <vt:lpstr>A125242322K_Latest</vt:lpstr>
      <vt:lpstr>A125242326V</vt:lpstr>
      <vt:lpstr>A125242326V_Data</vt:lpstr>
      <vt:lpstr>A125242326V_Latest</vt:lpstr>
      <vt:lpstr>A125242330K</vt:lpstr>
      <vt:lpstr>A125242330K_Data</vt:lpstr>
      <vt:lpstr>A125242330K_Latest</vt:lpstr>
      <vt:lpstr>A125242334V</vt:lpstr>
      <vt:lpstr>A125242334V_Data</vt:lpstr>
      <vt:lpstr>A125242334V_Latest</vt:lpstr>
      <vt:lpstr>A125242338C</vt:lpstr>
      <vt:lpstr>A125242338C_Data</vt:lpstr>
      <vt:lpstr>A125242338C_Latest</vt:lpstr>
      <vt:lpstr>A125242342V</vt:lpstr>
      <vt:lpstr>A125242342V_Data</vt:lpstr>
      <vt:lpstr>A125242342V_Latest</vt:lpstr>
      <vt:lpstr>A125242346C</vt:lpstr>
      <vt:lpstr>A125242346C_Data</vt:lpstr>
      <vt:lpstr>A125242346C_Latest</vt:lpstr>
      <vt:lpstr>A125242350V</vt:lpstr>
      <vt:lpstr>A125242350V_Data</vt:lpstr>
      <vt:lpstr>A125242350V_Latest</vt:lpstr>
      <vt:lpstr>A125242354C</vt:lpstr>
      <vt:lpstr>A125242354C_Data</vt:lpstr>
      <vt:lpstr>A125242354C_Latest</vt:lpstr>
      <vt:lpstr>A125242358L</vt:lpstr>
      <vt:lpstr>A125242358L_Data</vt:lpstr>
      <vt:lpstr>A125242358L_Latest</vt:lpstr>
      <vt:lpstr>A125242362C</vt:lpstr>
      <vt:lpstr>A125242362C_Data</vt:lpstr>
      <vt:lpstr>A125242362C_Latest</vt:lpstr>
      <vt:lpstr>A125242366L</vt:lpstr>
      <vt:lpstr>A125242366L_Data</vt:lpstr>
      <vt:lpstr>A125242366L_Latest</vt:lpstr>
      <vt:lpstr>A125242370C</vt:lpstr>
      <vt:lpstr>A125242370C_Data</vt:lpstr>
      <vt:lpstr>A125242370C_Latest</vt:lpstr>
      <vt:lpstr>A125242374L</vt:lpstr>
      <vt:lpstr>A125242374L_Data</vt:lpstr>
      <vt:lpstr>A125242374L_Latest</vt:lpstr>
      <vt:lpstr>A125242378W</vt:lpstr>
      <vt:lpstr>A125242378W_Data</vt:lpstr>
      <vt:lpstr>A125242378W_Latest</vt:lpstr>
      <vt:lpstr>A125242382L</vt:lpstr>
      <vt:lpstr>A125242382L_Data</vt:lpstr>
      <vt:lpstr>A125242382L_Latest</vt:lpstr>
      <vt:lpstr>A125242386W</vt:lpstr>
      <vt:lpstr>A125242386W_Data</vt:lpstr>
      <vt:lpstr>A125242386W_Latest</vt:lpstr>
      <vt:lpstr>A125242390L</vt:lpstr>
      <vt:lpstr>A125242390L_Data</vt:lpstr>
      <vt:lpstr>A125242390L_Latest</vt:lpstr>
      <vt:lpstr>A125242394W</vt:lpstr>
      <vt:lpstr>A125242394W_Data</vt:lpstr>
      <vt:lpstr>A125242394W_Latest</vt:lpstr>
      <vt:lpstr>A125242398F</vt:lpstr>
      <vt:lpstr>A125242398F_Data</vt:lpstr>
      <vt:lpstr>A125242398F_Latest</vt:lpstr>
      <vt:lpstr>A125242402K</vt:lpstr>
      <vt:lpstr>A125242402K_Data</vt:lpstr>
      <vt:lpstr>A125242402K_Latest</vt:lpstr>
      <vt:lpstr>A125242406V</vt:lpstr>
      <vt:lpstr>A125242406V_Data</vt:lpstr>
      <vt:lpstr>A125242406V_Latest</vt:lpstr>
      <vt:lpstr>A125242410K</vt:lpstr>
      <vt:lpstr>A125242410K_Data</vt:lpstr>
      <vt:lpstr>A125242410K_Latest</vt:lpstr>
      <vt:lpstr>A125242766X</vt:lpstr>
      <vt:lpstr>A125242766X_Data</vt:lpstr>
      <vt:lpstr>A125242766X_Latest</vt:lpstr>
      <vt:lpstr>A125242770R</vt:lpstr>
      <vt:lpstr>A125242770R_Data</vt:lpstr>
      <vt:lpstr>A125242770R_Latest</vt:lpstr>
      <vt:lpstr>A125242774X</vt:lpstr>
      <vt:lpstr>A125242774X_Data</vt:lpstr>
      <vt:lpstr>A125242774X_Latest</vt:lpstr>
      <vt:lpstr>A125242778J</vt:lpstr>
      <vt:lpstr>A125242778J_Data</vt:lpstr>
      <vt:lpstr>A125242778J_Latest</vt:lpstr>
      <vt:lpstr>A125242782X</vt:lpstr>
      <vt:lpstr>A125242782X_Data</vt:lpstr>
      <vt:lpstr>A125242782X_Latest</vt:lpstr>
      <vt:lpstr>A125242786J</vt:lpstr>
      <vt:lpstr>A125242786J_Data</vt:lpstr>
      <vt:lpstr>A125242786J_Latest</vt:lpstr>
      <vt:lpstr>A125242790X</vt:lpstr>
      <vt:lpstr>A125242790X_Data</vt:lpstr>
      <vt:lpstr>A125242790X_Latest</vt:lpstr>
      <vt:lpstr>A125242794J</vt:lpstr>
      <vt:lpstr>A125242794J_Data</vt:lpstr>
      <vt:lpstr>A125242794J_Latest</vt:lpstr>
      <vt:lpstr>A125242798T</vt:lpstr>
      <vt:lpstr>A125242798T_Data</vt:lpstr>
      <vt:lpstr>A125242798T_Latest</vt:lpstr>
      <vt:lpstr>A125242802W</vt:lpstr>
      <vt:lpstr>A125242802W_Data</vt:lpstr>
      <vt:lpstr>A125242802W_Latest</vt:lpstr>
      <vt:lpstr>A125242806F</vt:lpstr>
      <vt:lpstr>A125242806F_Data</vt:lpstr>
      <vt:lpstr>A125242806F_Latest</vt:lpstr>
      <vt:lpstr>A125243162C</vt:lpstr>
      <vt:lpstr>A125243162C_Data</vt:lpstr>
      <vt:lpstr>A125243162C_Latest</vt:lpstr>
      <vt:lpstr>A125243166L</vt:lpstr>
      <vt:lpstr>A125243166L_Data</vt:lpstr>
      <vt:lpstr>A125243166L_Latest</vt:lpstr>
      <vt:lpstr>A125243170C</vt:lpstr>
      <vt:lpstr>A125243170C_Data</vt:lpstr>
      <vt:lpstr>A125243170C_Latest</vt:lpstr>
      <vt:lpstr>A125243174L</vt:lpstr>
      <vt:lpstr>A125243174L_Data</vt:lpstr>
      <vt:lpstr>A125243174L_Latest</vt:lpstr>
      <vt:lpstr>A125243178W</vt:lpstr>
      <vt:lpstr>A125243178W_Data</vt:lpstr>
      <vt:lpstr>A125243178W_Latest</vt:lpstr>
      <vt:lpstr>A125243182L</vt:lpstr>
      <vt:lpstr>A125243182L_Data</vt:lpstr>
      <vt:lpstr>A125243182L_Latest</vt:lpstr>
      <vt:lpstr>A125243186W</vt:lpstr>
      <vt:lpstr>A125243186W_Data</vt:lpstr>
      <vt:lpstr>A125243186W_Latest</vt:lpstr>
      <vt:lpstr>A125243190L</vt:lpstr>
      <vt:lpstr>A125243190L_Data</vt:lpstr>
      <vt:lpstr>A125243190L_Latest</vt:lpstr>
      <vt:lpstr>A125243194W</vt:lpstr>
      <vt:lpstr>A125243194W_Data</vt:lpstr>
      <vt:lpstr>A125243194W_Latest</vt:lpstr>
      <vt:lpstr>A125243198F</vt:lpstr>
      <vt:lpstr>A125243198F_Data</vt:lpstr>
      <vt:lpstr>A125243198F_Latest</vt:lpstr>
      <vt:lpstr>A125243202K</vt:lpstr>
      <vt:lpstr>A125243202K_Data</vt:lpstr>
      <vt:lpstr>A125243202K_Latest</vt:lpstr>
      <vt:lpstr>A125243558X</vt:lpstr>
      <vt:lpstr>A125243558X_Data</vt:lpstr>
      <vt:lpstr>A125243558X_Latest</vt:lpstr>
      <vt:lpstr>A125243562R</vt:lpstr>
      <vt:lpstr>A125243562R_Data</vt:lpstr>
      <vt:lpstr>A125243562R_Latest</vt:lpstr>
      <vt:lpstr>A125243566X</vt:lpstr>
      <vt:lpstr>A125243566X_Data</vt:lpstr>
      <vt:lpstr>A125243566X_Latest</vt:lpstr>
      <vt:lpstr>A125243570R</vt:lpstr>
      <vt:lpstr>A125243570R_Data</vt:lpstr>
      <vt:lpstr>A125243570R_Latest</vt:lpstr>
      <vt:lpstr>A125243574X</vt:lpstr>
      <vt:lpstr>A125243574X_Data</vt:lpstr>
      <vt:lpstr>A125243574X_Latest</vt:lpstr>
      <vt:lpstr>A125243578J</vt:lpstr>
      <vt:lpstr>A125243578J_Data</vt:lpstr>
      <vt:lpstr>A125243578J_Latest</vt:lpstr>
      <vt:lpstr>A125243582X</vt:lpstr>
      <vt:lpstr>A125243582X_Data</vt:lpstr>
      <vt:lpstr>A125243582X_Latest</vt:lpstr>
      <vt:lpstr>A125243586J</vt:lpstr>
      <vt:lpstr>A125243586J_Data</vt:lpstr>
      <vt:lpstr>A125243586J_Latest</vt:lpstr>
      <vt:lpstr>A125243590X</vt:lpstr>
      <vt:lpstr>A125243590X_Data</vt:lpstr>
      <vt:lpstr>A125243590X_Latest</vt:lpstr>
      <vt:lpstr>A125243594J</vt:lpstr>
      <vt:lpstr>A125243594J_Data</vt:lpstr>
      <vt:lpstr>A125243594J_Latest</vt:lpstr>
      <vt:lpstr>A125243598T</vt:lpstr>
      <vt:lpstr>A125243598T_Data</vt:lpstr>
      <vt:lpstr>A125243598T_Latest</vt:lpstr>
      <vt:lpstr>A125243954A</vt:lpstr>
      <vt:lpstr>A125243954A_Data</vt:lpstr>
      <vt:lpstr>A125243954A_Latest</vt:lpstr>
      <vt:lpstr>A125243958K</vt:lpstr>
      <vt:lpstr>A125243958K_Data</vt:lpstr>
      <vt:lpstr>A125243958K_Latest</vt:lpstr>
      <vt:lpstr>A125243962A</vt:lpstr>
      <vt:lpstr>A125243962A_Data</vt:lpstr>
      <vt:lpstr>A125243962A_Latest</vt:lpstr>
      <vt:lpstr>A125243966K</vt:lpstr>
      <vt:lpstr>A125243966K_Data</vt:lpstr>
      <vt:lpstr>A125243966K_Latest</vt:lpstr>
      <vt:lpstr>A125243970A</vt:lpstr>
      <vt:lpstr>A125243970A_Data</vt:lpstr>
      <vt:lpstr>A125243970A_Latest</vt:lpstr>
      <vt:lpstr>A125243974K</vt:lpstr>
      <vt:lpstr>A125243974K_Data</vt:lpstr>
      <vt:lpstr>A125243974K_Latest</vt:lpstr>
      <vt:lpstr>A125243978V</vt:lpstr>
      <vt:lpstr>A125243978V_Data</vt:lpstr>
      <vt:lpstr>A125243978V_Latest</vt:lpstr>
      <vt:lpstr>A125243982K</vt:lpstr>
      <vt:lpstr>A125243982K_Data</vt:lpstr>
      <vt:lpstr>A125243982K_Latest</vt:lpstr>
      <vt:lpstr>A125243986V</vt:lpstr>
      <vt:lpstr>A125243986V_Data</vt:lpstr>
      <vt:lpstr>A125243986V_Latest</vt:lpstr>
      <vt:lpstr>A125243990K</vt:lpstr>
      <vt:lpstr>A125243990K_Data</vt:lpstr>
      <vt:lpstr>A125243990K_Latest</vt:lpstr>
      <vt:lpstr>A125243994V</vt:lpstr>
      <vt:lpstr>A125243994V_Data</vt:lpstr>
      <vt:lpstr>A125243994V_Latest</vt:lpstr>
      <vt:lpstr>A125244350F</vt:lpstr>
      <vt:lpstr>A125244350F_Data</vt:lpstr>
      <vt:lpstr>A125244350F_Latest</vt:lpstr>
      <vt:lpstr>A125244354R</vt:lpstr>
      <vt:lpstr>A125244354R_Data</vt:lpstr>
      <vt:lpstr>A125244354R_Latest</vt:lpstr>
      <vt:lpstr>A125244358X</vt:lpstr>
      <vt:lpstr>A125244358X_Data</vt:lpstr>
      <vt:lpstr>A125244358X_Latest</vt:lpstr>
      <vt:lpstr>A125244362R</vt:lpstr>
      <vt:lpstr>A125244362R_Data</vt:lpstr>
      <vt:lpstr>A125244362R_Latest</vt:lpstr>
      <vt:lpstr>A125244366X</vt:lpstr>
      <vt:lpstr>A125244366X_Data</vt:lpstr>
      <vt:lpstr>A125244366X_Latest</vt:lpstr>
      <vt:lpstr>A125244370R</vt:lpstr>
      <vt:lpstr>A125244370R_Data</vt:lpstr>
      <vt:lpstr>A125244370R_Latest</vt:lpstr>
      <vt:lpstr>A125244374X</vt:lpstr>
      <vt:lpstr>A125244374X_Data</vt:lpstr>
      <vt:lpstr>A125244374X_Latest</vt:lpstr>
      <vt:lpstr>A125244378J</vt:lpstr>
      <vt:lpstr>A125244378J_Data</vt:lpstr>
      <vt:lpstr>A125244378J_Latest</vt:lpstr>
      <vt:lpstr>A125244382X</vt:lpstr>
      <vt:lpstr>A125244382X_Data</vt:lpstr>
      <vt:lpstr>A125244382X_Latest</vt:lpstr>
      <vt:lpstr>A125244386J</vt:lpstr>
      <vt:lpstr>A125244386J_Data</vt:lpstr>
      <vt:lpstr>A125244386J_Latest</vt:lpstr>
      <vt:lpstr>A125244390X</vt:lpstr>
      <vt:lpstr>A125244390X_Data</vt:lpstr>
      <vt:lpstr>A125244390X_Latest</vt:lpstr>
      <vt:lpstr>A125244394J</vt:lpstr>
      <vt:lpstr>A125244394J_Data</vt:lpstr>
      <vt:lpstr>A125244394J_Latest</vt:lpstr>
      <vt:lpstr>A125244398T</vt:lpstr>
      <vt:lpstr>A125244398T_Data</vt:lpstr>
      <vt:lpstr>A125244398T_Latest</vt:lpstr>
      <vt:lpstr>A125244402W</vt:lpstr>
      <vt:lpstr>A125244402W_Data</vt:lpstr>
      <vt:lpstr>A125244402W_Latest</vt:lpstr>
      <vt:lpstr>A125244406F</vt:lpstr>
      <vt:lpstr>A125244406F_Data</vt:lpstr>
      <vt:lpstr>A125244406F_Latest</vt:lpstr>
      <vt:lpstr>A125244410W</vt:lpstr>
      <vt:lpstr>A125244410W_Data</vt:lpstr>
      <vt:lpstr>A125244410W_Latest</vt:lpstr>
      <vt:lpstr>A125244414F</vt:lpstr>
      <vt:lpstr>A125244414F_Data</vt:lpstr>
      <vt:lpstr>A125244414F_Latest</vt:lpstr>
      <vt:lpstr>A125244418R</vt:lpstr>
      <vt:lpstr>A125244418R_Data</vt:lpstr>
      <vt:lpstr>A125244418R_Latest</vt:lpstr>
      <vt:lpstr>A125244422F</vt:lpstr>
      <vt:lpstr>A125244422F_Data</vt:lpstr>
      <vt:lpstr>A125244422F_Latest</vt:lpstr>
      <vt:lpstr>A125244426R</vt:lpstr>
      <vt:lpstr>A125244426R_Data</vt:lpstr>
      <vt:lpstr>A125244426R_Latest</vt:lpstr>
      <vt:lpstr>A125244430F</vt:lpstr>
      <vt:lpstr>A125244430F_Data</vt:lpstr>
      <vt:lpstr>A125244430F_Latest</vt:lpstr>
      <vt:lpstr>A125244434R</vt:lpstr>
      <vt:lpstr>A125244434R_Data</vt:lpstr>
      <vt:lpstr>A125244434R_Latest</vt:lpstr>
      <vt:lpstr>A125244438X</vt:lpstr>
      <vt:lpstr>A125244438X_Data</vt:lpstr>
      <vt:lpstr>A125244438X_Latest</vt:lpstr>
      <vt:lpstr>A125244442R</vt:lpstr>
      <vt:lpstr>A125244442R_Data</vt:lpstr>
      <vt:lpstr>A125244442R_Latest</vt:lpstr>
      <vt:lpstr>A125244446X</vt:lpstr>
      <vt:lpstr>A125244446X_Data</vt:lpstr>
      <vt:lpstr>A125244446X_Latest</vt:lpstr>
      <vt:lpstr>A125244450R</vt:lpstr>
      <vt:lpstr>A125244450R_Data</vt:lpstr>
      <vt:lpstr>A125244450R_Latest</vt:lpstr>
      <vt:lpstr>A125244454X</vt:lpstr>
      <vt:lpstr>A125244454X_Data</vt:lpstr>
      <vt:lpstr>A125244454X_Latest</vt:lpstr>
      <vt:lpstr>A125244458J</vt:lpstr>
      <vt:lpstr>A125244458J_Data</vt:lpstr>
      <vt:lpstr>A125244458J_Latest</vt:lpstr>
      <vt:lpstr>A125244462X</vt:lpstr>
      <vt:lpstr>A125244462X_Data</vt:lpstr>
      <vt:lpstr>A125244462X_Latest</vt:lpstr>
      <vt:lpstr>A125244466J</vt:lpstr>
      <vt:lpstr>A125244466J_Data</vt:lpstr>
      <vt:lpstr>A125244466J_Latest</vt:lpstr>
      <vt:lpstr>A125244470X</vt:lpstr>
      <vt:lpstr>A125244470X_Data</vt:lpstr>
      <vt:lpstr>A125244470X_Latest</vt:lpstr>
      <vt:lpstr>A125244474J</vt:lpstr>
      <vt:lpstr>A125244474J_Data</vt:lpstr>
      <vt:lpstr>A125244474J_Latest</vt:lpstr>
      <vt:lpstr>A125244478T</vt:lpstr>
      <vt:lpstr>A125244478T_Data</vt:lpstr>
      <vt:lpstr>A125244478T_Latest</vt:lpstr>
      <vt:lpstr>A125244482J</vt:lpstr>
      <vt:lpstr>A125244482J_Data</vt:lpstr>
      <vt:lpstr>A125244482J_Latest</vt:lpstr>
      <vt:lpstr>A125244486T</vt:lpstr>
      <vt:lpstr>A125244486T_Data</vt:lpstr>
      <vt:lpstr>A125244486T_Latest</vt:lpstr>
      <vt:lpstr>A125244490J</vt:lpstr>
      <vt:lpstr>A125244490J_Data</vt:lpstr>
      <vt:lpstr>A125244490J_Latest</vt:lpstr>
      <vt:lpstr>A125244494T</vt:lpstr>
      <vt:lpstr>A125244494T_Data</vt:lpstr>
      <vt:lpstr>A125244494T_Latest</vt:lpstr>
      <vt:lpstr>A125244498A</vt:lpstr>
      <vt:lpstr>A125244498A_Data</vt:lpstr>
      <vt:lpstr>A125244498A_Latest</vt:lpstr>
      <vt:lpstr>A125244502F</vt:lpstr>
      <vt:lpstr>A125244502F_Data</vt:lpstr>
      <vt:lpstr>A125244502F_Latest</vt:lpstr>
      <vt:lpstr>A125244506R</vt:lpstr>
      <vt:lpstr>A125244506R_Data</vt:lpstr>
      <vt:lpstr>A125244506R_Latest</vt:lpstr>
      <vt:lpstr>A125244510F</vt:lpstr>
      <vt:lpstr>A125244510F_Data</vt:lpstr>
      <vt:lpstr>A125244510F_Latest</vt:lpstr>
      <vt:lpstr>A125244514R</vt:lpstr>
      <vt:lpstr>A125244514R_Data</vt:lpstr>
      <vt:lpstr>A125244514R_Latest</vt:lpstr>
      <vt:lpstr>A125244518X</vt:lpstr>
      <vt:lpstr>A125244518X_Data</vt:lpstr>
      <vt:lpstr>A125244518X_Latest</vt:lpstr>
      <vt:lpstr>A125244522R</vt:lpstr>
      <vt:lpstr>A125244522R_Data</vt:lpstr>
      <vt:lpstr>A125244522R_Latest</vt:lpstr>
      <vt:lpstr>A125244526X</vt:lpstr>
      <vt:lpstr>A125244526X_Data</vt:lpstr>
      <vt:lpstr>A125244526X_Latest</vt:lpstr>
      <vt:lpstr>A125244530R</vt:lpstr>
      <vt:lpstr>A125244530R_Data</vt:lpstr>
      <vt:lpstr>A125244530R_Latest</vt:lpstr>
      <vt:lpstr>A125244534X</vt:lpstr>
      <vt:lpstr>A125244534X_Data</vt:lpstr>
      <vt:lpstr>A125244534X_Latest</vt:lpstr>
      <vt:lpstr>A125244538J</vt:lpstr>
      <vt:lpstr>A125244538J_Data</vt:lpstr>
      <vt:lpstr>A125244538J_Latest</vt:lpstr>
      <vt:lpstr>A125244542X</vt:lpstr>
      <vt:lpstr>A125244542X_Data</vt:lpstr>
      <vt:lpstr>A125244542X_Latest</vt:lpstr>
      <vt:lpstr>A125244546J</vt:lpstr>
      <vt:lpstr>A125244546J_Data</vt:lpstr>
      <vt:lpstr>A125244546J_Latest</vt:lpstr>
      <vt:lpstr>A125244550X</vt:lpstr>
      <vt:lpstr>A125244550X_Data</vt:lpstr>
      <vt:lpstr>A125244550X_Latest</vt:lpstr>
      <vt:lpstr>A125244554J</vt:lpstr>
      <vt:lpstr>A125244554J_Data</vt:lpstr>
      <vt:lpstr>A125244554J_Latest</vt:lpstr>
      <vt:lpstr>A125244558T</vt:lpstr>
      <vt:lpstr>A125244558T_Data</vt:lpstr>
      <vt:lpstr>A125244558T_Latest</vt:lpstr>
      <vt:lpstr>A125244562J</vt:lpstr>
      <vt:lpstr>A125244562J_Data</vt:lpstr>
      <vt:lpstr>A125244562J_Latest</vt:lpstr>
      <vt:lpstr>A125244566T</vt:lpstr>
      <vt:lpstr>A125244566T_Data</vt:lpstr>
      <vt:lpstr>A125244566T_Latest</vt:lpstr>
      <vt:lpstr>A125244570J</vt:lpstr>
      <vt:lpstr>A125244570J_Data</vt:lpstr>
      <vt:lpstr>A125244570J_Latest</vt:lpstr>
      <vt:lpstr>A125244574T</vt:lpstr>
      <vt:lpstr>A125244574T_Data</vt:lpstr>
      <vt:lpstr>A125244574T_Latest</vt:lpstr>
      <vt:lpstr>A125244578A</vt:lpstr>
      <vt:lpstr>A125244578A_Data</vt:lpstr>
      <vt:lpstr>A125244578A_Latest</vt:lpstr>
      <vt:lpstr>A125244582T</vt:lpstr>
      <vt:lpstr>A125244582T_Data</vt:lpstr>
      <vt:lpstr>A125244582T_Latest</vt:lpstr>
      <vt:lpstr>A125244586A</vt:lpstr>
      <vt:lpstr>A125244586A_Data</vt:lpstr>
      <vt:lpstr>A125244586A_Latest</vt:lpstr>
      <vt:lpstr>A125244590T</vt:lpstr>
      <vt:lpstr>A125244590T_Data</vt:lpstr>
      <vt:lpstr>A125244590T_Latest</vt:lpstr>
      <vt:lpstr>A125244594A</vt:lpstr>
      <vt:lpstr>A125244594A_Data</vt:lpstr>
      <vt:lpstr>A125244594A_Latest</vt:lpstr>
      <vt:lpstr>A125244598K</vt:lpstr>
      <vt:lpstr>A125244598K_Data</vt:lpstr>
      <vt:lpstr>A125244598K_Latest</vt:lpstr>
      <vt:lpstr>A125244602R</vt:lpstr>
      <vt:lpstr>A125244602R_Data</vt:lpstr>
      <vt:lpstr>A125244602R_Latest</vt:lpstr>
      <vt:lpstr>A125244606X</vt:lpstr>
      <vt:lpstr>A125244606X_Data</vt:lpstr>
      <vt:lpstr>A125244606X_Latest</vt:lpstr>
      <vt:lpstr>A125244610R</vt:lpstr>
      <vt:lpstr>A125244610R_Data</vt:lpstr>
      <vt:lpstr>A125244610R_Latest</vt:lpstr>
      <vt:lpstr>A125244614X</vt:lpstr>
      <vt:lpstr>A125244614X_Data</vt:lpstr>
      <vt:lpstr>A125244614X_Latest</vt:lpstr>
      <vt:lpstr>A125244618J</vt:lpstr>
      <vt:lpstr>A125244618J_Data</vt:lpstr>
      <vt:lpstr>A125244618J_Latest</vt:lpstr>
      <vt:lpstr>A125244622X</vt:lpstr>
      <vt:lpstr>A125244622X_Data</vt:lpstr>
      <vt:lpstr>A125244622X_Latest</vt:lpstr>
      <vt:lpstr>A125244626J</vt:lpstr>
      <vt:lpstr>A125244626J_Data</vt:lpstr>
      <vt:lpstr>A125244626J_Latest</vt:lpstr>
      <vt:lpstr>A125244630X</vt:lpstr>
      <vt:lpstr>A125244630X_Data</vt:lpstr>
      <vt:lpstr>A125244630X_Latest</vt:lpstr>
      <vt:lpstr>A125244634J</vt:lpstr>
      <vt:lpstr>A125244634J_Data</vt:lpstr>
      <vt:lpstr>A125244634J_Latest</vt:lpstr>
      <vt:lpstr>A125244638T</vt:lpstr>
      <vt:lpstr>A125244638T_Data</vt:lpstr>
      <vt:lpstr>A125244638T_Latest</vt:lpstr>
      <vt:lpstr>A125244642J</vt:lpstr>
      <vt:lpstr>A125244642J_Data</vt:lpstr>
      <vt:lpstr>A125244642J_Latest</vt:lpstr>
      <vt:lpstr>A125244646T</vt:lpstr>
      <vt:lpstr>A125244646T_Data</vt:lpstr>
      <vt:lpstr>A125244646T_Latest</vt:lpstr>
      <vt:lpstr>A125244650J</vt:lpstr>
      <vt:lpstr>A125244650J_Data</vt:lpstr>
      <vt:lpstr>A125244650J_Latest</vt:lpstr>
      <vt:lpstr>A125244654T</vt:lpstr>
      <vt:lpstr>A125244654T_Data</vt:lpstr>
      <vt:lpstr>A125244654T_Latest</vt:lpstr>
      <vt:lpstr>A125244658A</vt:lpstr>
      <vt:lpstr>A125244658A_Data</vt:lpstr>
      <vt:lpstr>A125244658A_Latest</vt:lpstr>
      <vt:lpstr>A125244662T</vt:lpstr>
      <vt:lpstr>A125244662T_Data</vt:lpstr>
      <vt:lpstr>A125244662T_Latest</vt:lpstr>
      <vt:lpstr>A125244666A</vt:lpstr>
      <vt:lpstr>A125244666A_Data</vt:lpstr>
      <vt:lpstr>A125244666A_Latest</vt:lpstr>
      <vt:lpstr>A125244670T</vt:lpstr>
      <vt:lpstr>A125244670T_Data</vt:lpstr>
      <vt:lpstr>A125244670T_Latest</vt:lpstr>
      <vt:lpstr>A125244674A</vt:lpstr>
      <vt:lpstr>A125244674A_Data</vt:lpstr>
      <vt:lpstr>A125244674A_Latest</vt:lpstr>
      <vt:lpstr>A125244678K</vt:lpstr>
      <vt:lpstr>A125244678K_Data</vt:lpstr>
      <vt:lpstr>A125244678K_Latest</vt:lpstr>
      <vt:lpstr>A125244682A</vt:lpstr>
      <vt:lpstr>A125244682A_Data</vt:lpstr>
      <vt:lpstr>A125244682A_Latest</vt:lpstr>
      <vt:lpstr>A125244686K</vt:lpstr>
      <vt:lpstr>A125244686K_Data</vt:lpstr>
      <vt:lpstr>A125244686K_Latest</vt:lpstr>
      <vt:lpstr>A125244690A</vt:lpstr>
      <vt:lpstr>A125244690A_Data</vt:lpstr>
      <vt:lpstr>A125244690A_Latest</vt:lpstr>
      <vt:lpstr>A125244694K</vt:lpstr>
      <vt:lpstr>A125244694K_Data</vt:lpstr>
      <vt:lpstr>A125244694K_Latest</vt:lpstr>
      <vt:lpstr>A125244698V</vt:lpstr>
      <vt:lpstr>A125244698V_Data</vt:lpstr>
      <vt:lpstr>A125244698V_Latest</vt:lpstr>
      <vt:lpstr>A125244702X</vt:lpstr>
      <vt:lpstr>A125244702X_Data</vt:lpstr>
      <vt:lpstr>A125244702X_Latest</vt:lpstr>
      <vt:lpstr>A125244706J</vt:lpstr>
      <vt:lpstr>A125244706J_Data</vt:lpstr>
      <vt:lpstr>A125244706J_Latest</vt:lpstr>
      <vt:lpstr>A125244710X</vt:lpstr>
      <vt:lpstr>A125244710X_Data</vt:lpstr>
      <vt:lpstr>A125244710X_Latest</vt:lpstr>
      <vt:lpstr>A125244714J</vt:lpstr>
      <vt:lpstr>A125244714J_Data</vt:lpstr>
      <vt:lpstr>A125244714J_Latest</vt:lpstr>
      <vt:lpstr>A125244718T</vt:lpstr>
      <vt:lpstr>A125244718T_Data</vt:lpstr>
      <vt:lpstr>A125244718T_Latest</vt:lpstr>
      <vt:lpstr>A125244722J</vt:lpstr>
      <vt:lpstr>A125244722J_Data</vt:lpstr>
      <vt:lpstr>A125244722J_Latest</vt:lpstr>
      <vt:lpstr>A125244726T</vt:lpstr>
      <vt:lpstr>A125244726T_Data</vt:lpstr>
      <vt:lpstr>A125244726T_Latest</vt:lpstr>
      <vt:lpstr>A125244730J</vt:lpstr>
      <vt:lpstr>A125244730J_Data</vt:lpstr>
      <vt:lpstr>A125244730J_Latest</vt:lpstr>
      <vt:lpstr>A125244734T</vt:lpstr>
      <vt:lpstr>A125244734T_Data</vt:lpstr>
      <vt:lpstr>A125244734T_Latest</vt:lpstr>
      <vt:lpstr>A125244738A</vt:lpstr>
      <vt:lpstr>A125244738A_Data</vt:lpstr>
      <vt:lpstr>A125244738A_Latest</vt:lpstr>
      <vt:lpstr>A125244742T</vt:lpstr>
      <vt:lpstr>A125244742T_Data</vt:lpstr>
      <vt:lpstr>A125244742T_Latest</vt:lpstr>
      <vt:lpstr>A125244746A</vt:lpstr>
      <vt:lpstr>A125244746A_Data</vt:lpstr>
      <vt:lpstr>A125244746A_Latest</vt:lpstr>
      <vt:lpstr>A125244750T</vt:lpstr>
      <vt:lpstr>A125244750T_Data</vt:lpstr>
      <vt:lpstr>A125244750T_Latest</vt:lpstr>
      <vt:lpstr>A125244754A</vt:lpstr>
      <vt:lpstr>A125244754A_Data</vt:lpstr>
      <vt:lpstr>A125244754A_Latest</vt:lpstr>
      <vt:lpstr>A125244758K</vt:lpstr>
      <vt:lpstr>A125244758K_Data</vt:lpstr>
      <vt:lpstr>A125244758K_Latest</vt:lpstr>
      <vt:lpstr>A125244762A</vt:lpstr>
      <vt:lpstr>A125244762A_Data</vt:lpstr>
      <vt:lpstr>A125244762A_Latest</vt:lpstr>
      <vt:lpstr>A125244766K</vt:lpstr>
      <vt:lpstr>A125244766K_Data</vt:lpstr>
      <vt:lpstr>A125244766K_Latest</vt:lpstr>
      <vt:lpstr>A125244770A</vt:lpstr>
      <vt:lpstr>A125244770A_Data</vt:lpstr>
      <vt:lpstr>A125244770A_Latest</vt:lpstr>
      <vt:lpstr>A125244774K</vt:lpstr>
      <vt:lpstr>A125244774K_Data</vt:lpstr>
      <vt:lpstr>A125244774K_Latest</vt:lpstr>
      <vt:lpstr>A125244778V</vt:lpstr>
      <vt:lpstr>A125244778V_Data</vt:lpstr>
      <vt:lpstr>A125244778V_Latest</vt:lpstr>
      <vt:lpstr>A125244782K</vt:lpstr>
      <vt:lpstr>A125244782K_Data</vt:lpstr>
      <vt:lpstr>A125244782K_Latest</vt:lpstr>
      <vt:lpstr>A125244786V</vt:lpstr>
      <vt:lpstr>A125244786V_Data</vt:lpstr>
      <vt:lpstr>A125244786V_Latest</vt:lpstr>
      <vt:lpstr>A125245142F</vt:lpstr>
      <vt:lpstr>A125245142F_Data</vt:lpstr>
      <vt:lpstr>A125245142F_Latest</vt:lpstr>
      <vt:lpstr>A125245146R</vt:lpstr>
      <vt:lpstr>A125245146R_Data</vt:lpstr>
      <vt:lpstr>A125245146R_Latest</vt:lpstr>
      <vt:lpstr>A125245150F</vt:lpstr>
      <vt:lpstr>A125245150F_Data</vt:lpstr>
      <vt:lpstr>A125245150F_Latest</vt:lpstr>
      <vt:lpstr>A125245154R</vt:lpstr>
      <vt:lpstr>A125245154R_Data</vt:lpstr>
      <vt:lpstr>A125245154R_Latest</vt:lpstr>
      <vt:lpstr>A125245158X</vt:lpstr>
      <vt:lpstr>A125245158X_Data</vt:lpstr>
      <vt:lpstr>A125245158X_Latest</vt:lpstr>
      <vt:lpstr>A125245162R</vt:lpstr>
      <vt:lpstr>A125245162R_Data</vt:lpstr>
      <vt:lpstr>A125245162R_Latest</vt:lpstr>
      <vt:lpstr>A125245166X</vt:lpstr>
      <vt:lpstr>A125245166X_Data</vt:lpstr>
      <vt:lpstr>A125245166X_Latest</vt:lpstr>
      <vt:lpstr>A125245170R</vt:lpstr>
      <vt:lpstr>A125245170R_Data</vt:lpstr>
      <vt:lpstr>A125245170R_Latest</vt:lpstr>
      <vt:lpstr>A125245174X</vt:lpstr>
      <vt:lpstr>A125245174X_Data</vt:lpstr>
      <vt:lpstr>A125245174X_Latest</vt:lpstr>
      <vt:lpstr>A125245178J</vt:lpstr>
      <vt:lpstr>A125245178J_Data</vt:lpstr>
      <vt:lpstr>A125245178J_Latest</vt:lpstr>
      <vt:lpstr>A125245182X</vt:lpstr>
      <vt:lpstr>A125245182X_Data</vt:lpstr>
      <vt:lpstr>A125245182X_Latest</vt:lpstr>
      <vt:lpstr>A125245538A</vt:lpstr>
      <vt:lpstr>A125245538A_Data</vt:lpstr>
      <vt:lpstr>A125245538A_Latest</vt:lpstr>
      <vt:lpstr>A125245542T</vt:lpstr>
      <vt:lpstr>A125245542T_Data</vt:lpstr>
      <vt:lpstr>A125245542T_Latest</vt:lpstr>
      <vt:lpstr>A125245546A</vt:lpstr>
      <vt:lpstr>A125245546A_Data</vt:lpstr>
      <vt:lpstr>A125245546A_Latest</vt:lpstr>
      <vt:lpstr>A125245550T</vt:lpstr>
      <vt:lpstr>A125245550T_Data</vt:lpstr>
      <vt:lpstr>A125245550T_Latest</vt:lpstr>
      <vt:lpstr>A125245554A</vt:lpstr>
      <vt:lpstr>A125245554A_Data</vt:lpstr>
      <vt:lpstr>A125245554A_Latest</vt:lpstr>
      <vt:lpstr>A125245558K</vt:lpstr>
      <vt:lpstr>A125245558K_Data</vt:lpstr>
      <vt:lpstr>A125245558K_Latest</vt:lpstr>
      <vt:lpstr>A125245562A</vt:lpstr>
      <vt:lpstr>A125245562A_Data</vt:lpstr>
      <vt:lpstr>A125245562A_Latest</vt:lpstr>
      <vt:lpstr>A125245566K</vt:lpstr>
      <vt:lpstr>A125245566K_Data</vt:lpstr>
      <vt:lpstr>A125245566K_Latest</vt:lpstr>
      <vt:lpstr>A125245570A</vt:lpstr>
      <vt:lpstr>A125245570A_Data</vt:lpstr>
      <vt:lpstr>A125245570A_Latest</vt:lpstr>
      <vt:lpstr>A125245574K</vt:lpstr>
      <vt:lpstr>A125245574K_Data</vt:lpstr>
      <vt:lpstr>A125245574K_Latest</vt:lpstr>
      <vt:lpstr>A125245578V</vt:lpstr>
      <vt:lpstr>A125245578V_Data</vt:lpstr>
      <vt:lpstr>A125245578V_Latest</vt:lpstr>
      <vt:lpstr>A125245934C</vt:lpstr>
      <vt:lpstr>A125245934C_Data</vt:lpstr>
      <vt:lpstr>A125245934C_Latest</vt:lpstr>
      <vt:lpstr>A125245938L</vt:lpstr>
      <vt:lpstr>A125245938L_Data</vt:lpstr>
      <vt:lpstr>A125245938L_Latest</vt:lpstr>
      <vt:lpstr>A125245942C</vt:lpstr>
      <vt:lpstr>A125245942C_Data</vt:lpstr>
      <vt:lpstr>A125245942C_Latest</vt:lpstr>
      <vt:lpstr>A125245946L</vt:lpstr>
      <vt:lpstr>A125245946L_Data</vt:lpstr>
      <vt:lpstr>A125245946L_Latest</vt:lpstr>
      <vt:lpstr>A125245950C</vt:lpstr>
      <vt:lpstr>A125245950C_Data</vt:lpstr>
      <vt:lpstr>A125245950C_Latest</vt:lpstr>
      <vt:lpstr>A125245954L</vt:lpstr>
      <vt:lpstr>A125245954L_Data</vt:lpstr>
      <vt:lpstr>A125245954L_Latest</vt:lpstr>
      <vt:lpstr>A125245958W</vt:lpstr>
      <vt:lpstr>A125245958W_Data</vt:lpstr>
      <vt:lpstr>A125245958W_Latest</vt:lpstr>
      <vt:lpstr>A125245962L</vt:lpstr>
      <vt:lpstr>A125245962L_Data</vt:lpstr>
      <vt:lpstr>A125245962L_Latest</vt:lpstr>
      <vt:lpstr>A125245966W</vt:lpstr>
      <vt:lpstr>A125245966W_Data</vt:lpstr>
      <vt:lpstr>A125245966W_Latest</vt:lpstr>
      <vt:lpstr>A125245970L</vt:lpstr>
      <vt:lpstr>A125245970L_Data</vt:lpstr>
      <vt:lpstr>A125245970L_Latest</vt:lpstr>
      <vt:lpstr>A125245974W</vt:lpstr>
      <vt:lpstr>A125245974W_Data</vt:lpstr>
      <vt:lpstr>A125245974W_Latest</vt:lpstr>
      <vt:lpstr>A125246330J</vt:lpstr>
      <vt:lpstr>A125246330J_Data</vt:lpstr>
      <vt:lpstr>A125246330J_Latest</vt:lpstr>
      <vt:lpstr>A125246334T</vt:lpstr>
      <vt:lpstr>A125246334T_Data</vt:lpstr>
      <vt:lpstr>A125246334T_Latest</vt:lpstr>
      <vt:lpstr>A125246338A</vt:lpstr>
      <vt:lpstr>A125246338A_Data</vt:lpstr>
      <vt:lpstr>A125246338A_Latest</vt:lpstr>
      <vt:lpstr>A125246342T</vt:lpstr>
      <vt:lpstr>A125246342T_Data</vt:lpstr>
      <vt:lpstr>A125246342T_Latest</vt:lpstr>
      <vt:lpstr>A125246346A</vt:lpstr>
      <vt:lpstr>A125246346A_Data</vt:lpstr>
      <vt:lpstr>A125246346A_Latest</vt:lpstr>
      <vt:lpstr>A125246350T</vt:lpstr>
      <vt:lpstr>A125246350T_Data</vt:lpstr>
      <vt:lpstr>A125246350T_Latest</vt:lpstr>
      <vt:lpstr>A125246354A</vt:lpstr>
      <vt:lpstr>A125246354A_Data</vt:lpstr>
      <vt:lpstr>A125246354A_Latest</vt:lpstr>
      <vt:lpstr>A125246358K</vt:lpstr>
      <vt:lpstr>A125246358K_Data</vt:lpstr>
      <vt:lpstr>A125246358K_Latest</vt:lpstr>
      <vt:lpstr>A125246362A</vt:lpstr>
      <vt:lpstr>A125246362A_Data</vt:lpstr>
      <vt:lpstr>A125246362A_Latest</vt:lpstr>
      <vt:lpstr>A125246366K</vt:lpstr>
      <vt:lpstr>A125246366K_Data</vt:lpstr>
      <vt:lpstr>A125246366K_Latest</vt:lpstr>
      <vt:lpstr>A125246370A</vt:lpstr>
      <vt:lpstr>A125246370A_Data</vt:lpstr>
      <vt:lpstr>A125246370A_Latest</vt:lpstr>
      <vt:lpstr>A125246726C</vt:lpstr>
      <vt:lpstr>A125246726C_Data</vt:lpstr>
      <vt:lpstr>A125246726C_Latest</vt:lpstr>
      <vt:lpstr>A125246730V</vt:lpstr>
      <vt:lpstr>A125246730V_Data</vt:lpstr>
      <vt:lpstr>A125246730V_Latest</vt:lpstr>
      <vt:lpstr>A125246734C</vt:lpstr>
      <vt:lpstr>A125246734C_Data</vt:lpstr>
      <vt:lpstr>A125246734C_Latest</vt:lpstr>
      <vt:lpstr>A125246738L</vt:lpstr>
      <vt:lpstr>A125246738L_Data</vt:lpstr>
      <vt:lpstr>A125246738L_Latest</vt:lpstr>
      <vt:lpstr>A125246742C</vt:lpstr>
      <vt:lpstr>A125246742C_Data</vt:lpstr>
      <vt:lpstr>A125246742C_Latest</vt:lpstr>
      <vt:lpstr>A125246746L</vt:lpstr>
      <vt:lpstr>A125246746L_Data</vt:lpstr>
      <vt:lpstr>A125246746L_Latest</vt:lpstr>
      <vt:lpstr>A125246750C</vt:lpstr>
      <vt:lpstr>A125246750C_Data</vt:lpstr>
      <vt:lpstr>A125246750C_Latest</vt:lpstr>
      <vt:lpstr>A125246754L</vt:lpstr>
      <vt:lpstr>A125246754L_Data</vt:lpstr>
      <vt:lpstr>A125246754L_Latest</vt:lpstr>
      <vt:lpstr>A125246758W</vt:lpstr>
      <vt:lpstr>A125246758W_Data</vt:lpstr>
      <vt:lpstr>A125246758W_Latest</vt:lpstr>
      <vt:lpstr>A125246762L</vt:lpstr>
      <vt:lpstr>A125246762L_Data</vt:lpstr>
      <vt:lpstr>A125246762L_Latest</vt:lpstr>
      <vt:lpstr>A125246766W</vt:lpstr>
      <vt:lpstr>A125246766W_Data</vt:lpstr>
      <vt:lpstr>A125246766W_Latest</vt:lpstr>
      <vt:lpstr>A125246770L</vt:lpstr>
      <vt:lpstr>A125246770L_Data</vt:lpstr>
      <vt:lpstr>A125246770L_Latest</vt:lpstr>
      <vt:lpstr>A125246774W</vt:lpstr>
      <vt:lpstr>A125246774W_Data</vt:lpstr>
      <vt:lpstr>A125246774W_Latest</vt:lpstr>
      <vt:lpstr>A125246778F</vt:lpstr>
      <vt:lpstr>A125246778F_Data</vt:lpstr>
      <vt:lpstr>A125246778F_Latest</vt:lpstr>
      <vt:lpstr>A125246782W</vt:lpstr>
      <vt:lpstr>A125246782W_Data</vt:lpstr>
      <vt:lpstr>A125246782W_Latest</vt:lpstr>
      <vt:lpstr>A125246786F</vt:lpstr>
      <vt:lpstr>A125246786F_Data</vt:lpstr>
      <vt:lpstr>A125246786F_Latest</vt:lpstr>
      <vt:lpstr>A125246790W</vt:lpstr>
      <vt:lpstr>A125246790W_Data</vt:lpstr>
      <vt:lpstr>A125246790W_Latest</vt:lpstr>
      <vt:lpstr>A125246794F</vt:lpstr>
      <vt:lpstr>A125246794F_Data</vt:lpstr>
      <vt:lpstr>A125246794F_Latest</vt:lpstr>
      <vt:lpstr>A125246798R</vt:lpstr>
      <vt:lpstr>A125246798R_Data</vt:lpstr>
      <vt:lpstr>A125246798R_Latest</vt:lpstr>
      <vt:lpstr>A125246802V</vt:lpstr>
      <vt:lpstr>A125246802V_Data</vt:lpstr>
      <vt:lpstr>A125246802V_Latest</vt:lpstr>
      <vt:lpstr>A125246806C</vt:lpstr>
      <vt:lpstr>A125246806C_Data</vt:lpstr>
      <vt:lpstr>A125246806C_Latest</vt:lpstr>
      <vt:lpstr>A125246810V</vt:lpstr>
      <vt:lpstr>A125246810V_Data</vt:lpstr>
      <vt:lpstr>A125246810V_Latest</vt:lpstr>
      <vt:lpstr>A125246814C</vt:lpstr>
      <vt:lpstr>A125246814C_Data</vt:lpstr>
      <vt:lpstr>A125246814C_Latest</vt:lpstr>
      <vt:lpstr>A125246818L</vt:lpstr>
      <vt:lpstr>A125246818L_Data</vt:lpstr>
      <vt:lpstr>A125246818L_Latest</vt:lpstr>
      <vt:lpstr>A125246822C</vt:lpstr>
      <vt:lpstr>A125246822C_Data</vt:lpstr>
      <vt:lpstr>A125246822C_Latest</vt:lpstr>
      <vt:lpstr>A125246826L</vt:lpstr>
      <vt:lpstr>A125246826L_Data</vt:lpstr>
      <vt:lpstr>A125246826L_Latest</vt:lpstr>
      <vt:lpstr>A125246830C</vt:lpstr>
      <vt:lpstr>A125246830C_Data</vt:lpstr>
      <vt:lpstr>A125246830C_Latest</vt:lpstr>
      <vt:lpstr>A125246834L</vt:lpstr>
      <vt:lpstr>A125246834L_Data</vt:lpstr>
      <vt:lpstr>A125246834L_Latest</vt:lpstr>
      <vt:lpstr>A125246838W</vt:lpstr>
      <vt:lpstr>A125246838W_Data</vt:lpstr>
      <vt:lpstr>A125246838W_Latest</vt:lpstr>
      <vt:lpstr>A125246842L</vt:lpstr>
      <vt:lpstr>A125246842L_Data</vt:lpstr>
      <vt:lpstr>A125246842L_Latest</vt:lpstr>
      <vt:lpstr>A125246846W</vt:lpstr>
      <vt:lpstr>A125246846W_Data</vt:lpstr>
      <vt:lpstr>A125246846W_Latest</vt:lpstr>
      <vt:lpstr>A125246850L</vt:lpstr>
      <vt:lpstr>A125246850L_Data</vt:lpstr>
      <vt:lpstr>A125246850L_Latest</vt:lpstr>
      <vt:lpstr>A125246854W</vt:lpstr>
      <vt:lpstr>A125246854W_Data</vt:lpstr>
      <vt:lpstr>A125246854W_Latest</vt:lpstr>
      <vt:lpstr>A125246858F</vt:lpstr>
      <vt:lpstr>A125246858F_Data</vt:lpstr>
      <vt:lpstr>A125246858F_Latest</vt:lpstr>
      <vt:lpstr>A125246862W</vt:lpstr>
      <vt:lpstr>A125246862W_Data</vt:lpstr>
      <vt:lpstr>A125246862W_Latest</vt:lpstr>
      <vt:lpstr>A125246866F</vt:lpstr>
      <vt:lpstr>A125246866F_Data</vt:lpstr>
      <vt:lpstr>A125246866F_Latest</vt:lpstr>
      <vt:lpstr>A125246870W</vt:lpstr>
      <vt:lpstr>A125246870W_Data</vt:lpstr>
      <vt:lpstr>A125246870W_Latest</vt:lpstr>
      <vt:lpstr>A125246874F</vt:lpstr>
      <vt:lpstr>A125246874F_Data</vt:lpstr>
      <vt:lpstr>A125246874F_Latest</vt:lpstr>
      <vt:lpstr>A125246878R</vt:lpstr>
      <vt:lpstr>A125246878R_Data</vt:lpstr>
      <vt:lpstr>A125246878R_Latest</vt:lpstr>
      <vt:lpstr>A125246882F</vt:lpstr>
      <vt:lpstr>A125246882F_Data</vt:lpstr>
      <vt:lpstr>A125246882F_Latest</vt:lpstr>
      <vt:lpstr>A125246886R</vt:lpstr>
      <vt:lpstr>A125246886R_Data</vt:lpstr>
      <vt:lpstr>A125246886R_Latest</vt:lpstr>
      <vt:lpstr>A125246890F</vt:lpstr>
      <vt:lpstr>A125246890F_Data</vt:lpstr>
      <vt:lpstr>A125246890F_Latest</vt:lpstr>
      <vt:lpstr>A125246894R</vt:lpstr>
      <vt:lpstr>A125246894R_Data</vt:lpstr>
      <vt:lpstr>A125246894R_Latest</vt:lpstr>
      <vt:lpstr>A125246898X</vt:lpstr>
      <vt:lpstr>A125246898X_Data</vt:lpstr>
      <vt:lpstr>A125246898X_Latest</vt:lpstr>
      <vt:lpstr>A125246902C</vt:lpstr>
      <vt:lpstr>A125246902C_Data</vt:lpstr>
      <vt:lpstr>A125246902C_Latest</vt:lpstr>
      <vt:lpstr>A125246906L</vt:lpstr>
      <vt:lpstr>A125246906L_Data</vt:lpstr>
      <vt:lpstr>A125246906L_Latest</vt:lpstr>
      <vt:lpstr>A125246910C</vt:lpstr>
      <vt:lpstr>A125246910C_Data</vt:lpstr>
      <vt:lpstr>A125246910C_Latest</vt:lpstr>
      <vt:lpstr>A125246914L</vt:lpstr>
      <vt:lpstr>A125246914L_Data</vt:lpstr>
      <vt:lpstr>A125246914L_Latest</vt:lpstr>
      <vt:lpstr>A125246918W</vt:lpstr>
      <vt:lpstr>A125246918W_Data</vt:lpstr>
      <vt:lpstr>A125246918W_Latest</vt:lpstr>
      <vt:lpstr>A125246922L</vt:lpstr>
      <vt:lpstr>A125246922L_Data</vt:lpstr>
      <vt:lpstr>A125246922L_Latest</vt:lpstr>
      <vt:lpstr>A125246926W</vt:lpstr>
      <vt:lpstr>A125246926W_Data</vt:lpstr>
      <vt:lpstr>A125246926W_Latest</vt:lpstr>
      <vt:lpstr>A125246930L</vt:lpstr>
      <vt:lpstr>A125246930L_Data</vt:lpstr>
      <vt:lpstr>A125246930L_Latest</vt:lpstr>
      <vt:lpstr>A125246934W</vt:lpstr>
      <vt:lpstr>A125246934W_Data</vt:lpstr>
      <vt:lpstr>A125246934W_Latest</vt:lpstr>
      <vt:lpstr>A125246938F</vt:lpstr>
      <vt:lpstr>A125246938F_Data</vt:lpstr>
      <vt:lpstr>A125246938F_Latest</vt:lpstr>
      <vt:lpstr>A125246942W</vt:lpstr>
      <vt:lpstr>A125246942W_Data</vt:lpstr>
      <vt:lpstr>A125246942W_Latest</vt:lpstr>
      <vt:lpstr>A125246946F</vt:lpstr>
      <vt:lpstr>A125246946F_Data</vt:lpstr>
      <vt:lpstr>A125246946F_Latest</vt:lpstr>
      <vt:lpstr>A125246950W</vt:lpstr>
      <vt:lpstr>A125246950W_Data</vt:lpstr>
      <vt:lpstr>A125246950W_Latest</vt:lpstr>
      <vt:lpstr>A125246954F</vt:lpstr>
      <vt:lpstr>A125246954F_Data</vt:lpstr>
      <vt:lpstr>A125246954F_Latest</vt:lpstr>
      <vt:lpstr>A125246958R</vt:lpstr>
      <vt:lpstr>A125246958R_Data</vt:lpstr>
      <vt:lpstr>A125246958R_Latest</vt:lpstr>
      <vt:lpstr>A125246962F</vt:lpstr>
      <vt:lpstr>A125246962F_Data</vt:lpstr>
      <vt:lpstr>A125246962F_Latest</vt:lpstr>
      <vt:lpstr>A125246966R</vt:lpstr>
      <vt:lpstr>A125246966R_Data</vt:lpstr>
      <vt:lpstr>A125246966R_Latest</vt:lpstr>
      <vt:lpstr>A125246970F</vt:lpstr>
      <vt:lpstr>A125246970F_Data</vt:lpstr>
      <vt:lpstr>A125246970F_Latest</vt:lpstr>
      <vt:lpstr>A125246974R</vt:lpstr>
      <vt:lpstr>A125246974R_Data</vt:lpstr>
      <vt:lpstr>A125246974R_Latest</vt:lpstr>
      <vt:lpstr>A125246978X</vt:lpstr>
      <vt:lpstr>A125246978X_Data</vt:lpstr>
      <vt:lpstr>A125246978X_Latest</vt:lpstr>
      <vt:lpstr>A125246982R</vt:lpstr>
      <vt:lpstr>A125246982R_Data</vt:lpstr>
      <vt:lpstr>A125246982R_Latest</vt:lpstr>
      <vt:lpstr>A125246986X</vt:lpstr>
      <vt:lpstr>A125246986X_Data</vt:lpstr>
      <vt:lpstr>A125246986X_Latest</vt:lpstr>
      <vt:lpstr>A125246990R</vt:lpstr>
      <vt:lpstr>A125246990R_Data</vt:lpstr>
      <vt:lpstr>A125246990R_Latest</vt:lpstr>
      <vt:lpstr>A125246994X</vt:lpstr>
      <vt:lpstr>A125246994X_Data</vt:lpstr>
      <vt:lpstr>A125246994X_Latest</vt:lpstr>
      <vt:lpstr>A125246998J</vt:lpstr>
      <vt:lpstr>A125246998J_Data</vt:lpstr>
      <vt:lpstr>A125246998J_Latest</vt:lpstr>
      <vt:lpstr>A125247002R</vt:lpstr>
      <vt:lpstr>A125247002R_Data</vt:lpstr>
      <vt:lpstr>A125247002R_Latest</vt:lpstr>
      <vt:lpstr>A125247006X</vt:lpstr>
      <vt:lpstr>A125247006X_Data</vt:lpstr>
      <vt:lpstr>A125247006X_Latest</vt:lpstr>
      <vt:lpstr>A125247010R</vt:lpstr>
      <vt:lpstr>A125247010R_Data</vt:lpstr>
      <vt:lpstr>A125247010R_Latest</vt:lpstr>
      <vt:lpstr>A125247014X</vt:lpstr>
      <vt:lpstr>A125247014X_Data</vt:lpstr>
      <vt:lpstr>A125247014X_Latest</vt:lpstr>
      <vt:lpstr>A125247018J</vt:lpstr>
      <vt:lpstr>A125247018J_Data</vt:lpstr>
      <vt:lpstr>A125247018J_Latest</vt:lpstr>
      <vt:lpstr>A125247022X</vt:lpstr>
      <vt:lpstr>A125247022X_Data</vt:lpstr>
      <vt:lpstr>A125247022X_Latest</vt:lpstr>
      <vt:lpstr>A125247026J</vt:lpstr>
      <vt:lpstr>A125247026J_Data</vt:lpstr>
      <vt:lpstr>A125247026J_Latest</vt:lpstr>
      <vt:lpstr>A125247030X</vt:lpstr>
      <vt:lpstr>A125247030X_Data</vt:lpstr>
      <vt:lpstr>A125247030X_Latest</vt:lpstr>
      <vt:lpstr>A125247034J</vt:lpstr>
      <vt:lpstr>A125247034J_Data</vt:lpstr>
      <vt:lpstr>A125247034J_Latest</vt:lpstr>
      <vt:lpstr>A125247038T</vt:lpstr>
      <vt:lpstr>A125247038T_Data</vt:lpstr>
      <vt:lpstr>A125247038T_Latest</vt:lpstr>
      <vt:lpstr>A125247042J</vt:lpstr>
      <vt:lpstr>A125247042J_Data</vt:lpstr>
      <vt:lpstr>A125247042J_Latest</vt:lpstr>
      <vt:lpstr>A125247046T</vt:lpstr>
      <vt:lpstr>A125247046T_Data</vt:lpstr>
      <vt:lpstr>A125247046T_Latest</vt:lpstr>
      <vt:lpstr>A125247050J</vt:lpstr>
      <vt:lpstr>A125247050J_Data</vt:lpstr>
      <vt:lpstr>A125247050J_Latest</vt:lpstr>
      <vt:lpstr>A125247054T</vt:lpstr>
      <vt:lpstr>A125247054T_Data</vt:lpstr>
      <vt:lpstr>A125247054T_Latest</vt:lpstr>
      <vt:lpstr>A125247058A</vt:lpstr>
      <vt:lpstr>A125247058A_Data</vt:lpstr>
      <vt:lpstr>A125247058A_Latest</vt:lpstr>
      <vt:lpstr>A125247062T</vt:lpstr>
      <vt:lpstr>A125247062T_Data</vt:lpstr>
      <vt:lpstr>A125247062T_Latest</vt:lpstr>
      <vt:lpstr>A125247066A</vt:lpstr>
      <vt:lpstr>A125247066A_Data</vt:lpstr>
      <vt:lpstr>A125247066A_Latest</vt:lpstr>
      <vt:lpstr>A125247070T</vt:lpstr>
      <vt:lpstr>A125247070T_Data</vt:lpstr>
      <vt:lpstr>A125247070T_Latest</vt:lpstr>
      <vt:lpstr>A125247074A</vt:lpstr>
      <vt:lpstr>A125247074A_Data</vt:lpstr>
      <vt:lpstr>A125247074A_Latest</vt:lpstr>
      <vt:lpstr>A125247078K</vt:lpstr>
      <vt:lpstr>A125247078K_Data</vt:lpstr>
      <vt:lpstr>A125247078K_Latest</vt:lpstr>
      <vt:lpstr>A125247082A</vt:lpstr>
      <vt:lpstr>A125247082A_Data</vt:lpstr>
      <vt:lpstr>A125247082A_Latest</vt:lpstr>
      <vt:lpstr>A125247086K</vt:lpstr>
      <vt:lpstr>A125247086K_Data</vt:lpstr>
      <vt:lpstr>A125247086K_Latest</vt:lpstr>
      <vt:lpstr>A125247090A</vt:lpstr>
      <vt:lpstr>A125247090A_Data</vt:lpstr>
      <vt:lpstr>A125247090A_Latest</vt:lpstr>
      <vt:lpstr>A125247094K</vt:lpstr>
      <vt:lpstr>A125247094K_Data</vt:lpstr>
      <vt:lpstr>A125247094K_Latest</vt:lpstr>
      <vt:lpstr>A125247098V</vt:lpstr>
      <vt:lpstr>A125247098V_Data</vt:lpstr>
      <vt:lpstr>A125247098V_Latest</vt:lpstr>
      <vt:lpstr>A125247102X</vt:lpstr>
      <vt:lpstr>A125247102X_Data</vt:lpstr>
      <vt:lpstr>A125247102X_Latest</vt:lpstr>
      <vt:lpstr>A125247106J</vt:lpstr>
      <vt:lpstr>A125247106J_Data</vt:lpstr>
      <vt:lpstr>A125247106J_Latest</vt:lpstr>
      <vt:lpstr>A125247110X</vt:lpstr>
      <vt:lpstr>A125247110X_Data</vt:lpstr>
      <vt:lpstr>A125247110X_Latest</vt:lpstr>
      <vt:lpstr>A125247114J</vt:lpstr>
      <vt:lpstr>A125247114J_Data</vt:lpstr>
      <vt:lpstr>A125247114J_Latest</vt:lpstr>
      <vt:lpstr>A125247118T</vt:lpstr>
      <vt:lpstr>A125247118T_Data</vt:lpstr>
      <vt:lpstr>A125247118T_Latest</vt:lpstr>
      <vt:lpstr>A125247122J</vt:lpstr>
      <vt:lpstr>A125247122J_Data</vt:lpstr>
      <vt:lpstr>A125247122J_Latest</vt:lpstr>
      <vt:lpstr>A125247126T</vt:lpstr>
      <vt:lpstr>A125247126T_Data</vt:lpstr>
      <vt:lpstr>A125247126T_Latest</vt:lpstr>
      <vt:lpstr>A125247130J</vt:lpstr>
      <vt:lpstr>A125247130J_Data</vt:lpstr>
      <vt:lpstr>A125247130J_Latest</vt:lpstr>
      <vt:lpstr>A125247134T</vt:lpstr>
      <vt:lpstr>A125247134T_Data</vt:lpstr>
      <vt:lpstr>A125247134T_Latest</vt:lpstr>
      <vt:lpstr>A125247138A</vt:lpstr>
      <vt:lpstr>A125247138A_Data</vt:lpstr>
      <vt:lpstr>A125247138A_Latest</vt:lpstr>
      <vt:lpstr>A125247142T</vt:lpstr>
      <vt:lpstr>A125247142T_Data</vt:lpstr>
      <vt:lpstr>A125247142T_Latest</vt:lpstr>
      <vt:lpstr>A125247146A</vt:lpstr>
      <vt:lpstr>A125247146A_Data</vt:lpstr>
      <vt:lpstr>A125247146A_Latest</vt:lpstr>
      <vt:lpstr>A125247150T</vt:lpstr>
      <vt:lpstr>A125247150T_Data</vt:lpstr>
      <vt:lpstr>A125247150T_Latest</vt:lpstr>
      <vt:lpstr>A125247154A</vt:lpstr>
      <vt:lpstr>A125247154A_Data</vt:lpstr>
      <vt:lpstr>A125247154A_Latest</vt:lpstr>
      <vt:lpstr>A125247158K</vt:lpstr>
      <vt:lpstr>A125247158K_Data</vt:lpstr>
      <vt:lpstr>A125247158K_Latest</vt:lpstr>
      <vt:lpstr>A125247162A</vt:lpstr>
      <vt:lpstr>A125247162A_Data</vt:lpstr>
      <vt:lpstr>A125247162A_Latest</vt:lpstr>
      <vt:lpstr>A125247518C</vt:lpstr>
      <vt:lpstr>A125247518C_Data</vt:lpstr>
      <vt:lpstr>A125247518C_Latest</vt:lpstr>
      <vt:lpstr>A125247522V</vt:lpstr>
      <vt:lpstr>A125247522V_Data</vt:lpstr>
      <vt:lpstr>A125247522V_Latest</vt:lpstr>
      <vt:lpstr>A125247526C</vt:lpstr>
      <vt:lpstr>A125247526C_Data</vt:lpstr>
      <vt:lpstr>A125247526C_Latest</vt:lpstr>
      <vt:lpstr>A125247530V</vt:lpstr>
      <vt:lpstr>A125247530V_Data</vt:lpstr>
      <vt:lpstr>A125247530V_Latest</vt:lpstr>
      <vt:lpstr>A125247534C</vt:lpstr>
      <vt:lpstr>A125247534C_Data</vt:lpstr>
      <vt:lpstr>A125247534C_Latest</vt:lpstr>
      <vt:lpstr>A125247538L</vt:lpstr>
      <vt:lpstr>A125247538L_Data</vt:lpstr>
      <vt:lpstr>A125247538L_Latest</vt:lpstr>
      <vt:lpstr>A125247542C</vt:lpstr>
      <vt:lpstr>A125247542C_Data</vt:lpstr>
      <vt:lpstr>A125247542C_Latest</vt:lpstr>
      <vt:lpstr>A125247546L</vt:lpstr>
      <vt:lpstr>A125247546L_Data</vt:lpstr>
      <vt:lpstr>A125247546L_Latest</vt:lpstr>
      <vt:lpstr>A125247550C</vt:lpstr>
      <vt:lpstr>A125247550C_Data</vt:lpstr>
      <vt:lpstr>A125247550C_Latest</vt:lpstr>
      <vt:lpstr>A125247554L</vt:lpstr>
      <vt:lpstr>A125247554L_Data</vt:lpstr>
      <vt:lpstr>A125247554L_Latest</vt:lpstr>
      <vt:lpstr>A125247558W</vt:lpstr>
      <vt:lpstr>A125247558W_Data</vt:lpstr>
      <vt:lpstr>A125247558W_Latest</vt:lpstr>
      <vt:lpstr>A125247914F</vt:lpstr>
      <vt:lpstr>A125247914F_Data</vt:lpstr>
      <vt:lpstr>A125247914F_Latest</vt:lpstr>
      <vt:lpstr>A125247918R</vt:lpstr>
      <vt:lpstr>A125247918R_Data</vt:lpstr>
      <vt:lpstr>A125247918R_Latest</vt:lpstr>
      <vt:lpstr>A125247922F</vt:lpstr>
      <vt:lpstr>A125247922F_Data</vt:lpstr>
      <vt:lpstr>A125247922F_Latest</vt:lpstr>
      <vt:lpstr>A125247926R</vt:lpstr>
      <vt:lpstr>A125247926R_Data</vt:lpstr>
      <vt:lpstr>A125247926R_Latest</vt:lpstr>
      <vt:lpstr>A125247930F</vt:lpstr>
      <vt:lpstr>A125247930F_Data</vt:lpstr>
      <vt:lpstr>A125247930F_Latest</vt:lpstr>
      <vt:lpstr>A125247934R</vt:lpstr>
      <vt:lpstr>A125247934R_Data</vt:lpstr>
      <vt:lpstr>A125247934R_Latest</vt:lpstr>
      <vt:lpstr>A125247938X</vt:lpstr>
      <vt:lpstr>A125247938X_Data</vt:lpstr>
      <vt:lpstr>A125247938X_Latest</vt:lpstr>
      <vt:lpstr>A125247942R</vt:lpstr>
      <vt:lpstr>A125247942R_Data</vt:lpstr>
      <vt:lpstr>A125247942R_Latest</vt:lpstr>
      <vt:lpstr>A125247946X</vt:lpstr>
      <vt:lpstr>A125247946X_Data</vt:lpstr>
      <vt:lpstr>A125247946X_Latest</vt:lpstr>
      <vt:lpstr>A125247950R</vt:lpstr>
      <vt:lpstr>A125247950R_Data</vt:lpstr>
      <vt:lpstr>A125247950R_Latest</vt:lpstr>
      <vt:lpstr>A125247954X</vt:lpstr>
      <vt:lpstr>A125247954X_Data</vt:lpstr>
      <vt:lpstr>A125247954X_Latest</vt:lpstr>
      <vt:lpstr>A125248310K</vt:lpstr>
      <vt:lpstr>A125248310K_Data</vt:lpstr>
      <vt:lpstr>A125248310K_Latest</vt:lpstr>
      <vt:lpstr>A125248314V</vt:lpstr>
      <vt:lpstr>A125248314V_Data</vt:lpstr>
      <vt:lpstr>A125248314V_Latest</vt:lpstr>
      <vt:lpstr>A125248318C</vt:lpstr>
      <vt:lpstr>A125248318C_Data</vt:lpstr>
      <vt:lpstr>A125248318C_Latest</vt:lpstr>
      <vt:lpstr>A125248322V</vt:lpstr>
      <vt:lpstr>A125248322V_Data</vt:lpstr>
      <vt:lpstr>A125248322V_Latest</vt:lpstr>
      <vt:lpstr>A125248326C</vt:lpstr>
      <vt:lpstr>A125248326C_Data</vt:lpstr>
      <vt:lpstr>A125248326C_Latest</vt:lpstr>
      <vt:lpstr>A125248330V</vt:lpstr>
      <vt:lpstr>A125248330V_Data</vt:lpstr>
      <vt:lpstr>A125248330V_Latest</vt:lpstr>
      <vt:lpstr>A125248334C</vt:lpstr>
      <vt:lpstr>A125248334C_Data</vt:lpstr>
      <vt:lpstr>A125248334C_Latest</vt:lpstr>
      <vt:lpstr>A125248338L</vt:lpstr>
      <vt:lpstr>A125248338L_Data</vt:lpstr>
      <vt:lpstr>A125248338L_Latest</vt:lpstr>
      <vt:lpstr>A125248342C</vt:lpstr>
      <vt:lpstr>A125248342C_Data</vt:lpstr>
      <vt:lpstr>A125248342C_Latest</vt:lpstr>
      <vt:lpstr>A125248346L</vt:lpstr>
      <vt:lpstr>A125248346L_Data</vt:lpstr>
      <vt:lpstr>A125248346L_Latest</vt:lpstr>
      <vt:lpstr>A125248350C</vt:lpstr>
      <vt:lpstr>A125248350C_Data</vt:lpstr>
      <vt:lpstr>A125248350C_Latest</vt:lpstr>
      <vt:lpstr>A125248706F</vt:lpstr>
      <vt:lpstr>A125248706F_Data</vt:lpstr>
      <vt:lpstr>A125248706F_Latest</vt:lpstr>
      <vt:lpstr>A125248710W</vt:lpstr>
      <vt:lpstr>A125248710W_Data</vt:lpstr>
      <vt:lpstr>A125248710W_Latest</vt:lpstr>
      <vt:lpstr>A125248714F</vt:lpstr>
      <vt:lpstr>A125248714F_Data</vt:lpstr>
      <vt:lpstr>A125248714F_Latest</vt:lpstr>
      <vt:lpstr>A125248718R</vt:lpstr>
      <vt:lpstr>A125248718R_Data</vt:lpstr>
      <vt:lpstr>A125248718R_Latest</vt:lpstr>
      <vt:lpstr>A125248722F</vt:lpstr>
      <vt:lpstr>A125248722F_Data</vt:lpstr>
      <vt:lpstr>A125248722F_Latest</vt:lpstr>
      <vt:lpstr>A125248726R</vt:lpstr>
      <vt:lpstr>A125248726R_Data</vt:lpstr>
      <vt:lpstr>A125248726R_Latest</vt:lpstr>
      <vt:lpstr>A125248730F</vt:lpstr>
      <vt:lpstr>A125248730F_Data</vt:lpstr>
      <vt:lpstr>A125248730F_Latest</vt:lpstr>
      <vt:lpstr>A125248734R</vt:lpstr>
      <vt:lpstr>A125248734R_Data</vt:lpstr>
      <vt:lpstr>A125248734R_Latest</vt:lpstr>
      <vt:lpstr>A125248738X</vt:lpstr>
      <vt:lpstr>A125248738X_Data</vt:lpstr>
      <vt:lpstr>A125248738X_Latest</vt:lpstr>
      <vt:lpstr>A125248742R</vt:lpstr>
      <vt:lpstr>A125248742R_Data</vt:lpstr>
      <vt:lpstr>A125248742R_Latest</vt:lpstr>
      <vt:lpstr>A125248746X</vt:lpstr>
      <vt:lpstr>A125248746X_Data</vt:lpstr>
      <vt:lpstr>A125248746X_Latest</vt:lpstr>
      <vt:lpstr>A125249102K</vt:lpstr>
      <vt:lpstr>A125249102K_Data</vt:lpstr>
      <vt:lpstr>A125249102K_Latest</vt:lpstr>
      <vt:lpstr>A125249106V</vt:lpstr>
      <vt:lpstr>A125249106V_Data</vt:lpstr>
      <vt:lpstr>A125249106V_Latest</vt:lpstr>
      <vt:lpstr>A125249110K</vt:lpstr>
      <vt:lpstr>A125249110K_Data</vt:lpstr>
      <vt:lpstr>A125249110K_Latest</vt:lpstr>
      <vt:lpstr>A125249114V</vt:lpstr>
      <vt:lpstr>A125249114V_Data</vt:lpstr>
      <vt:lpstr>A125249114V_Latest</vt:lpstr>
      <vt:lpstr>A125249118C</vt:lpstr>
      <vt:lpstr>A125249118C_Data</vt:lpstr>
      <vt:lpstr>A125249118C_Latest</vt:lpstr>
      <vt:lpstr>A125249122V</vt:lpstr>
      <vt:lpstr>A125249122V_Data</vt:lpstr>
      <vt:lpstr>A125249122V_Latest</vt:lpstr>
      <vt:lpstr>A125249126C</vt:lpstr>
      <vt:lpstr>A125249126C_Data</vt:lpstr>
      <vt:lpstr>A125249126C_Latest</vt:lpstr>
      <vt:lpstr>A125249130V</vt:lpstr>
      <vt:lpstr>A125249130V_Data</vt:lpstr>
      <vt:lpstr>A125249130V_Latest</vt:lpstr>
      <vt:lpstr>A125249134C</vt:lpstr>
      <vt:lpstr>A125249134C_Data</vt:lpstr>
      <vt:lpstr>A125249134C_Latest</vt:lpstr>
      <vt:lpstr>A125249138L</vt:lpstr>
      <vt:lpstr>A125249138L_Data</vt:lpstr>
      <vt:lpstr>A125249138L_Latest</vt:lpstr>
      <vt:lpstr>A125249142C</vt:lpstr>
      <vt:lpstr>A125249142C_Data</vt:lpstr>
      <vt:lpstr>A125249142C_Latest</vt:lpstr>
      <vt:lpstr>A125249146L</vt:lpstr>
      <vt:lpstr>A125249146L_Data</vt:lpstr>
      <vt:lpstr>A125249146L_Latest</vt:lpstr>
      <vt:lpstr>A125249150C</vt:lpstr>
      <vt:lpstr>A125249150C_Data</vt:lpstr>
      <vt:lpstr>A125249150C_Latest</vt:lpstr>
      <vt:lpstr>A125249154L</vt:lpstr>
      <vt:lpstr>A125249154L_Data</vt:lpstr>
      <vt:lpstr>A125249154L_Latest</vt:lpstr>
      <vt:lpstr>A125249158W</vt:lpstr>
      <vt:lpstr>A125249158W_Data</vt:lpstr>
      <vt:lpstr>A125249158W_Latest</vt:lpstr>
      <vt:lpstr>A125249162L</vt:lpstr>
      <vt:lpstr>A125249162L_Data</vt:lpstr>
      <vt:lpstr>A125249162L_Latest</vt:lpstr>
      <vt:lpstr>A125249166W</vt:lpstr>
      <vt:lpstr>A125249166W_Data</vt:lpstr>
      <vt:lpstr>A125249166W_Latest</vt:lpstr>
      <vt:lpstr>A125249170L</vt:lpstr>
      <vt:lpstr>A125249170L_Data</vt:lpstr>
      <vt:lpstr>A125249170L_Latest</vt:lpstr>
      <vt:lpstr>A125249174W</vt:lpstr>
      <vt:lpstr>A125249174W_Data</vt:lpstr>
      <vt:lpstr>A125249174W_Latest</vt:lpstr>
      <vt:lpstr>A125249178F</vt:lpstr>
      <vt:lpstr>A125249178F_Data</vt:lpstr>
      <vt:lpstr>A125249178F_Latest</vt:lpstr>
      <vt:lpstr>A125249182W</vt:lpstr>
      <vt:lpstr>A125249182W_Data</vt:lpstr>
      <vt:lpstr>A125249182W_Latest</vt:lpstr>
      <vt:lpstr>A125249186F</vt:lpstr>
      <vt:lpstr>A125249186F_Data</vt:lpstr>
      <vt:lpstr>A125249186F_Latest</vt:lpstr>
      <vt:lpstr>A125249190W</vt:lpstr>
      <vt:lpstr>A125249190W_Data</vt:lpstr>
      <vt:lpstr>A125249190W_Latest</vt:lpstr>
      <vt:lpstr>A125249194F</vt:lpstr>
      <vt:lpstr>A125249194F_Data</vt:lpstr>
      <vt:lpstr>A125249194F_Latest</vt:lpstr>
      <vt:lpstr>A125249198R</vt:lpstr>
      <vt:lpstr>A125249198R_Data</vt:lpstr>
      <vt:lpstr>A125249198R_Latest</vt:lpstr>
      <vt:lpstr>A125249202V</vt:lpstr>
      <vt:lpstr>A125249202V_Data</vt:lpstr>
      <vt:lpstr>A125249202V_Latest</vt:lpstr>
      <vt:lpstr>A125249206C</vt:lpstr>
      <vt:lpstr>A125249206C_Data</vt:lpstr>
      <vt:lpstr>A125249206C_Latest</vt:lpstr>
      <vt:lpstr>A125249210V</vt:lpstr>
      <vt:lpstr>A125249210V_Data</vt:lpstr>
      <vt:lpstr>A125249210V_Latest</vt:lpstr>
      <vt:lpstr>A125249214C</vt:lpstr>
      <vt:lpstr>A125249214C_Data</vt:lpstr>
      <vt:lpstr>A125249214C_Latest</vt:lpstr>
      <vt:lpstr>A125249218L</vt:lpstr>
      <vt:lpstr>A125249218L_Data</vt:lpstr>
      <vt:lpstr>A125249218L_Latest</vt:lpstr>
      <vt:lpstr>A125249222C</vt:lpstr>
      <vt:lpstr>A125249222C_Data</vt:lpstr>
      <vt:lpstr>A125249222C_Latest</vt:lpstr>
      <vt:lpstr>A125249226L</vt:lpstr>
      <vt:lpstr>A125249226L_Data</vt:lpstr>
      <vt:lpstr>A125249226L_Latest</vt:lpstr>
      <vt:lpstr>A125249230C</vt:lpstr>
      <vt:lpstr>A125249230C_Data</vt:lpstr>
      <vt:lpstr>A125249230C_Latest</vt:lpstr>
      <vt:lpstr>A125249234L</vt:lpstr>
      <vt:lpstr>A125249234L_Data</vt:lpstr>
      <vt:lpstr>A125249234L_Latest</vt:lpstr>
      <vt:lpstr>A125249238W</vt:lpstr>
      <vt:lpstr>A125249238W_Data</vt:lpstr>
      <vt:lpstr>A125249238W_Latest</vt:lpstr>
      <vt:lpstr>A125249242L</vt:lpstr>
      <vt:lpstr>A125249242L_Data</vt:lpstr>
      <vt:lpstr>A125249242L_Latest</vt:lpstr>
      <vt:lpstr>A125249246W</vt:lpstr>
      <vt:lpstr>A125249246W_Data</vt:lpstr>
      <vt:lpstr>A125249246W_Latest</vt:lpstr>
      <vt:lpstr>A125249250L</vt:lpstr>
      <vt:lpstr>A125249250L_Data</vt:lpstr>
      <vt:lpstr>A125249250L_Latest</vt:lpstr>
      <vt:lpstr>A125249254W</vt:lpstr>
      <vt:lpstr>A125249254W_Data</vt:lpstr>
      <vt:lpstr>A125249254W_Latest</vt:lpstr>
      <vt:lpstr>A125249258F</vt:lpstr>
      <vt:lpstr>A125249258F_Data</vt:lpstr>
      <vt:lpstr>A125249258F_Latest</vt:lpstr>
      <vt:lpstr>A125249262W</vt:lpstr>
      <vt:lpstr>A125249262W_Data</vt:lpstr>
      <vt:lpstr>A125249262W_Latest</vt:lpstr>
      <vt:lpstr>A125249266F</vt:lpstr>
      <vt:lpstr>A125249266F_Data</vt:lpstr>
      <vt:lpstr>A125249266F_Latest</vt:lpstr>
      <vt:lpstr>A125249270W</vt:lpstr>
      <vt:lpstr>A125249270W_Data</vt:lpstr>
      <vt:lpstr>A125249270W_Latest</vt:lpstr>
      <vt:lpstr>A125249274F</vt:lpstr>
      <vt:lpstr>A125249274F_Data</vt:lpstr>
      <vt:lpstr>A125249274F_Latest</vt:lpstr>
      <vt:lpstr>A125249278R</vt:lpstr>
      <vt:lpstr>A125249278R_Data</vt:lpstr>
      <vt:lpstr>A125249278R_Latest</vt:lpstr>
      <vt:lpstr>A125249282F</vt:lpstr>
      <vt:lpstr>A125249282F_Data</vt:lpstr>
      <vt:lpstr>A125249282F_Latest</vt:lpstr>
      <vt:lpstr>A125249286R</vt:lpstr>
      <vt:lpstr>A125249286R_Data</vt:lpstr>
      <vt:lpstr>A125249286R_Latest</vt:lpstr>
      <vt:lpstr>A125249290F</vt:lpstr>
      <vt:lpstr>A125249290F_Data</vt:lpstr>
      <vt:lpstr>A125249290F_Latest</vt:lpstr>
      <vt:lpstr>A125249294R</vt:lpstr>
      <vt:lpstr>A125249294R_Data</vt:lpstr>
      <vt:lpstr>A125249294R_Latest</vt:lpstr>
      <vt:lpstr>A125249298X</vt:lpstr>
      <vt:lpstr>A125249298X_Data</vt:lpstr>
      <vt:lpstr>A125249298X_Latest</vt:lpstr>
      <vt:lpstr>A125249302C</vt:lpstr>
      <vt:lpstr>A125249302C_Data</vt:lpstr>
      <vt:lpstr>A125249302C_Latest</vt:lpstr>
      <vt:lpstr>A125249306L</vt:lpstr>
      <vt:lpstr>A125249306L_Data</vt:lpstr>
      <vt:lpstr>A125249306L_Latest</vt:lpstr>
      <vt:lpstr>A125249310C</vt:lpstr>
      <vt:lpstr>A125249310C_Data</vt:lpstr>
      <vt:lpstr>A125249310C_Latest</vt:lpstr>
      <vt:lpstr>A125249314L</vt:lpstr>
      <vt:lpstr>A125249314L_Data</vt:lpstr>
      <vt:lpstr>A125249314L_Latest</vt:lpstr>
      <vt:lpstr>A125249318W</vt:lpstr>
      <vt:lpstr>A125249318W_Data</vt:lpstr>
      <vt:lpstr>A125249318W_Latest</vt:lpstr>
      <vt:lpstr>A125249322L</vt:lpstr>
      <vt:lpstr>A125249322L_Data</vt:lpstr>
      <vt:lpstr>A125249322L_Latest</vt:lpstr>
      <vt:lpstr>A125249326W</vt:lpstr>
      <vt:lpstr>A125249326W_Data</vt:lpstr>
      <vt:lpstr>A125249326W_Latest</vt:lpstr>
      <vt:lpstr>A125249330L</vt:lpstr>
      <vt:lpstr>A125249330L_Data</vt:lpstr>
      <vt:lpstr>A125249330L_Latest</vt:lpstr>
      <vt:lpstr>A125249334W</vt:lpstr>
      <vt:lpstr>A125249334W_Data</vt:lpstr>
      <vt:lpstr>A125249334W_Latest</vt:lpstr>
      <vt:lpstr>A125249338F</vt:lpstr>
      <vt:lpstr>A125249338F_Data</vt:lpstr>
      <vt:lpstr>A125249338F_Latest</vt:lpstr>
      <vt:lpstr>A125249342W</vt:lpstr>
      <vt:lpstr>A125249342W_Data</vt:lpstr>
      <vt:lpstr>A125249342W_Latest</vt:lpstr>
      <vt:lpstr>A125249346F</vt:lpstr>
      <vt:lpstr>A125249346F_Data</vt:lpstr>
      <vt:lpstr>A125249346F_Latest</vt:lpstr>
      <vt:lpstr>A125249350W</vt:lpstr>
      <vt:lpstr>A125249350W_Data</vt:lpstr>
      <vt:lpstr>A125249350W_Latest</vt:lpstr>
      <vt:lpstr>A125249354F</vt:lpstr>
      <vt:lpstr>A125249354F_Data</vt:lpstr>
      <vt:lpstr>A125249354F_Latest</vt:lpstr>
      <vt:lpstr>A125249358R</vt:lpstr>
      <vt:lpstr>A125249358R_Data</vt:lpstr>
      <vt:lpstr>A125249358R_Latest</vt:lpstr>
      <vt:lpstr>A125249362F</vt:lpstr>
      <vt:lpstr>A125249362F_Data</vt:lpstr>
      <vt:lpstr>A125249362F_Latest</vt:lpstr>
      <vt:lpstr>A125249366R</vt:lpstr>
      <vt:lpstr>A125249366R_Data</vt:lpstr>
      <vt:lpstr>A125249366R_Latest</vt:lpstr>
      <vt:lpstr>A125249370F</vt:lpstr>
      <vt:lpstr>A125249370F_Data</vt:lpstr>
      <vt:lpstr>A125249370F_Latest</vt:lpstr>
      <vt:lpstr>A125249374R</vt:lpstr>
      <vt:lpstr>A125249374R_Data</vt:lpstr>
      <vt:lpstr>A125249374R_Latest</vt:lpstr>
      <vt:lpstr>A125249378X</vt:lpstr>
      <vt:lpstr>A125249378X_Data</vt:lpstr>
      <vt:lpstr>A125249378X_Latest</vt:lpstr>
      <vt:lpstr>A125249382R</vt:lpstr>
      <vt:lpstr>A125249382R_Data</vt:lpstr>
      <vt:lpstr>A125249382R_Latest</vt:lpstr>
      <vt:lpstr>A125249386X</vt:lpstr>
      <vt:lpstr>A125249386X_Data</vt:lpstr>
      <vt:lpstr>A125249386X_Latest</vt:lpstr>
      <vt:lpstr>A125249390R</vt:lpstr>
      <vt:lpstr>A125249390R_Data</vt:lpstr>
      <vt:lpstr>A125249390R_Latest</vt:lpstr>
      <vt:lpstr>A125249394X</vt:lpstr>
      <vt:lpstr>A125249394X_Data</vt:lpstr>
      <vt:lpstr>A125249394X_Latest</vt:lpstr>
      <vt:lpstr>A125249398J</vt:lpstr>
      <vt:lpstr>A125249398J_Data</vt:lpstr>
      <vt:lpstr>A125249398J_Latest</vt:lpstr>
      <vt:lpstr>A125249402L</vt:lpstr>
      <vt:lpstr>A125249402L_Data</vt:lpstr>
      <vt:lpstr>A125249402L_Latest</vt:lpstr>
      <vt:lpstr>A125249406W</vt:lpstr>
      <vt:lpstr>A125249406W_Data</vt:lpstr>
      <vt:lpstr>A125249406W_Latest</vt:lpstr>
      <vt:lpstr>A125249410L</vt:lpstr>
      <vt:lpstr>A125249410L_Data</vt:lpstr>
      <vt:lpstr>A125249410L_Latest</vt:lpstr>
      <vt:lpstr>A125249414W</vt:lpstr>
      <vt:lpstr>A125249414W_Data</vt:lpstr>
      <vt:lpstr>A125249414W_Latest</vt:lpstr>
      <vt:lpstr>A125249418F</vt:lpstr>
      <vt:lpstr>A125249418F_Data</vt:lpstr>
      <vt:lpstr>A125249418F_Latest</vt:lpstr>
      <vt:lpstr>A125249422W</vt:lpstr>
      <vt:lpstr>A125249422W_Data</vt:lpstr>
      <vt:lpstr>A125249422W_Latest</vt:lpstr>
      <vt:lpstr>A125249426F</vt:lpstr>
      <vt:lpstr>A125249426F_Data</vt:lpstr>
      <vt:lpstr>A125249426F_Latest</vt:lpstr>
      <vt:lpstr>A125249430W</vt:lpstr>
      <vt:lpstr>A125249430W_Data</vt:lpstr>
      <vt:lpstr>A125249430W_Latest</vt:lpstr>
      <vt:lpstr>A125249434F</vt:lpstr>
      <vt:lpstr>A125249434F_Data</vt:lpstr>
      <vt:lpstr>A125249434F_Latest</vt:lpstr>
      <vt:lpstr>A125249438R</vt:lpstr>
      <vt:lpstr>A125249438R_Data</vt:lpstr>
      <vt:lpstr>A125249438R_Latest</vt:lpstr>
      <vt:lpstr>A125249442F</vt:lpstr>
      <vt:lpstr>A125249442F_Data</vt:lpstr>
      <vt:lpstr>A125249442F_Latest</vt:lpstr>
      <vt:lpstr>A125249446R</vt:lpstr>
      <vt:lpstr>A125249446R_Data</vt:lpstr>
      <vt:lpstr>A125249446R_Latest</vt:lpstr>
      <vt:lpstr>A125249450F</vt:lpstr>
      <vt:lpstr>A125249450F_Data</vt:lpstr>
      <vt:lpstr>A125249450F_Latest</vt:lpstr>
      <vt:lpstr>A125249454R</vt:lpstr>
      <vt:lpstr>A125249454R_Data</vt:lpstr>
      <vt:lpstr>A125249454R_Latest</vt:lpstr>
      <vt:lpstr>A125249458X</vt:lpstr>
      <vt:lpstr>A125249458X_Data</vt:lpstr>
      <vt:lpstr>A125249458X_Latest</vt:lpstr>
      <vt:lpstr>A125249462R</vt:lpstr>
      <vt:lpstr>A125249462R_Data</vt:lpstr>
      <vt:lpstr>A125249462R_Latest</vt:lpstr>
      <vt:lpstr>A125249466X</vt:lpstr>
      <vt:lpstr>A125249466X_Data</vt:lpstr>
      <vt:lpstr>A125249466X_Latest</vt:lpstr>
      <vt:lpstr>A125249470R</vt:lpstr>
      <vt:lpstr>A125249470R_Data</vt:lpstr>
      <vt:lpstr>A125249470R_Latest</vt:lpstr>
      <vt:lpstr>A125249474X</vt:lpstr>
      <vt:lpstr>A125249474X_Data</vt:lpstr>
      <vt:lpstr>A125249474X_Latest</vt:lpstr>
      <vt:lpstr>A125249478J</vt:lpstr>
      <vt:lpstr>A125249478J_Data</vt:lpstr>
      <vt:lpstr>A125249478J_Latest</vt:lpstr>
      <vt:lpstr>A125249482X</vt:lpstr>
      <vt:lpstr>A125249482X_Data</vt:lpstr>
      <vt:lpstr>A125249482X_Latest</vt:lpstr>
      <vt:lpstr>A125249486J</vt:lpstr>
      <vt:lpstr>A125249486J_Data</vt:lpstr>
      <vt:lpstr>A125249486J_Latest</vt:lpstr>
      <vt:lpstr>A125249490X</vt:lpstr>
      <vt:lpstr>A125249490X_Data</vt:lpstr>
      <vt:lpstr>A125249490X_Latest</vt:lpstr>
      <vt:lpstr>A125249494J</vt:lpstr>
      <vt:lpstr>A125249494J_Data</vt:lpstr>
      <vt:lpstr>A125249494J_Latest</vt:lpstr>
      <vt:lpstr>A125249498T</vt:lpstr>
      <vt:lpstr>A125249498T_Data</vt:lpstr>
      <vt:lpstr>A125249498T_Latest</vt:lpstr>
      <vt:lpstr>A125249502W</vt:lpstr>
      <vt:lpstr>A125249502W_Data</vt:lpstr>
      <vt:lpstr>A125249502W_Latest</vt:lpstr>
      <vt:lpstr>A125249506F</vt:lpstr>
      <vt:lpstr>A125249506F_Data</vt:lpstr>
      <vt:lpstr>A125249506F_Latest</vt:lpstr>
      <vt:lpstr>A125249510W</vt:lpstr>
      <vt:lpstr>A125249510W_Data</vt:lpstr>
      <vt:lpstr>A125249510W_Latest</vt:lpstr>
      <vt:lpstr>A125249514F</vt:lpstr>
      <vt:lpstr>A125249514F_Data</vt:lpstr>
      <vt:lpstr>A125249514F_Latest</vt:lpstr>
      <vt:lpstr>A125249518R</vt:lpstr>
      <vt:lpstr>A125249518R_Data</vt:lpstr>
      <vt:lpstr>A125249518R_Latest</vt:lpstr>
      <vt:lpstr>A125249522F</vt:lpstr>
      <vt:lpstr>A125249522F_Data</vt:lpstr>
      <vt:lpstr>A125249522F_Latest</vt:lpstr>
      <vt:lpstr>A125249526R</vt:lpstr>
      <vt:lpstr>A125249526R_Data</vt:lpstr>
      <vt:lpstr>A125249526R_Latest</vt:lpstr>
      <vt:lpstr>A125249530F</vt:lpstr>
      <vt:lpstr>A125249530F_Data</vt:lpstr>
      <vt:lpstr>A125249530F_Latest</vt:lpstr>
      <vt:lpstr>A125249534R</vt:lpstr>
      <vt:lpstr>A125249534R_Data</vt:lpstr>
      <vt:lpstr>A125249534R_Latest</vt:lpstr>
      <vt:lpstr>A125249538X</vt:lpstr>
      <vt:lpstr>A125249538X_Data</vt:lpstr>
      <vt:lpstr>A125249538X_Latest</vt:lpstr>
      <vt:lpstr>A125249894V</vt:lpstr>
      <vt:lpstr>A125249894V_Data</vt:lpstr>
      <vt:lpstr>A125249894V_Latest</vt:lpstr>
      <vt:lpstr>A125249898C</vt:lpstr>
      <vt:lpstr>A125249898C_Data</vt:lpstr>
      <vt:lpstr>A125249898C_Latest</vt:lpstr>
      <vt:lpstr>A125249902J</vt:lpstr>
      <vt:lpstr>A125249902J_Data</vt:lpstr>
      <vt:lpstr>A125249902J_Latest</vt:lpstr>
      <vt:lpstr>A125249906T</vt:lpstr>
      <vt:lpstr>A125249906T_Data</vt:lpstr>
      <vt:lpstr>A125249906T_Latest</vt:lpstr>
      <vt:lpstr>A125249910J</vt:lpstr>
      <vt:lpstr>A125249910J_Data</vt:lpstr>
      <vt:lpstr>A125249910J_Latest</vt:lpstr>
      <vt:lpstr>A125249914T</vt:lpstr>
      <vt:lpstr>A125249914T_Data</vt:lpstr>
      <vt:lpstr>A125249914T_Latest</vt:lpstr>
      <vt:lpstr>A125249918A</vt:lpstr>
      <vt:lpstr>A125249918A_Data</vt:lpstr>
      <vt:lpstr>A125249918A_Latest</vt:lpstr>
      <vt:lpstr>A125249922T</vt:lpstr>
      <vt:lpstr>A125249922T_Data</vt:lpstr>
      <vt:lpstr>A125249922T_Latest</vt:lpstr>
      <vt:lpstr>A125249926A</vt:lpstr>
      <vt:lpstr>A125249926A_Data</vt:lpstr>
      <vt:lpstr>A125249926A_Latest</vt:lpstr>
      <vt:lpstr>A125249930T</vt:lpstr>
      <vt:lpstr>A125249930T_Data</vt:lpstr>
      <vt:lpstr>A125249930T_Latest</vt:lpstr>
      <vt:lpstr>A125249934A</vt:lpstr>
      <vt:lpstr>A125249934A_Data</vt:lpstr>
      <vt:lpstr>A125249934A_Latest</vt:lpstr>
      <vt:lpstr>A125250290C</vt:lpstr>
      <vt:lpstr>A125250290C_Data</vt:lpstr>
      <vt:lpstr>A125250290C_Latest</vt:lpstr>
      <vt:lpstr>A125250294L</vt:lpstr>
      <vt:lpstr>A125250294L_Data</vt:lpstr>
      <vt:lpstr>A125250294L_Latest</vt:lpstr>
      <vt:lpstr>A125250298W</vt:lpstr>
      <vt:lpstr>A125250298W_Data</vt:lpstr>
      <vt:lpstr>A125250298W_Latest</vt:lpstr>
      <vt:lpstr>A125250302A</vt:lpstr>
      <vt:lpstr>A125250302A_Data</vt:lpstr>
      <vt:lpstr>A125250302A_Latest</vt:lpstr>
      <vt:lpstr>A125250306K</vt:lpstr>
      <vt:lpstr>A125250306K_Data</vt:lpstr>
      <vt:lpstr>A125250306K_Latest</vt:lpstr>
      <vt:lpstr>A125250310A</vt:lpstr>
      <vt:lpstr>A125250310A_Data</vt:lpstr>
      <vt:lpstr>A125250310A_Latest</vt:lpstr>
      <vt:lpstr>A125250314K</vt:lpstr>
      <vt:lpstr>A125250314K_Data</vt:lpstr>
      <vt:lpstr>A125250314K_Latest</vt:lpstr>
      <vt:lpstr>A125250318V</vt:lpstr>
      <vt:lpstr>A125250318V_Data</vt:lpstr>
      <vt:lpstr>A125250318V_Latest</vt:lpstr>
      <vt:lpstr>A125250322K</vt:lpstr>
      <vt:lpstr>A125250322K_Data</vt:lpstr>
      <vt:lpstr>A125250322K_Latest</vt:lpstr>
      <vt:lpstr>A125250326V</vt:lpstr>
      <vt:lpstr>A125250326V_Data</vt:lpstr>
      <vt:lpstr>A125250326V_Latest</vt:lpstr>
      <vt:lpstr>A125250330K</vt:lpstr>
      <vt:lpstr>A125250330K_Data</vt:lpstr>
      <vt:lpstr>A125250330K_Latest</vt:lpstr>
      <vt:lpstr>A125250686X</vt:lpstr>
      <vt:lpstr>A125250686X_Data</vt:lpstr>
      <vt:lpstr>A125250686X_Latest</vt:lpstr>
      <vt:lpstr>A125250690R</vt:lpstr>
      <vt:lpstr>A125250690R_Data</vt:lpstr>
      <vt:lpstr>A125250690R_Latest</vt:lpstr>
      <vt:lpstr>A125250694X</vt:lpstr>
      <vt:lpstr>A125250694X_Data</vt:lpstr>
      <vt:lpstr>A125250694X_Latest</vt:lpstr>
      <vt:lpstr>A125250698J</vt:lpstr>
      <vt:lpstr>A125250698J_Data</vt:lpstr>
      <vt:lpstr>A125250698J_Latest</vt:lpstr>
      <vt:lpstr>A125250702L</vt:lpstr>
      <vt:lpstr>A125250702L_Data</vt:lpstr>
      <vt:lpstr>A125250702L_Latest</vt:lpstr>
      <vt:lpstr>A125250706W</vt:lpstr>
      <vt:lpstr>A125250706W_Data</vt:lpstr>
      <vt:lpstr>A125250706W_Latest</vt:lpstr>
      <vt:lpstr>A125250710L</vt:lpstr>
      <vt:lpstr>A125250710L_Data</vt:lpstr>
      <vt:lpstr>A125250710L_Latest</vt:lpstr>
      <vt:lpstr>A125250714W</vt:lpstr>
      <vt:lpstr>A125250714W_Data</vt:lpstr>
      <vt:lpstr>A125250714W_Latest</vt:lpstr>
      <vt:lpstr>A125250718F</vt:lpstr>
      <vt:lpstr>A125250718F_Data</vt:lpstr>
      <vt:lpstr>A125250718F_Latest</vt:lpstr>
      <vt:lpstr>A125250722W</vt:lpstr>
      <vt:lpstr>A125250722W_Data</vt:lpstr>
      <vt:lpstr>A125250722W_Latest</vt:lpstr>
      <vt:lpstr>A125250726F</vt:lpstr>
      <vt:lpstr>A125250726F_Data</vt:lpstr>
      <vt:lpstr>A125250726F_Latest</vt:lpstr>
      <vt:lpstr>A125251082C</vt:lpstr>
      <vt:lpstr>A125251082C_Data</vt:lpstr>
      <vt:lpstr>A125251082C_Latest</vt:lpstr>
      <vt:lpstr>A125251086L</vt:lpstr>
      <vt:lpstr>A125251086L_Data</vt:lpstr>
      <vt:lpstr>A125251086L_Latest</vt:lpstr>
      <vt:lpstr>A125251090C</vt:lpstr>
      <vt:lpstr>A125251090C_Data</vt:lpstr>
      <vt:lpstr>A125251090C_Latest</vt:lpstr>
      <vt:lpstr>A125251094L</vt:lpstr>
      <vt:lpstr>A125251094L_Data</vt:lpstr>
      <vt:lpstr>A125251094L_Latest</vt:lpstr>
      <vt:lpstr>A125251098W</vt:lpstr>
      <vt:lpstr>A125251098W_Data</vt:lpstr>
      <vt:lpstr>A125251098W_Latest</vt:lpstr>
      <vt:lpstr>A125251102A</vt:lpstr>
      <vt:lpstr>A125251102A_Data</vt:lpstr>
      <vt:lpstr>A125251102A_Latest</vt:lpstr>
      <vt:lpstr>A125251106K</vt:lpstr>
      <vt:lpstr>A125251106K_Data</vt:lpstr>
      <vt:lpstr>A125251106K_Latest</vt:lpstr>
      <vt:lpstr>A125251110A</vt:lpstr>
      <vt:lpstr>A125251110A_Data</vt:lpstr>
      <vt:lpstr>A125251110A_Latest</vt:lpstr>
      <vt:lpstr>A125251114K</vt:lpstr>
      <vt:lpstr>A125251114K_Data</vt:lpstr>
      <vt:lpstr>A125251114K_Latest</vt:lpstr>
      <vt:lpstr>A125251118V</vt:lpstr>
      <vt:lpstr>A125251118V_Data</vt:lpstr>
      <vt:lpstr>A125251118V_Latest</vt:lpstr>
      <vt:lpstr>A125251122K</vt:lpstr>
      <vt:lpstr>A125251122K_Data</vt:lpstr>
      <vt:lpstr>A125251122K_Latest</vt:lpstr>
      <vt:lpstr>A125251478X</vt:lpstr>
      <vt:lpstr>A125251478X_Data</vt:lpstr>
      <vt:lpstr>A125251478X_Latest</vt:lpstr>
      <vt:lpstr>A125251482R</vt:lpstr>
      <vt:lpstr>A125251482R_Data</vt:lpstr>
      <vt:lpstr>A125251482R_Latest</vt:lpstr>
      <vt:lpstr>A125251486X</vt:lpstr>
      <vt:lpstr>A125251486X_Data</vt:lpstr>
      <vt:lpstr>A125251486X_Latest</vt:lpstr>
      <vt:lpstr>A125251490R</vt:lpstr>
      <vt:lpstr>A125251490R_Data</vt:lpstr>
      <vt:lpstr>A125251490R_Latest</vt:lpstr>
      <vt:lpstr>A125251494X</vt:lpstr>
      <vt:lpstr>A125251494X_Data</vt:lpstr>
      <vt:lpstr>A125251494X_Latest</vt:lpstr>
      <vt:lpstr>A125251498J</vt:lpstr>
      <vt:lpstr>A125251498J_Data</vt:lpstr>
      <vt:lpstr>A125251498J_Latest</vt:lpstr>
      <vt:lpstr>A125251502L</vt:lpstr>
      <vt:lpstr>A125251502L_Data</vt:lpstr>
      <vt:lpstr>A125251502L_Latest</vt:lpstr>
      <vt:lpstr>A125251506W</vt:lpstr>
      <vt:lpstr>A125251506W_Data</vt:lpstr>
      <vt:lpstr>A125251506W_Latest</vt:lpstr>
      <vt:lpstr>A125251510L</vt:lpstr>
      <vt:lpstr>A125251510L_Data</vt:lpstr>
      <vt:lpstr>A125251510L_Latest</vt:lpstr>
      <vt:lpstr>A125251514W</vt:lpstr>
      <vt:lpstr>A125251514W_Data</vt:lpstr>
      <vt:lpstr>A125251514W_Latest</vt:lpstr>
      <vt:lpstr>A125251518F</vt:lpstr>
      <vt:lpstr>A125251518F_Data</vt:lpstr>
      <vt:lpstr>A125251518F_Latest</vt:lpstr>
      <vt:lpstr>A125251522W</vt:lpstr>
      <vt:lpstr>A125251522W_Data</vt:lpstr>
      <vt:lpstr>A125251522W_Latest</vt:lpstr>
      <vt:lpstr>A125251526F</vt:lpstr>
      <vt:lpstr>A125251526F_Data</vt:lpstr>
      <vt:lpstr>A125251526F_Latest</vt:lpstr>
      <vt:lpstr>A125251530W</vt:lpstr>
      <vt:lpstr>A125251530W_Data</vt:lpstr>
      <vt:lpstr>A125251530W_Latest</vt:lpstr>
      <vt:lpstr>A125251534F</vt:lpstr>
      <vt:lpstr>A125251534F_Data</vt:lpstr>
      <vt:lpstr>A125251534F_Latest</vt:lpstr>
      <vt:lpstr>A125251538R</vt:lpstr>
      <vt:lpstr>A125251538R_Data</vt:lpstr>
      <vt:lpstr>A125251538R_Latest</vt:lpstr>
      <vt:lpstr>A125251542F</vt:lpstr>
      <vt:lpstr>A125251542F_Data</vt:lpstr>
      <vt:lpstr>A125251542F_Latest</vt:lpstr>
      <vt:lpstr>A125251546R</vt:lpstr>
      <vt:lpstr>A125251546R_Data</vt:lpstr>
      <vt:lpstr>A125251546R_Latest</vt:lpstr>
      <vt:lpstr>A125251550F</vt:lpstr>
      <vt:lpstr>A125251550F_Data</vt:lpstr>
      <vt:lpstr>A125251550F_Latest</vt:lpstr>
      <vt:lpstr>A125251554R</vt:lpstr>
      <vt:lpstr>A125251554R_Data</vt:lpstr>
      <vt:lpstr>A125251554R_Latest</vt:lpstr>
      <vt:lpstr>A125251558X</vt:lpstr>
      <vt:lpstr>A125251558X_Data</vt:lpstr>
      <vt:lpstr>A125251558X_Latest</vt:lpstr>
      <vt:lpstr>A125251562R</vt:lpstr>
      <vt:lpstr>A125251562R_Data</vt:lpstr>
      <vt:lpstr>A125251562R_Latest</vt:lpstr>
      <vt:lpstr>A125251566X</vt:lpstr>
      <vt:lpstr>A125251566X_Data</vt:lpstr>
      <vt:lpstr>A125251566X_Latest</vt:lpstr>
      <vt:lpstr>A125251570R</vt:lpstr>
      <vt:lpstr>A125251570R_Data</vt:lpstr>
      <vt:lpstr>A125251570R_Latest</vt:lpstr>
      <vt:lpstr>A125251574X</vt:lpstr>
      <vt:lpstr>A125251574X_Data</vt:lpstr>
      <vt:lpstr>A125251574X_Latest</vt:lpstr>
      <vt:lpstr>A125251578J</vt:lpstr>
      <vt:lpstr>A125251578J_Data</vt:lpstr>
      <vt:lpstr>A125251578J_Latest</vt:lpstr>
      <vt:lpstr>A125251582X</vt:lpstr>
      <vt:lpstr>A125251582X_Data</vt:lpstr>
      <vt:lpstr>A125251582X_Latest</vt:lpstr>
      <vt:lpstr>A125251586J</vt:lpstr>
      <vt:lpstr>A125251586J_Data</vt:lpstr>
      <vt:lpstr>A125251586J_Latest</vt:lpstr>
      <vt:lpstr>A125251590X</vt:lpstr>
      <vt:lpstr>A125251590X_Data</vt:lpstr>
      <vt:lpstr>A125251590X_Latest</vt:lpstr>
      <vt:lpstr>A125251594J</vt:lpstr>
      <vt:lpstr>A125251594J_Data</vt:lpstr>
      <vt:lpstr>A125251594J_Latest</vt:lpstr>
      <vt:lpstr>A125251598T</vt:lpstr>
      <vt:lpstr>A125251598T_Data</vt:lpstr>
      <vt:lpstr>A125251598T_Latest</vt:lpstr>
      <vt:lpstr>A125251602W</vt:lpstr>
      <vt:lpstr>A125251602W_Data</vt:lpstr>
      <vt:lpstr>A125251602W_Latest</vt:lpstr>
      <vt:lpstr>A125251606F</vt:lpstr>
      <vt:lpstr>A125251606F_Data</vt:lpstr>
      <vt:lpstr>A125251606F_Latest</vt:lpstr>
      <vt:lpstr>A125251610W</vt:lpstr>
      <vt:lpstr>A125251610W_Data</vt:lpstr>
      <vt:lpstr>A125251610W_Latest</vt:lpstr>
      <vt:lpstr>A125251614F</vt:lpstr>
      <vt:lpstr>A125251614F_Data</vt:lpstr>
      <vt:lpstr>A125251614F_Latest</vt:lpstr>
      <vt:lpstr>A125251618R</vt:lpstr>
      <vt:lpstr>A125251618R_Data</vt:lpstr>
      <vt:lpstr>A125251618R_Latest</vt:lpstr>
      <vt:lpstr>A125251622F</vt:lpstr>
      <vt:lpstr>A125251622F_Data</vt:lpstr>
      <vt:lpstr>A125251622F_Latest</vt:lpstr>
      <vt:lpstr>A125251626R</vt:lpstr>
      <vt:lpstr>A125251626R_Data</vt:lpstr>
      <vt:lpstr>A125251626R_Latest</vt:lpstr>
      <vt:lpstr>A125251630F</vt:lpstr>
      <vt:lpstr>A125251630F_Data</vt:lpstr>
      <vt:lpstr>A125251630F_Latest</vt:lpstr>
      <vt:lpstr>A125251634R</vt:lpstr>
      <vt:lpstr>A125251634R_Data</vt:lpstr>
      <vt:lpstr>A125251634R_Latest</vt:lpstr>
      <vt:lpstr>A125251638X</vt:lpstr>
      <vt:lpstr>A125251638X_Data</vt:lpstr>
      <vt:lpstr>A125251638X_Latest</vt:lpstr>
      <vt:lpstr>A125251642R</vt:lpstr>
      <vt:lpstr>A125251642R_Data</vt:lpstr>
      <vt:lpstr>A125251642R_Latest</vt:lpstr>
      <vt:lpstr>A125251646X</vt:lpstr>
      <vt:lpstr>A125251646X_Data</vt:lpstr>
      <vt:lpstr>A125251646X_Latest</vt:lpstr>
      <vt:lpstr>A125251650R</vt:lpstr>
      <vt:lpstr>A125251650R_Data</vt:lpstr>
      <vt:lpstr>A125251650R_Latest</vt:lpstr>
      <vt:lpstr>A125251654X</vt:lpstr>
      <vt:lpstr>A125251654X_Data</vt:lpstr>
      <vt:lpstr>A125251654X_Latest</vt:lpstr>
      <vt:lpstr>A125251658J</vt:lpstr>
      <vt:lpstr>A125251658J_Data</vt:lpstr>
      <vt:lpstr>A125251658J_Latest</vt:lpstr>
      <vt:lpstr>A125251662X</vt:lpstr>
      <vt:lpstr>A125251662X_Data</vt:lpstr>
      <vt:lpstr>A125251662X_Latest</vt:lpstr>
      <vt:lpstr>A125251666J</vt:lpstr>
      <vt:lpstr>A125251666J_Data</vt:lpstr>
      <vt:lpstr>A125251666J_Latest</vt:lpstr>
      <vt:lpstr>A125251670X</vt:lpstr>
      <vt:lpstr>A125251670X_Data</vt:lpstr>
      <vt:lpstr>A125251670X_Latest</vt:lpstr>
      <vt:lpstr>A125251674J</vt:lpstr>
      <vt:lpstr>A125251674J_Data</vt:lpstr>
      <vt:lpstr>A125251674J_Latest</vt:lpstr>
      <vt:lpstr>A125251678T</vt:lpstr>
      <vt:lpstr>A125251678T_Data</vt:lpstr>
      <vt:lpstr>A125251678T_Latest</vt:lpstr>
      <vt:lpstr>A125251682J</vt:lpstr>
      <vt:lpstr>A125251682J_Data</vt:lpstr>
      <vt:lpstr>A125251682J_Latest</vt:lpstr>
      <vt:lpstr>A125251686T</vt:lpstr>
      <vt:lpstr>A125251686T_Data</vt:lpstr>
      <vt:lpstr>A125251686T_Latest</vt:lpstr>
      <vt:lpstr>A125251690J</vt:lpstr>
      <vt:lpstr>A125251690J_Data</vt:lpstr>
      <vt:lpstr>A125251690J_Latest</vt:lpstr>
      <vt:lpstr>A125251694T</vt:lpstr>
      <vt:lpstr>A125251694T_Data</vt:lpstr>
      <vt:lpstr>A125251694T_Latest</vt:lpstr>
      <vt:lpstr>A125251698A</vt:lpstr>
      <vt:lpstr>A125251698A_Data</vt:lpstr>
      <vt:lpstr>A125251698A_Latest</vt:lpstr>
      <vt:lpstr>A125251702F</vt:lpstr>
      <vt:lpstr>A125251702F_Data</vt:lpstr>
      <vt:lpstr>A125251702F_Latest</vt:lpstr>
      <vt:lpstr>A125251706R</vt:lpstr>
      <vt:lpstr>A125251706R_Data</vt:lpstr>
      <vt:lpstr>A125251706R_Latest</vt:lpstr>
      <vt:lpstr>A125251710F</vt:lpstr>
      <vt:lpstr>A125251710F_Data</vt:lpstr>
      <vt:lpstr>A125251710F_Latest</vt:lpstr>
      <vt:lpstr>A125251714R</vt:lpstr>
      <vt:lpstr>A125251714R_Data</vt:lpstr>
      <vt:lpstr>A125251714R_Latest</vt:lpstr>
      <vt:lpstr>A125251718X</vt:lpstr>
      <vt:lpstr>A125251718X_Data</vt:lpstr>
      <vt:lpstr>A125251718X_Latest</vt:lpstr>
      <vt:lpstr>A125251722R</vt:lpstr>
      <vt:lpstr>A125251722R_Data</vt:lpstr>
      <vt:lpstr>A125251722R_Latest</vt:lpstr>
      <vt:lpstr>A125251726X</vt:lpstr>
      <vt:lpstr>A125251726X_Data</vt:lpstr>
      <vt:lpstr>A125251726X_Latest</vt:lpstr>
      <vt:lpstr>A125251730R</vt:lpstr>
      <vt:lpstr>A125251730R_Data</vt:lpstr>
      <vt:lpstr>A125251730R_Latest</vt:lpstr>
      <vt:lpstr>A125251734X</vt:lpstr>
      <vt:lpstr>A125251734X_Data</vt:lpstr>
      <vt:lpstr>A125251734X_Latest</vt:lpstr>
      <vt:lpstr>A125251738J</vt:lpstr>
      <vt:lpstr>A125251738J_Data</vt:lpstr>
      <vt:lpstr>A125251738J_Latest</vt:lpstr>
      <vt:lpstr>A125251742X</vt:lpstr>
      <vt:lpstr>A125251742X_Data</vt:lpstr>
      <vt:lpstr>A125251742X_Latest</vt:lpstr>
      <vt:lpstr>A125251746J</vt:lpstr>
      <vt:lpstr>A125251746J_Data</vt:lpstr>
      <vt:lpstr>A125251746J_Latest</vt:lpstr>
      <vt:lpstr>A125251750X</vt:lpstr>
      <vt:lpstr>A125251750X_Data</vt:lpstr>
      <vt:lpstr>A125251750X_Latest</vt:lpstr>
      <vt:lpstr>A125251754J</vt:lpstr>
      <vt:lpstr>A125251754J_Data</vt:lpstr>
      <vt:lpstr>A125251754J_Latest</vt:lpstr>
      <vt:lpstr>A125251758T</vt:lpstr>
      <vt:lpstr>A125251758T_Data</vt:lpstr>
      <vt:lpstr>A125251758T_Latest</vt:lpstr>
      <vt:lpstr>A125251762J</vt:lpstr>
      <vt:lpstr>A125251762J_Data</vt:lpstr>
      <vt:lpstr>A125251762J_Latest</vt:lpstr>
      <vt:lpstr>A125251766T</vt:lpstr>
      <vt:lpstr>A125251766T_Data</vt:lpstr>
      <vt:lpstr>A125251766T_Latest</vt:lpstr>
      <vt:lpstr>A125251770J</vt:lpstr>
      <vt:lpstr>A125251770J_Data</vt:lpstr>
      <vt:lpstr>A125251770J_Latest</vt:lpstr>
      <vt:lpstr>A125251774T</vt:lpstr>
      <vt:lpstr>A125251774T_Data</vt:lpstr>
      <vt:lpstr>A125251774T_Latest</vt:lpstr>
      <vt:lpstr>A125251778A</vt:lpstr>
      <vt:lpstr>A125251778A_Data</vt:lpstr>
      <vt:lpstr>A125251778A_Latest</vt:lpstr>
      <vt:lpstr>A125251782T</vt:lpstr>
      <vt:lpstr>A125251782T_Data</vt:lpstr>
      <vt:lpstr>A125251782T_Latest</vt:lpstr>
      <vt:lpstr>A125251786A</vt:lpstr>
      <vt:lpstr>A125251786A_Data</vt:lpstr>
      <vt:lpstr>A125251786A_Latest</vt:lpstr>
      <vt:lpstr>A125251790T</vt:lpstr>
      <vt:lpstr>A125251790T_Data</vt:lpstr>
      <vt:lpstr>A125251790T_Latest</vt:lpstr>
      <vt:lpstr>A125251794A</vt:lpstr>
      <vt:lpstr>A125251794A_Data</vt:lpstr>
      <vt:lpstr>A125251794A_Latest</vt:lpstr>
      <vt:lpstr>A125251798K</vt:lpstr>
      <vt:lpstr>A125251798K_Data</vt:lpstr>
      <vt:lpstr>A125251798K_Latest</vt:lpstr>
      <vt:lpstr>A125251802R</vt:lpstr>
      <vt:lpstr>A125251802R_Data</vt:lpstr>
      <vt:lpstr>A125251802R_Latest</vt:lpstr>
      <vt:lpstr>A125251806X</vt:lpstr>
      <vt:lpstr>A125251806X_Data</vt:lpstr>
      <vt:lpstr>A125251806X_Latest</vt:lpstr>
      <vt:lpstr>A125251810R</vt:lpstr>
      <vt:lpstr>A125251810R_Data</vt:lpstr>
      <vt:lpstr>A125251810R_Latest</vt:lpstr>
      <vt:lpstr>A125251814X</vt:lpstr>
      <vt:lpstr>A125251814X_Data</vt:lpstr>
      <vt:lpstr>A125251814X_Latest</vt:lpstr>
      <vt:lpstr>A125251818J</vt:lpstr>
      <vt:lpstr>A125251818J_Data</vt:lpstr>
      <vt:lpstr>A125251818J_Latest</vt:lpstr>
      <vt:lpstr>A125251822X</vt:lpstr>
      <vt:lpstr>A125251822X_Data</vt:lpstr>
      <vt:lpstr>A125251822X_Latest</vt:lpstr>
      <vt:lpstr>A125251826J</vt:lpstr>
      <vt:lpstr>A125251826J_Data</vt:lpstr>
      <vt:lpstr>A125251826J_Latest</vt:lpstr>
      <vt:lpstr>A125251830X</vt:lpstr>
      <vt:lpstr>A125251830X_Data</vt:lpstr>
      <vt:lpstr>A125251830X_Latest</vt:lpstr>
      <vt:lpstr>A125251834J</vt:lpstr>
      <vt:lpstr>A125251834J_Data</vt:lpstr>
      <vt:lpstr>A125251834J_Latest</vt:lpstr>
      <vt:lpstr>A125251838T</vt:lpstr>
      <vt:lpstr>A125251838T_Data</vt:lpstr>
      <vt:lpstr>A125251838T_Latest</vt:lpstr>
      <vt:lpstr>A125251842J</vt:lpstr>
      <vt:lpstr>A125251842J_Data</vt:lpstr>
      <vt:lpstr>A125251842J_Latest</vt:lpstr>
      <vt:lpstr>A125251846T</vt:lpstr>
      <vt:lpstr>A125251846T_Data</vt:lpstr>
      <vt:lpstr>A125251846T_Latest</vt:lpstr>
      <vt:lpstr>A125251850J</vt:lpstr>
      <vt:lpstr>A125251850J_Data</vt:lpstr>
      <vt:lpstr>A125251850J_Latest</vt:lpstr>
      <vt:lpstr>A125251854T</vt:lpstr>
      <vt:lpstr>A125251854T_Data</vt:lpstr>
      <vt:lpstr>A125251854T_Latest</vt:lpstr>
      <vt:lpstr>A125251858A</vt:lpstr>
      <vt:lpstr>A125251858A_Data</vt:lpstr>
      <vt:lpstr>A125251858A_Latest</vt:lpstr>
      <vt:lpstr>A125251862T</vt:lpstr>
      <vt:lpstr>A125251862T_Data</vt:lpstr>
      <vt:lpstr>A125251862T_Latest</vt:lpstr>
      <vt:lpstr>A125251866A</vt:lpstr>
      <vt:lpstr>A125251866A_Data</vt:lpstr>
      <vt:lpstr>A125251866A_Latest</vt:lpstr>
      <vt:lpstr>A125251870T</vt:lpstr>
      <vt:lpstr>A125251870T_Data</vt:lpstr>
      <vt:lpstr>A125251870T_Latest</vt:lpstr>
      <vt:lpstr>A125251874A</vt:lpstr>
      <vt:lpstr>A125251874A_Data</vt:lpstr>
      <vt:lpstr>A125251874A_Latest</vt:lpstr>
      <vt:lpstr>A125251878K</vt:lpstr>
      <vt:lpstr>A125251878K_Data</vt:lpstr>
      <vt:lpstr>A125251878K_Latest</vt:lpstr>
      <vt:lpstr>A125251882A</vt:lpstr>
      <vt:lpstr>A125251882A_Data</vt:lpstr>
      <vt:lpstr>A125251882A_Latest</vt:lpstr>
      <vt:lpstr>A125251886K</vt:lpstr>
      <vt:lpstr>A125251886K_Data</vt:lpstr>
      <vt:lpstr>A125251886K_Latest</vt:lpstr>
      <vt:lpstr>A125251890A</vt:lpstr>
      <vt:lpstr>A125251890A_Data</vt:lpstr>
      <vt:lpstr>A125251890A_Latest</vt:lpstr>
      <vt:lpstr>A125251894K</vt:lpstr>
      <vt:lpstr>A125251894K_Data</vt:lpstr>
      <vt:lpstr>A125251894K_Latest</vt:lpstr>
      <vt:lpstr>A125251898V</vt:lpstr>
      <vt:lpstr>A125251898V_Data</vt:lpstr>
      <vt:lpstr>A125251898V_Latest</vt:lpstr>
      <vt:lpstr>A125251902X</vt:lpstr>
      <vt:lpstr>A125251902X_Data</vt:lpstr>
      <vt:lpstr>A125251902X_Latest</vt:lpstr>
      <vt:lpstr>A125251906J</vt:lpstr>
      <vt:lpstr>A125251906J_Data</vt:lpstr>
      <vt:lpstr>A125251906J_Latest</vt:lpstr>
      <vt:lpstr>A125251910X</vt:lpstr>
      <vt:lpstr>A125251910X_Data</vt:lpstr>
      <vt:lpstr>A125251910X_Latest</vt:lpstr>
      <vt:lpstr>A125251914J</vt:lpstr>
      <vt:lpstr>A125251914J_Data</vt:lpstr>
      <vt:lpstr>A125251914J_Latest</vt:lpstr>
      <vt:lpstr>A125252270F</vt:lpstr>
      <vt:lpstr>A125252270F_Data</vt:lpstr>
      <vt:lpstr>A125252270F_Latest</vt:lpstr>
      <vt:lpstr>A125252274R</vt:lpstr>
      <vt:lpstr>A125252274R_Data</vt:lpstr>
      <vt:lpstr>A125252274R_Latest</vt:lpstr>
      <vt:lpstr>A125252278X</vt:lpstr>
      <vt:lpstr>A125252278X_Data</vt:lpstr>
      <vt:lpstr>A125252278X_Latest</vt:lpstr>
      <vt:lpstr>A125252282R</vt:lpstr>
      <vt:lpstr>A125252282R_Data</vt:lpstr>
      <vt:lpstr>A125252282R_Latest</vt:lpstr>
      <vt:lpstr>A125252286X</vt:lpstr>
      <vt:lpstr>A125252286X_Data</vt:lpstr>
      <vt:lpstr>A125252286X_Latest</vt:lpstr>
      <vt:lpstr>A125252290R</vt:lpstr>
      <vt:lpstr>A125252290R_Data</vt:lpstr>
      <vt:lpstr>A125252290R_Latest</vt:lpstr>
      <vt:lpstr>A125252294X</vt:lpstr>
      <vt:lpstr>A125252294X_Data</vt:lpstr>
      <vt:lpstr>A125252294X_Latest</vt:lpstr>
      <vt:lpstr>A125252298J</vt:lpstr>
      <vt:lpstr>A125252298J_Data</vt:lpstr>
      <vt:lpstr>A125252298J_Latest</vt:lpstr>
      <vt:lpstr>A125252302L</vt:lpstr>
      <vt:lpstr>A125252302L_Data</vt:lpstr>
      <vt:lpstr>A125252302L_Latest</vt:lpstr>
      <vt:lpstr>A125252306W</vt:lpstr>
      <vt:lpstr>A125252306W_Data</vt:lpstr>
      <vt:lpstr>A125252306W_Latest</vt:lpstr>
      <vt:lpstr>A125252310L</vt:lpstr>
      <vt:lpstr>A125252310L_Data</vt:lpstr>
      <vt:lpstr>A125252310L_Latest</vt:lpstr>
      <vt:lpstr>A125252666A</vt:lpstr>
      <vt:lpstr>A125252666A_Data</vt:lpstr>
      <vt:lpstr>A125252666A_Latest</vt:lpstr>
      <vt:lpstr>A125252670T</vt:lpstr>
      <vt:lpstr>A125252670T_Data</vt:lpstr>
      <vt:lpstr>A125252670T_Latest</vt:lpstr>
      <vt:lpstr>A125252674A</vt:lpstr>
      <vt:lpstr>A125252674A_Data</vt:lpstr>
      <vt:lpstr>A125252674A_Latest</vt:lpstr>
      <vt:lpstr>A125252678K</vt:lpstr>
      <vt:lpstr>A125252678K_Data</vt:lpstr>
      <vt:lpstr>A125252678K_Latest</vt:lpstr>
      <vt:lpstr>A125252682A</vt:lpstr>
      <vt:lpstr>A125252682A_Data</vt:lpstr>
      <vt:lpstr>A125252682A_Latest</vt:lpstr>
      <vt:lpstr>A125252686K</vt:lpstr>
      <vt:lpstr>A125252686K_Data</vt:lpstr>
      <vt:lpstr>A125252686K_Latest</vt:lpstr>
      <vt:lpstr>A125252690A</vt:lpstr>
      <vt:lpstr>A125252690A_Data</vt:lpstr>
      <vt:lpstr>A125252690A_Latest</vt:lpstr>
      <vt:lpstr>A125252694K</vt:lpstr>
      <vt:lpstr>A125252694K_Data</vt:lpstr>
      <vt:lpstr>A125252694K_Latest</vt:lpstr>
      <vt:lpstr>A125252698V</vt:lpstr>
      <vt:lpstr>A125252698V_Data</vt:lpstr>
      <vt:lpstr>A125252698V_Latest</vt:lpstr>
      <vt:lpstr>A125252702X</vt:lpstr>
      <vt:lpstr>A125252702X_Data</vt:lpstr>
      <vt:lpstr>A125252702X_Latest</vt:lpstr>
      <vt:lpstr>A125252706J</vt:lpstr>
      <vt:lpstr>A125252706J_Data</vt:lpstr>
      <vt:lpstr>A125252706J_Latest</vt:lpstr>
      <vt:lpstr>A125253062F</vt:lpstr>
      <vt:lpstr>A125253062F_Data</vt:lpstr>
      <vt:lpstr>A125253062F_Latest</vt:lpstr>
      <vt:lpstr>A125253066R</vt:lpstr>
      <vt:lpstr>A125253066R_Data</vt:lpstr>
      <vt:lpstr>A125253066R_Latest</vt:lpstr>
      <vt:lpstr>A125253070F</vt:lpstr>
      <vt:lpstr>A125253070F_Data</vt:lpstr>
      <vt:lpstr>A125253070F_Latest</vt:lpstr>
      <vt:lpstr>A125253074R</vt:lpstr>
      <vt:lpstr>A125253074R_Data</vt:lpstr>
      <vt:lpstr>A125253074R_Latest</vt:lpstr>
      <vt:lpstr>A125253078X</vt:lpstr>
      <vt:lpstr>A125253078X_Data</vt:lpstr>
      <vt:lpstr>A125253078X_Latest</vt:lpstr>
      <vt:lpstr>A125253082R</vt:lpstr>
      <vt:lpstr>A125253082R_Data</vt:lpstr>
      <vt:lpstr>A125253082R_Latest</vt:lpstr>
      <vt:lpstr>A125253086X</vt:lpstr>
      <vt:lpstr>A125253086X_Data</vt:lpstr>
      <vt:lpstr>A125253086X_Latest</vt:lpstr>
      <vt:lpstr>A125253090R</vt:lpstr>
      <vt:lpstr>A125253090R_Data</vt:lpstr>
      <vt:lpstr>A125253090R_Latest</vt:lpstr>
      <vt:lpstr>A125253094X</vt:lpstr>
      <vt:lpstr>A125253094X_Data</vt:lpstr>
      <vt:lpstr>A125253094X_Latest</vt:lpstr>
      <vt:lpstr>A125253098J</vt:lpstr>
      <vt:lpstr>A125253098J_Data</vt:lpstr>
      <vt:lpstr>A125253098J_Latest</vt:lpstr>
      <vt:lpstr>A125253102L</vt:lpstr>
      <vt:lpstr>A125253102L_Data</vt:lpstr>
      <vt:lpstr>A125253102L_Latest</vt:lpstr>
      <vt:lpstr>A125253458A</vt:lpstr>
      <vt:lpstr>A125253458A_Data</vt:lpstr>
      <vt:lpstr>A125253458A_Latest</vt:lpstr>
      <vt:lpstr>A125253462T</vt:lpstr>
      <vt:lpstr>A125253462T_Data</vt:lpstr>
      <vt:lpstr>A125253462T_Latest</vt:lpstr>
      <vt:lpstr>A125253466A</vt:lpstr>
      <vt:lpstr>A125253466A_Data</vt:lpstr>
      <vt:lpstr>A125253466A_Latest</vt:lpstr>
      <vt:lpstr>A125253470T</vt:lpstr>
      <vt:lpstr>A125253470T_Data</vt:lpstr>
      <vt:lpstr>A125253470T_Latest</vt:lpstr>
      <vt:lpstr>A125253474A</vt:lpstr>
      <vt:lpstr>A125253474A_Data</vt:lpstr>
      <vt:lpstr>A125253474A_Latest</vt:lpstr>
      <vt:lpstr>A125253478K</vt:lpstr>
      <vt:lpstr>A125253478K_Data</vt:lpstr>
      <vt:lpstr>A125253478K_Latest</vt:lpstr>
      <vt:lpstr>A125253482A</vt:lpstr>
      <vt:lpstr>A125253482A_Data</vt:lpstr>
      <vt:lpstr>A125253482A_Latest</vt:lpstr>
      <vt:lpstr>A125253486K</vt:lpstr>
      <vt:lpstr>A125253486K_Data</vt:lpstr>
      <vt:lpstr>A125253486K_Latest</vt:lpstr>
      <vt:lpstr>A125253490A</vt:lpstr>
      <vt:lpstr>A125253490A_Data</vt:lpstr>
      <vt:lpstr>A125253490A_Latest</vt:lpstr>
      <vt:lpstr>A125253494K</vt:lpstr>
      <vt:lpstr>A125253494K_Data</vt:lpstr>
      <vt:lpstr>A125253494K_Latest</vt:lpstr>
      <vt:lpstr>A125253498V</vt:lpstr>
      <vt:lpstr>A125253498V_Data</vt:lpstr>
      <vt:lpstr>A125253498V_Latest</vt:lpstr>
      <vt:lpstr>A125253854C</vt:lpstr>
      <vt:lpstr>A125253854C_Data</vt:lpstr>
      <vt:lpstr>A125253854C_Latest</vt:lpstr>
      <vt:lpstr>A125253858L</vt:lpstr>
      <vt:lpstr>A125253858L_Data</vt:lpstr>
      <vt:lpstr>A125253858L_Latest</vt:lpstr>
      <vt:lpstr>A125253862C</vt:lpstr>
      <vt:lpstr>A125253862C_Data</vt:lpstr>
      <vt:lpstr>A125253862C_Latest</vt:lpstr>
      <vt:lpstr>A125253866L</vt:lpstr>
      <vt:lpstr>A125253866L_Data</vt:lpstr>
      <vt:lpstr>A125253866L_Latest</vt:lpstr>
      <vt:lpstr>A125253870C</vt:lpstr>
      <vt:lpstr>A125253870C_Data</vt:lpstr>
      <vt:lpstr>A125253870C_Latest</vt:lpstr>
      <vt:lpstr>A125253874L</vt:lpstr>
      <vt:lpstr>A125253874L_Data</vt:lpstr>
      <vt:lpstr>A125253874L_Latest</vt:lpstr>
      <vt:lpstr>A125253878W</vt:lpstr>
      <vt:lpstr>A125253878W_Data</vt:lpstr>
      <vt:lpstr>A125253878W_Latest</vt:lpstr>
      <vt:lpstr>A125253882L</vt:lpstr>
      <vt:lpstr>A125253882L_Data</vt:lpstr>
      <vt:lpstr>A125253882L_Latest</vt:lpstr>
      <vt:lpstr>A125253886W</vt:lpstr>
      <vt:lpstr>A125253886W_Data</vt:lpstr>
      <vt:lpstr>A125253886W_Latest</vt:lpstr>
      <vt:lpstr>A125253890L</vt:lpstr>
      <vt:lpstr>A125253890L_Data</vt:lpstr>
      <vt:lpstr>A125253890L_Latest</vt:lpstr>
      <vt:lpstr>A125253894W</vt:lpstr>
      <vt:lpstr>A125253894W_Data</vt:lpstr>
      <vt:lpstr>A125253894W_Latest</vt:lpstr>
      <vt:lpstr>A125253898F</vt:lpstr>
      <vt:lpstr>A125253898F_Data</vt:lpstr>
      <vt:lpstr>A125253898F_Latest</vt:lpstr>
      <vt:lpstr>A125253902K</vt:lpstr>
      <vt:lpstr>A125253902K_Data</vt:lpstr>
      <vt:lpstr>A125253902K_Latest</vt:lpstr>
      <vt:lpstr>A125253906V</vt:lpstr>
      <vt:lpstr>A125253906V_Data</vt:lpstr>
      <vt:lpstr>A125253906V_Latest</vt:lpstr>
      <vt:lpstr>A125253910K</vt:lpstr>
      <vt:lpstr>A125253910K_Data</vt:lpstr>
      <vt:lpstr>A125253910K_Latest</vt:lpstr>
      <vt:lpstr>A125253914V</vt:lpstr>
      <vt:lpstr>A125253914V_Data</vt:lpstr>
      <vt:lpstr>A125253914V_Latest</vt:lpstr>
      <vt:lpstr>A125253918C</vt:lpstr>
      <vt:lpstr>A125253918C_Data</vt:lpstr>
      <vt:lpstr>A125253918C_Latest</vt:lpstr>
      <vt:lpstr>A125253922V</vt:lpstr>
      <vt:lpstr>A125253922V_Data</vt:lpstr>
      <vt:lpstr>A125253922V_Latest</vt:lpstr>
      <vt:lpstr>A125253926C</vt:lpstr>
      <vt:lpstr>A125253926C_Data</vt:lpstr>
      <vt:lpstr>A125253926C_Latest</vt:lpstr>
      <vt:lpstr>A125253930V</vt:lpstr>
      <vt:lpstr>A125253930V_Data</vt:lpstr>
      <vt:lpstr>A125253930V_Latest</vt:lpstr>
      <vt:lpstr>A125253934C</vt:lpstr>
      <vt:lpstr>A125253934C_Data</vt:lpstr>
      <vt:lpstr>A125253934C_Latest</vt:lpstr>
      <vt:lpstr>A125253938L</vt:lpstr>
      <vt:lpstr>A125253938L_Data</vt:lpstr>
      <vt:lpstr>A125253938L_Latest</vt:lpstr>
      <vt:lpstr>A125253942C</vt:lpstr>
      <vt:lpstr>A125253942C_Data</vt:lpstr>
      <vt:lpstr>A125253942C_Latest</vt:lpstr>
      <vt:lpstr>A125253946L</vt:lpstr>
      <vt:lpstr>A125253946L_Data</vt:lpstr>
      <vt:lpstr>A125253946L_Latest</vt:lpstr>
      <vt:lpstr>A125253950C</vt:lpstr>
      <vt:lpstr>A125253950C_Data</vt:lpstr>
      <vt:lpstr>A125253950C_Latest</vt:lpstr>
      <vt:lpstr>A125253954L</vt:lpstr>
      <vt:lpstr>A125253954L_Data</vt:lpstr>
      <vt:lpstr>A125253954L_Latest</vt:lpstr>
      <vt:lpstr>A125253958W</vt:lpstr>
      <vt:lpstr>A125253958W_Data</vt:lpstr>
      <vt:lpstr>A125253958W_Latest</vt:lpstr>
      <vt:lpstr>A125253962L</vt:lpstr>
      <vt:lpstr>A125253962L_Data</vt:lpstr>
      <vt:lpstr>A125253962L_Latest</vt:lpstr>
      <vt:lpstr>A125253966W</vt:lpstr>
      <vt:lpstr>A125253966W_Data</vt:lpstr>
      <vt:lpstr>A125253966W_Latest</vt:lpstr>
      <vt:lpstr>A125253970L</vt:lpstr>
      <vt:lpstr>A125253970L_Data</vt:lpstr>
      <vt:lpstr>A125253970L_Latest</vt:lpstr>
      <vt:lpstr>A125253974W</vt:lpstr>
      <vt:lpstr>A125253974W_Data</vt:lpstr>
      <vt:lpstr>A125253974W_Latest</vt:lpstr>
      <vt:lpstr>A125253978F</vt:lpstr>
      <vt:lpstr>A125253978F_Data</vt:lpstr>
      <vt:lpstr>A125253978F_Latest</vt:lpstr>
      <vt:lpstr>A125253982W</vt:lpstr>
      <vt:lpstr>A125253982W_Data</vt:lpstr>
      <vt:lpstr>A125253982W_Latest</vt:lpstr>
      <vt:lpstr>A125253986F</vt:lpstr>
      <vt:lpstr>A125253986F_Data</vt:lpstr>
      <vt:lpstr>A125253986F_Latest</vt:lpstr>
      <vt:lpstr>A125253990W</vt:lpstr>
      <vt:lpstr>A125253990W_Data</vt:lpstr>
      <vt:lpstr>A125253990W_Latest</vt:lpstr>
      <vt:lpstr>A125253994F</vt:lpstr>
      <vt:lpstr>A125253994F_Data</vt:lpstr>
      <vt:lpstr>A125253994F_Latest</vt:lpstr>
      <vt:lpstr>A125253998R</vt:lpstr>
      <vt:lpstr>A125253998R_Data</vt:lpstr>
      <vt:lpstr>A125253998R_Latest</vt:lpstr>
      <vt:lpstr>A125254002W</vt:lpstr>
      <vt:lpstr>A125254002W_Data</vt:lpstr>
      <vt:lpstr>A125254002W_Latest</vt:lpstr>
      <vt:lpstr>A125254006F</vt:lpstr>
      <vt:lpstr>A125254006F_Data</vt:lpstr>
      <vt:lpstr>A125254006F_Latest</vt:lpstr>
      <vt:lpstr>A125254010W</vt:lpstr>
      <vt:lpstr>A125254010W_Data</vt:lpstr>
      <vt:lpstr>A125254010W_Latest</vt:lpstr>
      <vt:lpstr>A125254014F</vt:lpstr>
      <vt:lpstr>A125254014F_Data</vt:lpstr>
      <vt:lpstr>A125254014F_Latest</vt:lpstr>
      <vt:lpstr>A125254018R</vt:lpstr>
      <vt:lpstr>A125254018R_Data</vt:lpstr>
      <vt:lpstr>A125254018R_Latest</vt:lpstr>
      <vt:lpstr>A125254022F</vt:lpstr>
      <vt:lpstr>A125254022F_Data</vt:lpstr>
      <vt:lpstr>A125254022F_Latest</vt:lpstr>
      <vt:lpstr>A125254026R</vt:lpstr>
      <vt:lpstr>A125254026R_Data</vt:lpstr>
      <vt:lpstr>A125254026R_Latest</vt:lpstr>
      <vt:lpstr>A125254030F</vt:lpstr>
      <vt:lpstr>A125254030F_Data</vt:lpstr>
      <vt:lpstr>A125254030F_Latest</vt:lpstr>
      <vt:lpstr>A125254034R</vt:lpstr>
      <vt:lpstr>A125254034R_Data</vt:lpstr>
      <vt:lpstr>A125254034R_Latest</vt:lpstr>
      <vt:lpstr>A125254038X</vt:lpstr>
      <vt:lpstr>A125254038X_Data</vt:lpstr>
      <vt:lpstr>A125254038X_Latest</vt:lpstr>
      <vt:lpstr>A125254042R</vt:lpstr>
      <vt:lpstr>A125254042R_Data</vt:lpstr>
      <vt:lpstr>A125254042R_Latest</vt:lpstr>
      <vt:lpstr>A125254046X</vt:lpstr>
      <vt:lpstr>A125254046X_Data</vt:lpstr>
      <vt:lpstr>A125254046X_Latest</vt:lpstr>
      <vt:lpstr>A125254050R</vt:lpstr>
      <vt:lpstr>A125254050R_Data</vt:lpstr>
      <vt:lpstr>A125254050R_Latest</vt:lpstr>
      <vt:lpstr>A125254054X</vt:lpstr>
      <vt:lpstr>A125254054X_Data</vt:lpstr>
      <vt:lpstr>A125254054X_Latest</vt:lpstr>
      <vt:lpstr>A125254058J</vt:lpstr>
      <vt:lpstr>A125254058J_Data</vt:lpstr>
      <vt:lpstr>A125254058J_Latest</vt:lpstr>
      <vt:lpstr>A125254062X</vt:lpstr>
      <vt:lpstr>A125254062X_Data</vt:lpstr>
      <vt:lpstr>A125254062X_Latest</vt:lpstr>
      <vt:lpstr>A125254066J</vt:lpstr>
      <vt:lpstr>A125254066J_Data</vt:lpstr>
      <vt:lpstr>A125254066J_Latest</vt:lpstr>
      <vt:lpstr>A125254070X</vt:lpstr>
      <vt:lpstr>A125254070X_Data</vt:lpstr>
      <vt:lpstr>A125254070X_Latest</vt:lpstr>
      <vt:lpstr>A125254074J</vt:lpstr>
      <vt:lpstr>A125254074J_Data</vt:lpstr>
      <vt:lpstr>A125254074J_Latest</vt:lpstr>
      <vt:lpstr>A125254078T</vt:lpstr>
      <vt:lpstr>A125254078T_Data</vt:lpstr>
      <vt:lpstr>A125254078T_Latest</vt:lpstr>
      <vt:lpstr>A125254082J</vt:lpstr>
      <vt:lpstr>A125254082J_Data</vt:lpstr>
      <vt:lpstr>A125254082J_Latest</vt:lpstr>
      <vt:lpstr>A125254086T</vt:lpstr>
      <vt:lpstr>A125254086T_Data</vt:lpstr>
      <vt:lpstr>A125254086T_Latest</vt:lpstr>
      <vt:lpstr>A125254090J</vt:lpstr>
      <vt:lpstr>A125254090J_Data</vt:lpstr>
      <vt:lpstr>A125254090J_Latest</vt:lpstr>
      <vt:lpstr>A125254094T</vt:lpstr>
      <vt:lpstr>A125254094T_Data</vt:lpstr>
      <vt:lpstr>A125254094T_Latest</vt:lpstr>
      <vt:lpstr>A125254098A</vt:lpstr>
      <vt:lpstr>A125254098A_Data</vt:lpstr>
      <vt:lpstr>A125254098A_Latest</vt:lpstr>
      <vt:lpstr>A125254102F</vt:lpstr>
      <vt:lpstr>A125254102F_Data</vt:lpstr>
      <vt:lpstr>A125254102F_Latest</vt:lpstr>
      <vt:lpstr>A125254106R</vt:lpstr>
      <vt:lpstr>A125254106R_Data</vt:lpstr>
      <vt:lpstr>A125254106R_Latest</vt:lpstr>
      <vt:lpstr>A125254110F</vt:lpstr>
      <vt:lpstr>A125254110F_Data</vt:lpstr>
      <vt:lpstr>A125254110F_Latest</vt:lpstr>
      <vt:lpstr>A125254114R</vt:lpstr>
      <vt:lpstr>A125254114R_Data</vt:lpstr>
      <vt:lpstr>A125254114R_Latest</vt:lpstr>
      <vt:lpstr>A125254118X</vt:lpstr>
      <vt:lpstr>A125254118X_Data</vt:lpstr>
      <vt:lpstr>A125254118X_Latest</vt:lpstr>
      <vt:lpstr>A125254122R</vt:lpstr>
      <vt:lpstr>A125254122R_Data</vt:lpstr>
      <vt:lpstr>A125254122R_Latest</vt:lpstr>
      <vt:lpstr>A125254126X</vt:lpstr>
      <vt:lpstr>A125254126X_Data</vt:lpstr>
      <vt:lpstr>A125254126X_Latest</vt:lpstr>
      <vt:lpstr>A125254130R</vt:lpstr>
      <vt:lpstr>A125254130R_Data</vt:lpstr>
      <vt:lpstr>A125254130R_Latest</vt:lpstr>
      <vt:lpstr>A125254134X</vt:lpstr>
      <vt:lpstr>A125254134X_Data</vt:lpstr>
      <vt:lpstr>A125254134X_Latest</vt:lpstr>
      <vt:lpstr>A125254138J</vt:lpstr>
      <vt:lpstr>A125254138J_Data</vt:lpstr>
      <vt:lpstr>A125254138J_Latest</vt:lpstr>
      <vt:lpstr>A125254142X</vt:lpstr>
      <vt:lpstr>A125254142X_Data</vt:lpstr>
      <vt:lpstr>A125254142X_Latest</vt:lpstr>
      <vt:lpstr>A125254146J</vt:lpstr>
      <vt:lpstr>A125254146J_Data</vt:lpstr>
      <vt:lpstr>A125254146J_Latest</vt:lpstr>
      <vt:lpstr>A125254150X</vt:lpstr>
      <vt:lpstr>A125254150X_Data</vt:lpstr>
      <vt:lpstr>A125254150X_Latest</vt:lpstr>
      <vt:lpstr>A125254154J</vt:lpstr>
      <vt:lpstr>A125254154J_Data</vt:lpstr>
      <vt:lpstr>A125254154J_Latest</vt:lpstr>
      <vt:lpstr>A125254158T</vt:lpstr>
      <vt:lpstr>A125254158T_Data</vt:lpstr>
      <vt:lpstr>A125254158T_Latest</vt:lpstr>
      <vt:lpstr>A125254162J</vt:lpstr>
      <vt:lpstr>A125254162J_Data</vt:lpstr>
      <vt:lpstr>A125254162J_Latest</vt:lpstr>
      <vt:lpstr>A125254166T</vt:lpstr>
      <vt:lpstr>A125254166T_Data</vt:lpstr>
      <vt:lpstr>A125254166T_Latest</vt:lpstr>
      <vt:lpstr>A125254170J</vt:lpstr>
      <vt:lpstr>A125254170J_Data</vt:lpstr>
      <vt:lpstr>A125254170J_Latest</vt:lpstr>
      <vt:lpstr>A125254174T</vt:lpstr>
      <vt:lpstr>A125254174T_Data</vt:lpstr>
      <vt:lpstr>A125254174T_Latest</vt:lpstr>
      <vt:lpstr>A125254178A</vt:lpstr>
      <vt:lpstr>A125254178A_Data</vt:lpstr>
      <vt:lpstr>A125254178A_Latest</vt:lpstr>
      <vt:lpstr>A125254182T</vt:lpstr>
      <vt:lpstr>A125254182T_Data</vt:lpstr>
      <vt:lpstr>A125254182T_Latest</vt:lpstr>
      <vt:lpstr>A125254186A</vt:lpstr>
      <vt:lpstr>A125254186A_Data</vt:lpstr>
      <vt:lpstr>A125254186A_Latest</vt:lpstr>
      <vt:lpstr>A125254190T</vt:lpstr>
      <vt:lpstr>A125254190T_Data</vt:lpstr>
      <vt:lpstr>A125254190T_Latest</vt:lpstr>
      <vt:lpstr>A125254194A</vt:lpstr>
      <vt:lpstr>A125254194A_Data</vt:lpstr>
      <vt:lpstr>A125254194A_Latest</vt:lpstr>
      <vt:lpstr>A125254198K</vt:lpstr>
      <vt:lpstr>A125254198K_Data</vt:lpstr>
      <vt:lpstr>A125254198K_Latest</vt:lpstr>
      <vt:lpstr>A125254202R</vt:lpstr>
      <vt:lpstr>A125254202R_Data</vt:lpstr>
      <vt:lpstr>A125254202R_Latest</vt:lpstr>
      <vt:lpstr>A125254206X</vt:lpstr>
      <vt:lpstr>A125254206X_Data</vt:lpstr>
      <vt:lpstr>A125254206X_Latest</vt:lpstr>
      <vt:lpstr>A125254210R</vt:lpstr>
      <vt:lpstr>A125254210R_Data</vt:lpstr>
      <vt:lpstr>A125254210R_Latest</vt:lpstr>
      <vt:lpstr>A125254214X</vt:lpstr>
      <vt:lpstr>A125254214X_Data</vt:lpstr>
      <vt:lpstr>A125254214X_Latest</vt:lpstr>
      <vt:lpstr>A125254218J</vt:lpstr>
      <vt:lpstr>A125254218J_Data</vt:lpstr>
      <vt:lpstr>A125254218J_Latest</vt:lpstr>
      <vt:lpstr>A125254222X</vt:lpstr>
      <vt:lpstr>A125254222X_Data</vt:lpstr>
      <vt:lpstr>A125254222X_Latest</vt:lpstr>
      <vt:lpstr>A125254226J</vt:lpstr>
      <vt:lpstr>A125254226J_Data</vt:lpstr>
      <vt:lpstr>A125254226J_Latest</vt:lpstr>
      <vt:lpstr>A125254230X</vt:lpstr>
      <vt:lpstr>A125254230X_Data</vt:lpstr>
      <vt:lpstr>A125254230X_Latest</vt:lpstr>
      <vt:lpstr>A125254234J</vt:lpstr>
      <vt:lpstr>A125254234J_Data</vt:lpstr>
      <vt:lpstr>A125254234J_Latest</vt:lpstr>
      <vt:lpstr>A125254238T</vt:lpstr>
      <vt:lpstr>A125254238T_Data</vt:lpstr>
      <vt:lpstr>A125254238T_Latest</vt:lpstr>
      <vt:lpstr>A125254242J</vt:lpstr>
      <vt:lpstr>A125254242J_Data</vt:lpstr>
      <vt:lpstr>A125254242J_Latest</vt:lpstr>
      <vt:lpstr>A125254246T</vt:lpstr>
      <vt:lpstr>A125254246T_Data</vt:lpstr>
      <vt:lpstr>A125254246T_Latest</vt:lpstr>
      <vt:lpstr>A125254250J</vt:lpstr>
      <vt:lpstr>A125254250J_Data</vt:lpstr>
      <vt:lpstr>A125254250J_Latest</vt:lpstr>
      <vt:lpstr>A125254254T</vt:lpstr>
      <vt:lpstr>A125254254T_Data</vt:lpstr>
      <vt:lpstr>A125254254T_Latest</vt:lpstr>
      <vt:lpstr>A125254258A</vt:lpstr>
      <vt:lpstr>A125254258A_Data</vt:lpstr>
      <vt:lpstr>A125254258A_Latest</vt:lpstr>
      <vt:lpstr>A125254262T</vt:lpstr>
      <vt:lpstr>A125254262T_Data</vt:lpstr>
      <vt:lpstr>A125254262T_Latest</vt:lpstr>
      <vt:lpstr>A125254266A</vt:lpstr>
      <vt:lpstr>A125254266A_Data</vt:lpstr>
      <vt:lpstr>A125254266A_Latest</vt:lpstr>
      <vt:lpstr>A125254270T</vt:lpstr>
      <vt:lpstr>A125254270T_Data</vt:lpstr>
      <vt:lpstr>A125254270T_Latest</vt:lpstr>
      <vt:lpstr>A125254274A</vt:lpstr>
      <vt:lpstr>A125254274A_Data</vt:lpstr>
      <vt:lpstr>A125254274A_Latest</vt:lpstr>
      <vt:lpstr>A125254278K</vt:lpstr>
      <vt:lpstr>A125254278K_Data</vt:lpstr>
      <vt:lpstr>A125254278K_Latest</vt:lpstr>
      <vt:lpstr>A125254282A</vt:lpstr>
      <vt:lpstr>A125254282A_Data</vt:lpstr>
      <vt:lpstr>A125254282A_Latest</vt:lpstr>
      <vt:lpstr>A125254286K</vt:lpstr>
      <vt:lpstr>A125254286K_Data</vt:lpstr>
      <vt:lpstr>A125254286K_Latest</vt:lpstr>
      <vt:lpstr>A125254290A</vt:lpstr>
      <vt:lpstr>A125254290A_Data</vt:lpstr>
      <vt:lpstr>A125254290A_Latest</vt:lpstr>
      <vt:lpstr>A125254646C</vt:lpstr>
      <vt:lpstr>A125254646C_Data</vt:lpstr>
      <vt:lpstr>A125254646C_Latest</vt:lpstr>
      <vt:lpstr>A125254650V</vt:lpstr>
      <vt:lpstr>A125254650V_Data</vt:lpstr>
      <vt:lpstr>A125254650V_Latest</vt:lpstr>
      <vt:lpstr>A125254654C</vt:lpstr>
      <vt:lpstr>A125254654C_Data</vt:lpstr>
      <vt:lpstr>A125254654C_Latest</vt:lpstr>
      <vt:lpstr>A125254658L</vt:lpstr>
      <vt:lpstr>A125254658L_Data</vt:lpstr>
      <vt:lpstr>A125254658L_Latest</vt:lpstr>
      <vt:lpstr>A125254662C</vt:lpstr>
      <vt:lpstr>A125254662C_Data</vt:lpstr>
      <vt:lpstr>A125254662C_Latest</vt:lpstr>
      <vt:lpstr>A125254666L</vt:lpstr>
      <vt:lpstr>A125254666L_Data</vt:lpstr>
      <vt:lpstr>A125254666L_Latest</vt:lpstr>
      <vt:lpstr>A125254670C</vt:lpstr>
      <vt:lpstr>A125254670C_Data</vt:lpstr>
      <vt:lpstr>A125254670C_Latest</vt:lpstr>
      <vt:lpstr>A125254674L</vt:lpstr>
      <vt:lpstr>A125254674L_Data</vt:lpstr>
      <vt:lpstr>A125254674L_Latest</vt:lpstr>
      <vt:lpstr>A125254678W</vt:lpstr>
      <vt:lpstr>A125254678W_Data</vt:lpstr>
      <vt:lpstr>A125254678W_Latest</vt:lpstr>
      <vt:lpstr>A125254682L</vt:lpstr>
      <vt:lpstr>A125254682L_Data</vt:lpstr>
      <vt:lpstr>A125254682L_Latest</vt:lpstr>
      <vt:lpstr>A125254686W</vt:lpstr>
      <vt:lpstr>A125254686W_Data</vt:lpstr>
      <vt:lpstr>A125254686W_Latest</vt:lpstr>
      <vt:lpstr>A125255042J</vt:lpstr>
      <vt:lpstr>A125255042J_Data</vt:lpstr>
      <vt:lpstr>A125255042J_Latest</vt:lpstr>
      <vt:lpstr>A125255046T</vt:lpstr>
      <vt:lpstr>A125255046T_Data</vt:lpstr>
      <vt:lpstr>A125255046T_Latest</vt:lpstr>
      <vt:lpstr>A125255050J</vt:lpstr>
      <vt:lpstr>A125255050J_Data</vt:lpstr>
      <vt:lpstr>A125255050J_Latest</vt:lpstr>
      <vt:lpstr>A125255054T</vt:lpstr>
      <vt:lpstr>A125255054T_Data</vt:lpstr>
      <vt:lpstr>A125255054T_Latest</vt:lpstr>
      <vt:lpstr>A125255058A</vt:lpstr>
      <vt:lpstr>A125255058A_Data</vt:lpstr>
      <vt:lpstr>A125255058A_Latest</vt:lpstr>
      <vt:lpstr>A125255062T</vt:lpstr>
      <vt:lpstr>A125255062T_Data</vt:lpstr>
      <vt:lpstr>A125255062T_Latest</vt:lpstr>
      <vt:lpstr>A125255066A</vt:lpstr>
      <vt:lpstr>A125255066A_Data</vt:lpstr>
      <vt:lpstr>A125255066A_Latest</vt:lpstr>
      <vt:lpstr>A125255070T</vt:lpstr>
      <vt:lpstr>A125255070T_Data</vt:lpstr>
      <vt:lpstr>A125255070T_Latest</vt:lpstr>
      <vt:lpstr>A125255074A</vt:lpstr>
      <vt:lpstr>A125255074A_Data</vt:lpstr>
      <vt:lpstr>A125255074A_Latest</vt:lpstr>
      <vt:lpstr>A125255078K</vt:lpstr>
      <vt:lpstr>A125255078K_Data</vt:lpstr>
      <vt:lpstr>A125255078K_Latest</vt:lpstr>
      <vt:lpstr>A125255082A</vt:lpstr>
      <vt:lpstr>A125255082A_Data</vt:lpstr>
      <vt:lpstr>A125255082A_Latest</vt:lpstr>
      <vt:lpstr>A125255438C</vt:lpstr>
      <vt:lpstr>A125255438C_Data</vt:lpstr>
      <vt:lpstr>A125255438C_Latest</vt:lpstr>
      <vt:lpstr>A125255442V</vt:lpstr>
      <vt:lpstr>A125255442V_Data</vt:lpstr>
      <vt:lpstr>A125255442V_Latest</vt:lpstr>
      <vt:lpstr>A125255446C</vt:lpstr>
      <vt:lpstr>A125255446C_Data</vt:lpstr>
      <vt:lpstr>A125255446C_Latest</vt:lpstr>
      <vt:lpstr>A125255450V</vt:lpstr>
      <vt:lpstr>A125255450V_Data</vt:lpstr>
      <vt:lpstr>A125255450V_Latest</vt:lpstr>
      <vt:lpstr>A125255454C</vt:lpstr>
      <vt:lpstr>A125255454C_Data</vt:lpstr>
      <vt:lpstr>A125255454C_Latest</vt:lpstr>
      <vt:lpstr>A125255458L</vt:lpstr>
      <vt:lpstr>A125255458L_Data</vt:lpstr>
      <vt:lpstr>A125255458L_Latest</vt:lpstr>
      <vt:lpstr>A125255462C</vt:lpstr>
      <vt:lpstr>A125255462C_Data</vt:lpstr>
      <vt:lpstr>A125255462C_Latest</vt:lpstr>
      <vt:lpstr>A125255466L</vt:lpstr>
      <vt:lpstr>A125255466L_Data</vt:lpstr>
      <vt:lpstr>A125255466L_Latest</vt:lpstr>
      <vt:lpstr>A125255470C</vt:lpstr>
      <vt:lpstr>A125255470C_Data</vt:lpstr>
      <vt:lpstr>A125255470C_Latest</vt:lpstr>
      <vt:lpstr>A125255474L</vt:lpstr>
      <vt:lpstr>A125255474L_Data</vt:lpstr>
      <vt:lpstr>A125255474L_Latest</vt:lpstr>
      <vt:lpstr>A125255478W</vt:lpstr>
      <vt:lpstr>A125255478W_Data</vt:lpstr>
      <vt:lpstr>A125255478W_Latest</vt:lpstr>
      <vt:lpstr>A125255834F</vt:lpstr>
      <vt:lpstr>A125255834F_Data</vt:lpstr>
      <vt:lpstr>A125255834F_Latest</vt:lpstr>
      <vt:lpstr>A125255838R</vt:lpstr>
      <vt:lpstr>A125255838R_Data</vt:lpstr>
      <vt:lpstr>A125255838R_Latest</vt:lpstr>
      <vt:lpstr>A125255842F</vt:lpstr>
      <vt:lpstr>A125255842F_Data</vt:lpstr>
      <vt:lpstr>A125255842F_Latest</vt:lpstr>
      <vt:lpstr>A125255846R</vt:lpstr>
      <vt:lpstr>A125255846R_Data</vt:lpstr>
      <vt:lpstr>A125255846R_Latest</vt:lpstr>
      <vt:lpstr>A125255850F</vt:lpstr>
      <vt:lpstr>A125255850F_Data</vt:lpstr>
      <vt:lpstr>A125255850F_Latest</vt:lpstr>
      <vt:lpstr>A125255854R</vt:lpstr>
      <vt:lpstr>A125255854R_Data</vt:lpstr>
      <vt:lpstr>A125255854R_Latest</vt:lpstr>
      <vt:lpstr>A125255858X</vt:lpstr>
      <vt:lpstr>A125255858X_Data</vt:lpstr>
      <vt:lpstr>A125255858X_Latest</vt:lpstr>
      <vt:lpstr>A125255862R</vt:lpstr>
      <vt:lpstr>A125255862R_Data</vt:lpstr>
      <vt:lpstr>A125255862R_Latest</vt:lpstr>
      <vt:lpstr>A125255866X</vt:lpstr>
      <vt:lpstr>A125255866X_Data</vt:lpstr>
      <vt:lpstr>A125255866X_Latest</vt:lpstr>
      <vt:lpstr>A125255870R</vt:lpstr>
      <vt:lpstr>A125255870R_Data</vt:lpstr>
      <vt:lpstr>A125255870R_Latest</vt:lpstr>
      <vt:lpstr>A125255874X</vt:lpstr>
      <vt:lpstr>A125255874X_Data</vt:lpstr>
      <vt:lpstr>A125255874X_Latest</vt:lpstr>
      <vt:lpstr>A125256230K</vt:lpstr>
      <vt:lpstr>A125256230K_Data</vt:lpstr>
      <vt:lpstr>A125256230K_Latest</vt:lpstr>
      <vt:lpstr>A125256234V</vt:lpstr>
      <vt:lpstr>A125256234V_Data</vt:lpstr>
      <vt:lpstr>A125256234V_Latest</vt:lpstr>
      <vt:lpstr>A125256238C</vt:lpstr>
      <vt:lpstr>A125256238C_Data</vt:lpstr>
      <vt:lpstr>A125256238C_Latest</vt:lpstr>
      <vt:lpstr>A125256242V</vt:lpstr>
      <vt:lpstr>A125256242V_Data</vt:lpstr>
      <vt:lpstr>A125256242V_Latest</vt:lpstr>
      <vt:lpstr>A125256246C</vt:lpstr>
      <vt:lpstr>A125256246C_Data</vt:lpstr>
      <vt:lpstr>A125256246C_Latest</vt:lpstr>
      <vt:lpstr>A125256250V</vt:lpstr>
      <vt:lpstr>A125256250V_Data</vt:lpstr>
      <vt:lpstr>A125256250V_Latest</vt:lpstr>
      <vt:lpstr>A125256254C</vt:lpstr>
      <vt:lpstr>A125256254C_Data</vt:lpstr>
      <vt:lpstr>A125256254C_Latest</vt:lpstr>
      <vt:lpstr>A125256258L</vt:lpstr>
      <vt:lpstr>A125256258L_Data</vt:lpstr>
      <vt:lpstr>A125256258L_Latest</vt:lpstr>
      <vt:lpstr>A125256262C</vt:lpstr>
      <vt:lpstr>A125256262C_Data</vt:lpstr>
      <vt:lpstr>A125256262C_Latest</vt:lpstr>
      <vt:lpstr>A125256266L</vt:lpstr>
      <vt:lpstr>A125256266L_Data</vt:lpstr>
      <vt:lpstr>A125256266L_Latest</vt:lpstr>
      <vt:lpstr>A125256270C</vt:lpstr>
      <vt:lpstr>A125256270C_Data</vt:lpstr>
      <vt:lpstr>A125256270C_Latest</vt:lpstr>
      <vt:lpstr>A125256274L</vt:lpstr>
      <vt:lpstr>A125256274L_Data</vt:lpstr>
      <vt:lpstr>A125256274L_Latest</vt:lpstr>
      <vt:lpstr>A125256278W</vt:lpstr>
      <vt:lpstr>A125256278W_Data</vt:lpstr>
      <vt:lpstr>A125256278W_Latest</vt:lpstr>
      <vt:lpstr>A125256282L</vt:lpstr>
      <vt:lpstr>A125256282L_Data</vt:lpstr>
      <vt:lpstr>A125256282L_Latest</vt:lpstr>
      <vt:lpstr>A125256286W</vt:lpstr>
      <vt:lpstr>A125256286W_Data</vt:lpstr>
      <vt:lpstr>A125256286W_Latest</vt:lpstr>
      <vt:lpstr>A125256290L</vt:lpstr>
      <vt:lpstr>A125256290L_Data</vt:lpstr>
      <vt:lpstr>A125256290L_Latest</vt:lpstr>
      <vt:lpstr>A125256294W</vt:lpstr>
      <vt:lpstr>A125256294W_Data</vt:lpstr>
      <vt:lpstr>A125256294W_Latest</vt:lpstr>
      <vt:lpstr>A125256298F</vt:lpstr>
      <vt:lpstr>A125256298F_Data</vt:lpstr>
      <vt:lpstr>A125256298F_Latest</vt:lpstr>
      <vt:lpstr>A125256302K</vt:lpstr>
      <vt:lpstr>A125256302K_Data</vt:lpstr>
      <vt:lpstr>A125256302K_Latest</vt:lpstr>
      <vt:lpstr>A125256306V</vt:lpstr>
      <vt:lpstr>A125256306V_Data</vt:lpstr>
      <vt:lpstr>A125256306V_Latest</vt:lpstr>
      <vt:lpstr>A125256310K</vt:lpstr>
      <vt:lpstr>A125256310K_Data</vt:lpstr>
      <vt:lpstr>A125256310K_Latest</vt:lpstr>
      <vt:lpstr>A125256314V</vt:lpstr>
      <vt:lpstr>A125256314V_Data</vt:lpstr>
      <vt:lpstr>A125256314V_Latest</vt:lpstr>
      <vt:lpstr>A125256318C</vt:lpstr>
      <vt:lpstr>A125256318C_Data</vt:lpstr>
      <vt:lpstr>A125256318C_Latest</vt:lpstr>
      <vt:lpstr>A125256322V</vt:lpstr>
      <vt:lpstr>A125256322V_Data</vt:lpstr>
      <vt:lpstr>A125256322V_Latest</vt:lpstr>
      <vt:lpstr>A125256326C</vt:lpstr>
      <vt:lpstr>A125256326C_Data</vt:lpstr>
      <vt:lpstr>A125256326C_Latest</vt:lpstr>
      <vt:lpstr>A125256330V</vt:lpstr>
      <vt:lpstr>A125256330V_Data</vt:lpstr>
      <vt:lpstr>A125256330V_Latest</vt:lpstr>
      <vt:lpstr>A125256334C</vt:lpstr>
      <vt:lpstr>A125256334C_Data</vt:lpstr>
      <vt:lpstr>A125256334C_Latest</vt:lpstr>
      <vt:lpstr>A125256338L</vt:lpstr>
      <vt:lpstr>A125256338L_Data</vt:lpstr>
      <vt:lpstr>A125256338L_Latest</vt:lpstr>
      <vt:lpstr>A125256342C</vt:lpstr>
      <vt:lpstr>A125256342C_Data</vt:lpstr>
      <vt:lpstr>A125256342C_Latest</vt:lpstr>
      <vt:lpstr>A125256346L</vt:lpstr>
      <vt:lpstr>A125256346L_Data</vt:lpstr>
      <vt:lpstr>A125256346L_Latest</vt:lpstr>
      <vt:lpstr>A125256350C</vt:lpstr>
      <vt:lpstr>A125256350C_Data</vt:lpstr>
      <vt:lpstr>A125256350C_Latest</vt:lpstr>
      <vt:lpstr>A125256354L</vt:lpstr>
      <vt:lpstr>A125256354L_Data</vt:lpstr>
      <vt:lpstr>A125256354L_Latest</vt:lpstr>
      <vt:lpstr>A125256358W</vt:lpstr>
      <vt:lpstr>A125256358W_Data</vt:lpstr>
      <vt:lpstr>A125256358W_Latest</vt:lpstr>
      <vt:lpstr>A125256362L</vt:lpstr>
      <vt:lpstr>A125256362L_Data</vt:lpstr>
      <vt:lpstr>A125256362L_Latest</vt:lpstr>
      <vt:lpstr>A125256366W</vt:lpstr>
      <vt:lpstr>A125256366W_Data</vt:lpstr>
      <vt:lpstr>A125256366W_Latest</vt:lpstr>
      <vt:lpstr>A125256370L</vt:lpstr>
      <vt:lpstr>A125256370L_Data</vt:lpstr>
      <vt:lpstr>A125256370L_Latest</vt:lpstr>
      <vt:lpstr>A125256374W</vt:lpstr>
      <vt:lpstr>A125256374W_Data</vt:lpstr>
      <vt:lpstr>A125256374W_Latest</vt:lpstr>
      <vt:lpstr>A125256378F</vt:lpstr>
      <vt:lpstr>A125256378F_Data</vt:lpstr>
      <vt:lpstr>A125256378F_Latest</vt:lpstr>
      <vt:lpstr>A125256382W</vt:lpstr>
      <vt:lpstr>A125256382W_Data</vt:lpstr>
      <vt:lpstr>A125256382W_Latest</vt:lpstr>
      <vt:lpstr>A125256386F</vt:lpstr>
      <vt:lpstr>A125256386F_Data</vt:lpstr>
      <vt:lpstr>A125256386F_Latest</vt:lpstr>
      <vt:lpstr>A125256390W</vt:lpstr>
      <vt:lpstr>A125256390W_Data</vt:lpstr>
      <vt:lpstr>A125256390W_Latest</vt:lpstr>
      <vt:lpstr>A125256394F</vt:lpstr>
      <vt:lpstr>A125256394F_Data</vt:lpstr>
      <vt:lpstr>A125256394F_Latest</vt:lpstr>
      <vt:lpstr>A125256398R</vt:lpstr>
      <vt:lpstr>A125256398R_Data</vt:lpstr>
      <vt:lpstr>A125256398R_Latest</vt:lpstr>
      <vt:lpstr>A125256402V</vt:lpstr>
      <vt:lpstr>A125256402V_Data</vt:lpstr>
      <vt:lpstr>A125256402V_Latest</vt:lpstr>
      <vt:lpstr>A125256406C</vt:lpstr>
      <vt:lpstr>A125256406C_Data</vt:lpstr>
      <vt:lpstr>A125256406C_Latest</vt:lpstr>
      <vt:lpstr>A125256410V</vt:lpstr>
      <vt:lpstr>A125256410V_Data</vt:lpstr>
      <vt:lpstr>A125256410V_Latest</vt:lpstr>
      <vt:lpstr>A125256414C</vt:lpstr>
      <vt:lpstr>A125256414C_Data</vt:lpstr>
      <vt:lpstr>A125256414C_Latest</vt:lpstr>
      <vt:lpstr>A125256418L</vt:lpstr>
      <vt:lpstr>A125256418L_Data</vt:lpstr>
      <vt:lpstr>A125256418L_Latest</vt:lpstr>
      <vt:lpstr>A125256422C</vt:lpstr>
      <vt:lpstr>A125256422C_Data</vt:lpstr>
      <vt:lpstr>A125256422C_Latest</vt:lpstr>
      <vt:lpstr>A125256426L</vt:lpstr>
      <vt:lpstr>A125256426L_Data</vt:lpstr>
      <vt:lpstr>A125256426L_Latest</vt:lpstr>
      <vt:lpstr>A125256430C</vt:lpstr>
      <vt:lpstr>A125256430C_Data</vt:lpstr>
      <vt:lpstr>A125256430C_Latest</vt:lpstr>
      <vt:lpstr>A125256434L</vt:lpstr>
      <vt:lpstr>A125256434L_Data</vt:lpstr>
      <vt:lpstr>A125256434L_Latest</vt:lpstr>
      <vt:lpstr>A125256438W</vt:lpstr>
      <vt:lpstr>A125256438W_Data</vt:lpstr>
      <vt:lpstr>A125256438W_Latest</vt:lpstr>
      <vt:lpstr>A125256442L</vt:lpstr>
      <vt:lpstr>A125256442L_Data</vt:lpstr>
      <vt:lpstr>A125256442L_Latest</vt:lpstr>
      <vt:lpstr>A125256446W</vt:lpstr>
      <vt:lpstr>A125256446W_Data</vt:lpstr>
      <vt:lpstr>A125256446W_Latest</vt:lpstr>
      <vt:lpstr>A125256450L</vt:lpstr>
      <vt:lpstr>A125256450L_Data</vt:lpstr>
      <vt:lpstr>A125256450L_Latest</vt:lpstr>
      <vt:lpstr>A125256454W</vt:lpstr>
      <vt:lpstr>A125256454W_Data</vt:lpstr>
      <vt:lpstr>A125256454W_Latest</vt:lpstr>
      <vt:lpstr>A125256458F</vt:lpstr>
      <vt:lpstr>A125256458F_Data</vt:lpstr>
      <vt:lpstr>A125256458F_Latest</vt:lpstr>
      <vt:lpstr>A125256462W</vt:lpstr>
      <vt:lpstr>A125256462W_Data</vt:lpstr>
      <vt:lpstr>A125256462W_Latest</vt:lpstr>
      <vt:lpstr>A125256466F</vt:lpstr>
      <vt:lpstr>A125256466F_Data</vt:lpstr>
      <vt:lpstr>A125256466F_Latest</vt:lpstr>
      <vt:lpstr>A125256470W</vt:lpstr>
      <vt:lpstr>A125256470W_Data</vt:lpstr>
      <vt:lpstr>A125256470W_Latest</vt:lpstr>
      <vt:lpstr>A125256474F</vt:lpstr>
      <vt:lpstr>A125256474F_Data</vt:lpstr>
      <vt:lpstr>A125256474F_Latest</vt:lpstr>
      <vt:lpstr>A125256478R</vt:lpstr>
      <vt:lpstr>A125256478R_Data</vt:lpstr>
      <vt:lpstr>A125256478R_Latest</vt:lpstr>
      <vt:lpstr>A125256482F</vt:lpstr>
      <vt:lpstr>A125256482F_Data</vt:lpstr>
      <vt:lpstr>A125256482F_Latest</vt:lpstr>
      <vt:lpstr>A125256486R</vt:lpstr>
      <vt:lpstr>A125256486R_Data</vt:lpstr>
      <vt:lpstr>A125256486R_Latest</vt:lpstr>
      <vt:lpstr>A125256490F</vt:lpstr>
      <vt:lpstr>A125256490F_Data</vt:lpstr>
      <vt:lpstr>A125256490F_Latest</vt:lpstr>
      <vt:lpstr>A125256494R</vt:lpstr>
      <vt:lpstr>A125256494R_Data</vt:lpstr>
      <vt:lpstr>A125256494R_Latest</vt:lpstr>
      <vt:lpstr>A125256498X</vt:lpstr>
      <vt:lpstr>A125256498X_Data</vt:lpstr>
      <vt:lpstr>A125256498X_Latest</vt:lpstr>
      <vt:lpstr>A125256502C</vt:lpstr>
      <vt:lpstr>A125256502C_Data</vt:lpstr>
      <vt:lpstr>A125256502C_Latest</vt:lpstr>
      <vt:lpstr>A125256506L</vt:lpstr>
      <vt:lpstr>A125256506L_Data</vt:lpstr>
      <vt:lpstr>A125256506L_Latest</vt:lpstr>
      <vt:lpstr>A125256510C</vt:lpstr>
      <vt:lpstr>A125256510C_Data</vt:lpstr>
      <vt:lpstr>A125256510C_Latest</vt:lpstr>
      <vt:lpstr>A125256514L</vt:lpstr>
      <vt:lpstr>A125256514L_Data</vt:lpstr>
      <vt:lpstr>A125256514L_Latest</vt:lpstr>
      <vt:lpstr>A125256518W</vt:lpstr>
      <vt:lpstr>A125256518W_Data</vt:lpstr>
      <vt:lpstr>A125256518W_Latest</vt:lpstr>
      <vt:lpstr>A125256522L</vt:lpstr>
      <vt:lpstr>A125256522L_Data</vt:lpstr>
      <vt:lpstr>A125256522L_Latest</vt:lpstr>
      <vt:lpstr>A125256526W</vt:lpstr>
      <vt:lpstr>A125256526W_Data</vt:lpstr>
      <vt:lpstr>A125256526W_Latest</vt:lpstr>
      <vt:lpstr>A125256530L</vt:lpstr>
      <vt:lpstr>A125256530L_Data</vt:lpstr>
      <vt:lpstr>A125256530L_Latest</vt:lpstr>
      <vt:lpstr>A125256534W</vt:lpstr>
      <vt:lpstr>A125256534W_Data</vt:lpstr>
      <vt:lpstr>A125256534W_Latest</vt:lpstr>
      <vt:lpstr>A125256538F</vt:lpstr>
      <vt:lpstr>A125256538F_Data</vt:lpstr>
      <vt:lpstr>A125256538F_Latest</vt:lpstr>
      <vt:lpstr>A125256542W</vt:lpstr>
      <vt:lpstr>A125256542W_Data</vt:lpstr>
      <vt:lpstr>A125256542W_Latest</vt:lpstr>
      <vt:lpstr>A125256546F</vt:lpstr>
      <vt:lpstr>A125256546F_Data</vt:lpstr>
      <vt:lpstr>A125256546F_Latest</vt:lpstr>
      <vt:lpstr>A125256550W</vt:lpstr>
      <vt:lpstr>A125256550W_Data</vt:lpstr>
      <vt:lpstr>A125256550W_Latest</vt:lpstr>
      <vt:lpstr>A125256554F</vt:lpstr>
      <vt:lpstr>A125256554F_Data</vt:lpstr>
      <vt:lpstr>A125256554F_Latest</vt:lpstr>
      <vt:lpstr>A125256558R</vt:lpstr>
      <vt:lpstr>A125256558R_Data</vt:lpstr>
      <vt:lpstr>A125256558R_Latest</vt:lpstr>
      <vt:lpstr>A125256562F</vt:lpstr>
      <vt:lpstr>A125256562F_Data</vt:lpstr>
      <vt:lpstr>A125256562F_Latest</vt:lpstr>
      <vt:lpstr>A125256566R</vt:lpstr>
      <vt:lpstr>A125256566R_Data</vt:lpstr>
      <vt:lpstr>A125256566R_Latest</vt:lpstr>
      <vt:lpstr>A125256570F</vt:lpstr>
      <vt:lpstr>A125256570F_Data</vt:lpstr>
      <vt:lpstr>A125256570F_Latest</vt:lpstr>
      <vt:lpstr>A125256574R</vt:lpstr>
      <vt:lpstr>A125256574R_Data</vt:lpstr>
      <vt:lpstr>A125256574R_Latest</vt:lpstr>
      <vt:lpstr>A125256578X</vt:lpstr>
      <vt:lpstr>A125256578X_Data</vt:lpstr>
      <vt:lpstr>A125256578X_Latest</vt:lpstr>
      <vt:lpstr>A125256582R</vt:lpstr>
      <vt:lpstr>A125256582R_Data</vt:lpstr>
      <vt:lpstr>A125256582R_Latest</vt:lpstr>
      <vt:lpstr>A125256586X</vt:lpstr>
      <vt:lpstr>A125256586X_Data</vt:lpstr>
      <vt:lpstr>A125256586X_Latest</vt:lpstr>
      <vt:lpstr>A125256590R</vt:lpstr>
      <vt:lpstr>A125256590R_Data</vt:lpstr>
      <vt:lpstr>A125256590R_Latest</vt:lpstr>
      <vt:lpstr>A125256594X</vt:lpstr>
      <vt:lpstr>A125256594X_Data</vt:lpstr>
      <vt:lpstr>A125256594X_Latest</vt:lpstr>
      <vt:lpstr>A125256598J</vt:lpstr>
      <vt:lpstr>A125256598J_Data</vt:lpstr>
      <vt:lpstr>A125256598J_Latest</vt:lpstr>
      <vt:lpstr>A125256602L</vt:lpstr>
      <vt:lpstr>A125256602L_Data</vt:lpstr>
      <vt:lpstr>A125256602L_Latest</vt:lpstr>
      <vt:lpstr>A125256606W</vt:lpstr>
      <vt:lpstr>A125256606W_Data</vt:lpstr>
      <vt:lpstr>A125256606W_Latest</vt:lpstr>
      <vt:lpstr>A125256610L</vt:lpstr>
      <vt:lpstr>A125256610L_Data</vt:lpstr>
      <vt:lpstr>A125256610L_Latest</vt:lpstr>
      <vt:lpstr>A125256614W</vt:lpstr>
      <vt:lpstr>A125256614W_Data</vt:lpstr>
      <vt:lpstr>A125256614W_Latest</vt:lpstr>
      <vt:lpstr>A125256618F</vt:lpstr>
      <vt:lpstr>A125256618F_Data</vt:lpstr>
      <vt:lpstr>A125256618F_Latest</vt:lpstr>
      <vt:lpstr>A125256622W</vt:lpstr>
      <vt:lpstr>A125256622W_Data</vt:lpstr>
      <vt:lpstr>A125256622W_Latest</vt:lpstr>
      <vt:lpstr>A125256626F</vt:lpstr>
      <vt:lpstr>A125256626F_Data</vt:lpstr>
      <vt:lpstr>A125256626F_Latest</vt:lpstr>
      <vt:lpstr>A125256630W</vt:lpstr>
      <vt:lpstr>A125256630W_Data</vt:lpstr>
      <vt:lpstr>A125256630W_Latest</vt:lpstr>
      <vt:lpstr>A125256634F</vt:lpstr>
      <vt:lpstr>A125256634F_Data</vt:lpstr>
      <vt:lpstr>A125256634F_Latest</vt:lpstr>
      <vt:lpstr>A125256638R</vt:lpstr>
      <vt:lpstr>A125256638R_Data</vt:lpstr>
      <vt:lpstr>A125256638R_Latest</vt:lpstr>
      <vt:lpstr>A125256642F</vt:lpstr>
      <vt:lpstr>A125256642F_Data</vt:lpstr>
      <vt:lpstr>A125256642F_Latest</vt:lpstr>
      <vt:lpstr>A125256646R</vt:lpstr>
      <vt:lpstr>A125256646R_Data</vt:lpstr>
      <vt:lpstr>A125256646R_Latest</vt:lpstr>
      <vt:lpstr>A125256650F</vt:lpstr>
      <vt:lpstr>A125256650F_Data</vt:lpstr>
      <vt:lpstr>A125256650F_Latest</vt:lpstr>
      <vt:lpstr>A125256654R</vt:lpstr>
      <vt:lpstr>A125256654R_Data</vt:lpstr>
      <vt:lpstr>A125256654R_Latest</vt:lpstr>
      <vt:lpstr>A125256658X</vt:lpstr>
      <vt:lpstr>A125256658X_Data</vt:lpstr>
      <vt:lpstr>A125256658X_Latest</vt:lpstr>
      <vt:lpstr>A125256662R</vt:lpstr>
      <vt:lpstr>A125256662R_Data</vt:lpstr>
      <vt:lpstr>A125256662R_Latest</vt:lpstr>
      <vt:lpstr>A125256666X</vt:lpstr>
      <vt:lpstr>A125256666X_Data</vt:lpstr>
      <vt:lpstr>A125256666X_Latest</vt:lpstr>
      <vt:lpstr>A125257022K</vt:lpstr>
      <vt:lpstr>A125257022K_Data</vt:lpstr>
      <vt:lpstr>A125257022K_Latest</vt:lpstr>
      <vt:lpstr>A125257026V</vt:lpstr>
      <vt:lpstr>A125257026V_Data</vt:lpstr>
      <vt:lpstr>A125257026V_Latest</vt:lpstr>
      <vt:lpstr>A125257030K</vt:lpstr>
      <vt:lpstr>A125257030K_Data</vt:lpstr>
      <vt:lpstr>A125257030K_Latest</vt:lpstr>
      <vt:lpstr>A125257034V</vt:lpstr>
      <vt:lpstr>A125257034V_Data</vt:lpstr>
      <vt:lpstr>A125257034V_Latest</vt:lpstr>
      <vt:lpstr>A125257038C</vt:lpstr>
      <vt:lpstr>A125257038C_Data</vt:lpstr>
      <vt:lpstr>A125257038C_Latest</vt:lpstr>
      <vt:lpstr>A125257042V</vt:lpstr>
      <vt:lpstr>A125257042V_Data</vt:lpstr>
      <vt:lpstr>A125257042V_Latest</vt:lpstr>
      <vt:lpstr>A125257046C</vt:lpstr>
      <vt:lpstr>A125257046C_Data</vt:lpstr>
      <vt:lpstr>A125257046C_Latest</vt:lpstr>
      <vt:lpstr>A125257050V</vt:lpstr>
      <vt:lpstr>A125257050V_Data</vt:lpstr>
      <vt:lpstr>A125257050V_Latest</vt:lpstr>
      <vt:lpstr>A125257054C</vt:lpstr>
      <vt:lpstr>A125257054C_Data</vt:lpstr>
      <vt:lpstr>A125257054C_Latest</vt:lpstr>
      <vt:lpstr>A125257058L</vt:lpstr>
      <vt:lpstr>A125257058L_Data</vt:lpstr>
      <vt:lpstr>A125257058L_Latest</vt:lpstr>
      <vt:lpstr>A125257062C</vt:lpstr>
      <vt:lpstr>A125257062C_Data</vt:lpstr>
      <vt:lpstr>A125257062C_Latest</vt:lpstr>
      <vt:lpstr>A125257418F</vt:lpstr>
      <vt:lpstr>A125257418F_Data</vt:lpstr>
      <vt:lpstr>A125257418F_Latest</vt:lpstr>
      <vt:lpstr>A125257422W</vt:lpstr>
      <vt:lpstr>A125257422W_Data</vt:lpstr>
      <vt:lpstr>A125257422W_Latest</vt:lpstr>
      <vt:lpstr>A125257426F</vt:lpstr>
      <vt:lpstr>A125257426F_Data</vt:lpstr>
      <vt:lpstr>A125257426F_Latest</vt:lpstr>
      <vt:lpstr>A125257430W</vt:lpstr>
      <vt:lpstr>A125257430W_Data</vt:lpstr>
      <vt:lpstr>A125257430W_Latest</vt:lpstr>
      <vt:lpstr>A125257434F</vt:lpstr>
      <vt:lpstr>A125257434F_Data</vt:lpstr>
      <vt:lpstr>A125257434F_Latest</vt:lpstr>
      <vt:lpstr>A125257438R</vt:lpstr>
      <vt:lpstr>A125257438R_Data</vt:lpstr>
      <vt:lpstr>A125257438R_Latest</vt:lpstr>
      <vt:lpstr>A125257442F</vt:lpstr>
      <vt:lpstr>A125257442F_Data</vt:lpstr>
      <vt:lpstr>A125257442F_Latest</vt:lpstr>
      <vt:lpstr>A125257446R</vt:lpstr>
      <vt:lpstr>A125257446R_Data</vt:lpstr>
      <vt:lpstr>A125257446R_Latest</vt:lpstr>
      <vt:lpstr>A125257450F</vt:lpstr>
      <vt:lpstr>A125257450F_Data</vt:lpstr>
      <vt:lpstr>A125257450F_Latest</vt:lpstr>
      <vt:lpstr>A125257454R</vt:lpstr>
      <vt:lpstr>A125257454R_Data</vt:lpstr>
      <vt:lpstr>A125257454R_Latest</vt:lpstr>
      <vt:lpstr>A125257458X</vt:lpstr>
      <vt:lpstr>A125257458X_Data</vt:lpstr>
      <vt:lpstr>A125257458X_Latest</vt:lpstr>
      <vt:lpstr>A125257814J</vt:lpstr>
      <vt:lpstr>A125257814J_Data</vt:lpstr>
      <vt:lpstr>A125257814J_Latest</vt:lpstr>
      <vt:lpstr>A125257818T</vt:lpstr>
      <vt:lpstr>A125257818T_Data</vt:lpstr>
      <vt:lpstr>A125257818T_Latest</vt:lpstr>
      <vt:lpstr>A125257822J</vt:lpstr>
      <vt:lpstr>A125257822J_Data</vt:lpstr>
      <vt:lpstr>A125257822J_Latest</vt:lpstr>
      <vt:lpstr>A125257826T</vt:lpstr>
      <vt:lpstr>A125257826T_Data</vt:lpstr>
      <vt:lpstr>A125257826T_Latest</vt:lpstr>
      <vt:lpstr>A125257830J</vt:lpstr>
      <vt:lpstr>A125257830J_Data</vt:lpstr>
      <vt:lpstr>A125257830J_Latest</vt:lpstr>
      <vt:lpstr>A125257834T</vt:lpstr>
      <vt:lpstr>A125257834T_Data</vt:lpstr>
      <vt:lpstr>A125257834T_Latest</vt:lpstr>
      <vt:lpstr>A125257838A</vt:lpstr>
      <vt:lpstr>A125257838A_Data</vt:lpstr>
      <vt:lpstr>A125257838A_Latest</vt:lpstr>
      <vt:lpstr>A125257842T</vt:lpstr>
      <vt:lpstr>A125257842T_Data</vt:lpstr>
      <vt:lpstr>A125257842T_Latest</vt:lpstr>
      <vt:lpstr>A125257846A</vt:lpstr>
      <vt:lpstr>A125257846A_Data</vt:lpstr>
      <vt:lpstr>A125257846A_Latest</vt:lpstr>
      <vt:lpstr>A125257850T</vt:lpstr>
      <vt:lpstr>A125257850T_Data</vt:lpstr>
      <vt:lpstr>A125257850T_Latest</vt:lpstr>
      <vt:lpstr>A125257854A</vt:lpstr>
      <vt:lpstr>A125257854A_Data</vt:lpstr>
      <vt:lpstr>A125257854A_Latest</vt:lpstr>
      <vt:lpstr>A125258210L</vt:lpstr>
      <vt:lpstr>A125258210L_Data</vt:lpstr>
      <vt:lpstr>A125258210L_Latest</vt:lpstr>
      <vt:lpstr>A125258214W</vt:lpstr>
      <vt:lpstr>A125258214W_Data</vt:lpstr>
      <vt:lpstr>A125258214W_Latest</vt:lpstr>
      <vt:lpstr>A125258218F</vt:lpstr>
      <vt:lpstr>A125258218F_Data</vt:lpstr>
      <vt:lpstr>A125258218F_Latest</vt:lpstr>
      <vt:lpstr>A125258222W</vt:lpstr>
      <vt:lpstr>A125258222W_Data</vt:lpstr>
      <vt:lpstr>A125258222W_Latest</vt:lpstr>
      <vt:lpstr>A125258226F</vt:lpstr>
      <vt:lpstr>A125258226F_Data</vt:lpstr>
      <vt:lpstr>A125258226F_Latest</vt:lpstr>
      <vt:lpstr>A125258230W</vt:lpstr>
      <vt:lpstr>A125258230W_Data</vt:lpstr>
      <vt:lpstr>A125258230W_Latest</vt:lpstr>
      <vt:lpstr>A125258234F</vt:lpstr>
      <vt:lpstr>A125258234F_Data</vt:lpstr>
      <vt:lpstr>A125258234F_Latest</vt:lpstr>
      <vt:lpstr>A125258238R</vt:lpstr>
      <vt:lpstr>A125258238R_Data</vt:lpstr>
      <vt:lpstr>A125258238R_Latest</vt:lpstr>
      <vt:lpstr>A125258242F</vt:lpstr>
      <vt:lpstr>A125258242F_Data</vt:lpstr>
      <vt:lpstr>A125258242F_Latest</vt:lpstr>
      <vt:lpstr>A125258246R</vt:lpstr>
      <vt:lpstr>A125258246R_Data</vt:lpstr>
      <vt:lpstr>A125258246R_Latest</vt:lpstr>
      <vt:lpstr>A125258250F</vt:lpstr>
      <vt:lpstr>A125258250F_Data</vt:lpstr>
      <vt:lpstr>A125258250F_Latest</vt:lpstr>
      <vt:lpstr>A125258606J</vt:lpstr>
      <vt:lpstr>A125258606J_Data</vt:lpstr>
      <vt:lpstr>A125258606J_Latest</vt:lpstr>
      <vt:lpstr>A125258610X</vt:lpstr>
      <vt:lpstr>A125258610X_Data</vt:lpstr>
      <vt:lpstr>A125258610X_Latest</vt:lpstr>
      <vt:lpstr>A125258614J</vt:lpstr>
      <vt:lpstr>A125258614J_Data</vt:lpstr>
      <vt:lpstr>A125258614J_Latest</vt:lpstr>
      <vt:lpstr>A125258618T</vt:lpstr>
      <vt:lpstr>A125258618T_Data</vt:lpstr>
      <vt:lpstr>A125258618T_Latest</vt:lpstr>
      <vt:lpstr>A125258622J</vt:lpstr>
      <vt:lpstr>A125258622J_Data</vt:lpstr>
      <vt:lpstr>A125258622J_Latest</vt:lpstr>
      <vt:lpstr>A125258626T</vt:lpstr>
      <vt:lpstr>A125258626T_Data</vt:lpstr>
      <vt:lpstr>A125258626T_Latest</vt:lpstr>
      <vt:lpstr>A125258630J</vt:lpstr>
      <vt:lpstr>A125258630J_Data</vt:lpstr>
      <vt:lpstr>A125258630J_Latest</vt:lpstr>
      <vt:lpstr>A125258634T</vt:lpstr>
      <vt:lpstr>A125258634T_Data</vt:lpstr>
      <vt:lpstr>A125258634T_Latest</vt:lpstr>
      <vt:lpstr>A125258638A</vt:lpstr>
      <vt:lpstr>A125258638A_Data</vt:lpstr>
      <vt:lpstr>A125258638A_Latest</vt:lpstr>
      <vt:lpstr>A125258642T</vt:lpstr>
      <vt:lpstr>A125258642T_Data</vt:lpstr>
      <vt:lpstr>A125258642T_Latest</vt:lpstr>
      <vt:lpstr>A125258646A</vt:lpstr>
      <vt:lpstr>A125258646A_Data</vt:lpstr>
      <vt:lpstr>A125258646A_Latest</vt:lpstr>
      <vt:lpstr>A125258650T</vt:lpstr>
      <vt:lpstr>A125258650T_Data</vt:lpstr>
      <vt:lpstr>A125258650T_Latest</vt:lpstr>
      <vt:lpstr>A125258654A</vt:lpstr>
      <vt:lpstr>A125258654A_Data</vt:lpstr>
      <vt:lpstr>A125258654A_Latest</vt:lpstr>
      <vt:lpstr>A125258658K</vt:lpstr>
      <vt:lpstr>A125258658K_Data</vt:lpstr>
      <vt:lpstr>A125258658K_Latest</vt:lpstr>
      <vt:lpstr>A125258662A</vt:lpstr>
      <vt:lpstr>A125258662A_Data</vt:lpstr>
      <vt:lpstr>A125258662A_Latest</vt:lpstr>
      <vt:lpstr>A125258666K</vt:lpstr>
      <vt:lpstr>A125258666K_Data</vt:lpstr>
      <vt:lpstr>A125258666K_Latest</vt:lpstr>
      <vt:lpstr>A125258670A</vt:lpstr>
      <vt:lpstr>A125258670A_Data</vt:lpstr>
      <vt:lpstr>A125258670A_Latest</vt:lpstr>
      <vt:lpstr>A125258674K</vt:lpstr>
      <vt:lpstr>A125258674K_Data</vt:lpstr>
      <vt:lpstr>A125258674K_Latest</vt:lpstr>
      <vt:lpstr>A125258678V</vt:lpstr>
      <vt:lpstr>A125258678V_Data</vt:lpstr>
      <vt:lpstr>A125258678V_Latest</vt:lpstr>
      <vt:lpstr>A125258682K</vt:lpstr>
      <vt:lpstr>A125258682K_Data</vt:lpstr>
      <vt:lpstr>A125258682K_Latest</vt:lpstr>
      <vt:lpstr>A125258686V</vt:lpstr>
      <vt:lpstr>A125258686V_Data</vt:lpstr>
      <vt:lpstr>A125258686V_Latest</vt:lpstr>
      <vt:lpstr>A125258690K</vt:lpstr>
      <vt:lpstr>A125258690K_Data</vt:lpstr>
      <vt:lpstr>A125258690K_Latest</vt:lpstr>
      <vt:lpstr>A125258694V</vt:lpstr>
      <vt:lpstr>A125258694V_Data</vt:lpstr>
      <vt:lpstr>A125258694V_Latest</vt:lpstr>
      <vt:lpstr>A125258698C</vt:lpstr>
      <vt:lpstr>A125258698C_Data</vt:lpstr>
      <vt:lpstr>A125258698C_Latest</vt:lpstr>
      <vt:lpstr>A125258702J</vt:lpstr>
      <vt:lpstr>A125258702J_Data</vt:lpstr>
      <vt:lpstr>A125258702J_Latest</vt:lpstr>
      <vt:lpstr>A125258706T</vt:lpstr>
      <vt:lpstr>A125258706T_Data</vt:lpstr>
      <vt:lpstr>A125258706T_Latest</vt:lpstr>
      <vt:lpstr>A125258710J</vt:lpstr>
      <vt:lpstr>A125258710J_Data</vt:lpstr>
      <vt:lpstr>A125258710J_Latest</vt:lpstr>
      <vt:lpstr>A125258714T</vt:lpstr>
      <vt:lpstr>A125258714T_Data</vt:lpstr>
      <vt:lpstr>A125258714T_Latest</vt:lpstr>
      <vt:lpstr>A125258718A</vt:lpstr>
      <vt:lpstr>A125258718A_Data</vt:lpstr>
      <vt:lpstr>A125258718A_Latest</vt:lpstr>
      <vt:lpstr>A125258722T</vt:lpstr>
      <vt:lpstr>A125258722T_Data</vt:lpstr>
      <vt:lpstr>A125258722T_Latest</vt:lpstr>
      <vt:lpstr>A125258726A</vt:lpstr>
      <vt:lpstr>A125258726A_Data</vt:lpstr>
      <vt:lpstr>A125258726A_Latest</vt:lpstr>
      <vt:lpstr>A125258730T</vt:lpstr>
      <vt:lpstr>A125258730T_Data</vt:lpstr>
      <vt:lpstr>A125258730T_Latest</vt:lpstr>
      <vt:lpstr>A125258734A</vt:lpstr>
      <vt:lpstr>A125258734A_Data</vt:lpstr>
      <vt:lpstr>A125258734A_Latest</vt:lpstr>
      <vt:lpstr>A125258738K</vt:lpstr>
      <vt:lpstr>A125258738K_Data</vt:lpstr>
      <vt:lpstr>A125258738K_Latest</vt:lpstr>
      <vt:lpstr>A125258742A</vt:lpstr>
      <vt:lpstr>A125258742A_Data</vt:lpstr>
      <vt:lpstr>A125258742A_Latest</vt:lpstr>
      <vt:lpstr>A125258746K</vt:lpstr>
      <vt:lpstr>A125258746K_Data</vt:lpstr>
      <vt:lpstr>A125258746K_Latest</vt:lpstr>
      <vt:lpstr>A125258750A</vt:lpstr>
      <vt:lpstr>A125258750A_Data</vt:lpstr>
      <vt:lpstr>A125258750A_Latest</vt:lpstr>
      <vt:lpstr>A125258754K</vt:lpstr>
      <vt:lpstr>A125258754K_Data</vt:lpstr>
      <vt:lpstr>A125258754K_Latest</vt:lpstr>
      <vt:lpstr>A125258758V</vt:lpstr>
      <vt:lpstr>A125258758V_Data</vt:lpstr>
      <vt:lpstr>A125258758V_Latest</vt:lpstr>
      <vt:lpstr>A125258762K</vt:lpstr>
      <vt:lpstr>A125258762K_Data</vt:lpstr>
      <vt:lpstr>A125258762K_Latest</vt:lpstr>
      <vt:lpstr>A125258766V</vt:lpstr>
      <vt:lpstr>A125258766V_Data</vt:lpstr>
      <vt:lpstr>A125258766V_Latest</vt:lpstr>
      <vt:lpstr>A125258770K</vt:lpstr>
      <vt:lpstr>A125258770K_Data</vt:lpstr>
      <vt:lpstr>A125258770K_Latest</vt:lpstr>
      <vt:lpstr>A125258774V</vt:lpstr>
      <vt:lpstr>A125258774V_Data</vt:lpstr>
      <vt:lpstr>A125258774V_Latest</vt:lpstr>
      <vt:lpstr>A125258778C</vt:lpstr>
      <vt:lpstr>A125258778C_Data</vt:lpstr>
      <vt:lpstr>A125258778C_Latest</vt:lpstr>
      <vt:lpstr>A125258782V</vt:lpstr>
      <vt:lpstr>A125258782V_Data</vt:lpstr>
      <vt:lpstr>A125258782V_Latest</vt:lpstr>
      <vt:lpstr>A125258786C</vt:lpstr>
      <vt:lpstr>A125258786C_Data</vt:lpstr>
      <vt:lpstr>A125258786C_Latest</vt:lpstr>
      <vt:lpstr>A125258790V</vt:lpstr>
      <vt:lpstr>A125258790V_Data</vt:lpstr>
      <vt:lpstr>A125258790V_Latest</vt:lpstr>
      <vt:lpstr>A125258794C</vt:lpstr>
      <vt:lpstr>A125258794C_Data</vt:lpstr>
      <vt:lpstr>A125258794C_Latest</vt:lpstr>
      <vt:lpstr>A125258798L</vt:lpstr>
      <vt:lpstr>A125258798L_Data</vt:lpstr>
      <vt:lpstr>A125258798L_Latest</vt:lpstr>
      <vt:lpstr>A125258802T</vt:lpstr>
      <vt:lpstr>A125258802T_Data</vt:lpstr>
      <vt:lpstr>A125258802T_Latest</vt:lpstr>
      <vt:lpstr>A125258806A</vt:lpstr>
      <vt:lpstr>A125258806A_Data</vt:lpstr>
      <vt:lpstr>A125258806A_Latest</vt:lpstr>
      <vt:lpstr>A125258810T</vt:lpstr>
      <vt:lpstr>A125258810T_Data</vt:lpstr>
      <vt:lpstr>A125258810T_Latest</vt:lpstr>
      <vt:lpstr>A125258814A</vt:lpstr>
      <vt:lpstr>A125258814A_Data</vt:lpstr>
      <vt:lpstr>A125258814A_Latest</vt:lpstr>
      <vt:lpstr>A125258818K</vt:lpstr>
      <vt:lpstr>A125258818K_Data</vt:lpstr>
      <vt:lpstr>A125258818K_Latest</vt:lpstr>
      <vt:lpstr>A125258822A</vt:lpstr>
      <vt:lpstr>A125258822A_Data</vt:lpstr>
      <vt:lpstr>A125258822A_Latest</vt:lpstr>
      <vt:lpstr>A125258826K</vt:lpstr>
      <vt:lpstr>A125258826K_Data</vt:lpstr>
      <vt:lpstr>A125258826K_Latest</vt:lpstr>
      <vt:lpstr>A125258830A</vt:lpstr>
      <vt:lpstr>A125258830A_Data</vt:lpstr>
      <vt:lpstr>A125258830A_Latest</vt:lpstr>
      <vt:lpstr>A125258834K</vt:lpstr>
      <vt:lpstr>A125258834K_Data</vt:lpstr>
      <vt:lpstr>A125258834K_Latest</vt:lpstr>
      <vt:lpstr>A125258838V</vt:lpstr>
      <vt:lpstr>A125258838V_Data</vt:lpstr>
      <vt:lpstr>A125258838V_Latest</vt:lpstr>
      <vt:lpstr>A125258842K</vt:lpstr>
      <vt:lpstr>A125258842K_Data</vt:lpstr>
      <vt:lpstr>A125258842K_Latest</vt:lpstr>
      <vt:lpstr>A125258846V</vt:lpstr>
      <vt:lpstr>A125258846V_Data</vt:lpstr>
      <vt:lpstr>A125258846V_Latest</vt:lpstr>
      <vt:lpstr>A125258850K</vt:lpstr>
      <vt:lpstr>A125258850K_Data</vt:lpstr>
      <vt:lpstr>A125258850K_Latest</vt:lpstr>
      <vt:lpstr>A125258854V</vt:lpstr>
      <vt:lpstr>A125258854V_Data</vt:lpstr>
      <vt:lpstr>A125258854V_Latest</vt:lpstr>
      <vt:lpstr>A125258858C</vt:lpstr>
      <vt:lpstr>A125258858C_Data</vt:lpstr>
      <vt:lpstr>A125258858C_Latest</vt:lpstr>
      <vt:lpstr>A125258862V</vt:lpstr>
      <vt:lpstr>A125258862V_Data</vt:lpstr>
      <vt:lpstr>A125258862V_Latest</vt:lpstr>
      <vt:lpstr>A125258866C</vt:lpstr>
      <vt:lpstr>A125258866C_Data</vt:lpstr>
      <vt:lpstr>A125258866C_Latest</vt:lpstr>
      <vt:lpstr>A125258870V</vt:lpstr>
      <vt:lpstr>A125258870V_Data</vt:lpstr>
      <vt:lpstr>A125258870V_Latest</vt:lpstr>
      <vt:lpstr>A125258874C</vt:lpstr>
      <vt:lpstr>A125258874C_Data</vt:lpstr>
      <vt:lpstr>A125258874C_Latest</vt:lpstr>
      <vt:lpstr>A125258878L</vt:lpstr>
      <vt:lpstr>A125258878L_Data</vt:lpstr>
      <vt:lpstr>A125258878L_Latest</vt:lpstr>
      <vt:lpstr>A125258882C</vt:lpstr>
      <vt:lpstr>A125258882C_Data</vt:lpstr>
      <vt:lpstr>A125258882C_Latest</vt:lpstr>
      <vt:lpstr>A125258886L</vt:lpstr>
      <vt:lpstr>A125258886L_Data</vt:lpstr>
      <vt:lpstr>A125258886L_Latest</vt:lpstr>
      <vt:lpstr>A125258890C</vt:lpstr>
      <vt:lpstr>A125258890C_Data</vt:lpstr>
      <vt:lpstr>A125258890C_Latest</vt:lpstr>
      <vt:lpstr>A125258894L</vt:lpstr>
      <vt:lpstr>A125258894L_Data</vt:lpstr>
      <vt:lpstr>A125258894L_Latest</vt:lpstr>
      <vt:lpstr>A125258898W</vt:lpstr>
      <vt:lpstr>A125258898W_Data</vt:lpstr>
      <vt:lpstr>A125258898W_Latest</vt:lpstr>
      <vt:lpstr>A125258902A</vt:lpstr>
      <vt:lpstr>A125258902A_Data</vt:lpstr>
      <vt:lpstr>A125258902A_Latest</vt:lpstr>
      <vt:lpstr>A125258906K</vt:lpstr>
      <vt:lpstr>A125258906K_Data</vt:lpstr>
      <vt:lpstr>A125258906K_Latest</vt:lpstr>
      <vt:lpstr>A125258910A</vt:lpstr>
      <vt:lpstr>A125258910A_Data</vt:lpstr>
      <vt:lpstr>A125258910A_Latest</vt:lpstr>
      <vt:lpstr>A125258914K</vt:lpstr>
      <vt:lpstr>A125258914K_Data</vt:lpstr>
      <vt:lpstr>A125258914K_Latest</vt:lpstr>
      <vt:lpstr>A125258918V</vt:lpstr>
      <vt:lpstr>A125258918V_Data</vt:lpstr>
      <vt:lpstr>A125258918V_Latest</vt:lpstr>
      <vt:lpstr>A125258922K</vt:lpstr>
      <vt:lpstr>A125258922K_Data</vt:lpstr>
      <vt:lpstr>A125258922K_Latest</vt:lpstr>
      <vt:lpstr>A125258926V</vt:lpstr>
      <vt:lpstr>A125258926V_Data</vt:lpstr>
      <vt:lpstr>A125258926V_Latest</vt:lpstr>
      <vt:lpstr>A125258930K</vt:lpstr>
      <vt:lpstr>A125258930K_Data</vt:lpstr>
      <vt:lpstr>A125258930K_Latest</vt:lpstr>
      <vt:lpstr>A125258934V</vt:lpstr>
      <vt:lpstr>A125258934V_Data</vt:lpstr>
      <vt:lpstr>A125258934V_Latest</vt:lpstr>
      <vt:lpstr>A125258938C</vt:lpstr>
      <vt:lpstr>A125258938C_Data</vt:lpstr>
      <vt:lpstr>A125258938C_Latest</vt:lpstr>
      <vt:lpstr>A125258942V</vt:lpstr>
      <vt:lpstr>A125258942V_Data</vt:lpstr>
      <vt:lpstr>A125258942V_Latest</vt:lpstr>
      <vt:lpstr>A125258946C</vt:lpstr>
      <vt:lpstr>A125258946C_Data</vt:lpstr>
      <vt:lpstr>A125258946C_Latest</vt:lpstr>
      <vt:lpstr>A125258950V</vt:lpstr>
      <vt:lpstr>A125258950V_Data</vt:lpstr>
      <vt:lpstr>A125258950V_Latest</vt:lpstr>
      <vt:lpstr>A125258954C</vt:lpstr>
      <vt:lpstr>A125258954C_Data</vt:lpstr>
      <vt:lpstr>A125258954C_Latest</vt:lpstr>
      <vt:lpstr>A125258958L</vt:lpstr>
      <vt:lpstr>A125258958L_Data</vt:lpstr>
      <vt:lpstr>A125258958L_Latest</vt:lpstr>
      <vt:lpstr>A125258962C</vt:lpstr>
      <vt:lpstr>A125258962C_Data</vt:lpstr>
      <vt:lpstr>A125258962C_Latest</vt:lpstr>
      <vt:lpstr>A125258966L</vt:lpstr>
      <vt:lpstr>A125258966L_Data</vt:lpstr>
      <vt:lpstr>A125258966L_Latest</vt:lpstr>
      <vt:lpstr>A125258970C</vt:lpstr>
      <vt:lpstr>A125258970C_Data</vt:lpstr>
      <vt:lpstr>A125258970C_Latest</vt:lpstr>
      <vt:lpstr>A125258974L</vt:lpstr>
      <vt:lpstr>A125258974L_Data</vt:lpstr>
      <vt:lpstr>A125258974L_Latest</vt:lpstr>
      <vt:lpstr>A125258978W</vt:lpstr>
      <vt:lpstr>A125258978W_Data</vt:lpstr>
      <vt:lpstr>A125258978W_Latest</vt:lpstr>
      <vt:lpstr>A125258982L</vt:lpstr>
      <vt:lpstr>A125258982L_Data</vt:lpstr>
      <vt:lpstr>A125258982L_Latest</vt:lpstr>
      <vt:lpstr>A125258986W</vt:lpstr>
      <vt:lpstr>A125258986W_Data</vt:lpstr>
      <vt:lpstr>A125258986W_Latest</vt:lpstr>
      <vt:lpstr>A125258990L</vt:lpstr>
      <vt:lpstr>A125258990L_Data</vt:lpstr>
      <vt:lpstr>A125258990L_Latest</vt:lpstr>
      <vt:lpstr>A125258994W</vt:lpstr>
      <vt:lpstr>A125258994W_Data</vt:lpstr>
      <vt:lpstr>A125258994W_Latest</vt:lpstr>
      <vt:lpstr>A125258998F</vt:lpstr>
      <vt:lpstr>A125258998F_Data</vt:lpstr>
      <vt:lpstr>A125258998F_Latest</vt:lpstr>
      <vt:lpstr>A125259002L</vt:lpstr>
      <vt:lpstr>A125259002L_Data</vt:lpstr>
      <vt:lpstr>A125259002L_Latest</vt:lpstr>
      <vt:lpstr>A125259006W</vt:lpstr>
      <vt:lpstr>A125259006W_Data</vt:lpstr>
      <vt:lpstr>A125259006W_Latest</vt:lpstr>
      <vt:lpstr>A125259010L</vt:lpstr>
      <vt:lpstr>A125259010L_Data</vt:lpstr>
      <vt:lpstr>A125259010L_Latest</vt:lpstr>
      <vt:lpstr>A125259014W</vt:lpstr>
      <vt:lpstr>A125259014W_Data</vt:lpstr>
      <vt:lpstr>A125259014W_Latest</vt:lpstr>
      <vt:lpstr>A125259018F</vt:lpstr>
      <vt:lpstr>A125259018F_Data</vt:lpstr>
      <vt:lpstr>A125259018F_Latest</vt:lpstr>
      <vt:lpstr>A125259022W</vt:lpstr>
      <vt:lpstr>A125259022W_Data</vt:lpstr>
      <vt:lpstr>A125259022W_Latest</vt:lpstr>
      <vt:lpstr>A125259026F</vt:lpstr>
      <vt:lpstr>A125259026F_Data</vt:lpstr>
      <vt:lpstr>A125259026F_Latest</vt:lpstr>
      <vt:lpstr>A125259030W</vt:lpstr>
      <vt:lpstr>A125259030W_Data</vt:lpstr>
      <vt:lpstr>A125259030W_Latest</vt:lpstr>
      <vt:lpstr>A125259034F</vt:lpstr>
      <vt:lpstr>A125259034F_Data</vt:lpstr>
      <vt:lpstr>A125259034F_Latest</vt:lpstr>
      <vt:lpstr>A125259038R</vt:lpstr>
      <vt:lpstr>A125259038R_Data</vt:lpstr>
      <vt:lpstr>A125259038R_Latest</vt:lpstr>
      <vt:lpstr>A125259042F</vt:lpstr>
      <vt:lpstr>A125259042F_Data</vt:lpstr>
      <vt:lpstr>A125259042F_Latest</vt:lpstr>
      <vt:lpstr>A125259398V</vt:lpstr>
      <vt:lpstr>A125259398V_Data</vt:lpstr>
      <vt:lpstr>A125259398V_Latest</vt:lpstr>
      <vt:lpstr>A125259402X</vt:lpstr>
      <vt:lpstr>A125259402X_Data</vt:lpstr>
      <vt:lpstr>A125259402X_Latest</vt:lpstr>
      <vt:lpstr>A125259406J</vt:lpstr>
      <vt:lpstr>A125259406J_Data</vt:lpstr>
      <vt:lpstr>A125259406J_Latest</vt:lpstr>
      <vt:lpstr>A125259410X</vt:lpstr>
      <vt:lpstr>A125259410X_Data</vt:lpstr>
      <vt:lpstr>A125259410X_Latest</vt:lpstr>
      <vt:lpstr>A125259414J</vt:lpstr>
      <vt:lpstr>A125259414J_Data</vt:lpstr>
      <vt:lpstr>A125259414J_Latest</vt:lpstr>
      <vt:lpstr>A125259418T</vt:lpstr>
      <vt:lpstr>A125259418T_Data</vt:lpstr>
      <vt:lpstr>A125259418T_Latest</vt:lpstr>
      <vt:lpstr>A125259422J</vt:lpstr>
      <vt:lpstr>A125259422J_Data</vt:lpstr>
      <vt:lpstr>A125259422J_Latest</vt:lpstr>
      <vt:lpstr>A125259426T</vt:lpstr>
      <vt:lpstr>A125259426T_Data</vt:lpstr>
      <vt:lpstr>A125259426T_Latest</vt:lpstr>
      <vt:lpstr>A125259430J</vt:lpstr>
      <vt:lpstr>A125259430J_Data</vt:lpstr>
      <vt:lpstr>A125259430J_Latest</vt:lpstr>
      <vt:lpstr>A125259434T</vt:lpstr>
      <vt:lpstr>A125259434T_Data</vt:lpstr>
      <vt:lpstr>A125259434T_Latest</vt:lpstr>
      <vt:lpstr>A125259438A</vt:lpstr>
      <vt:lpstr>A125259438A_Data</vt:lpstr>
      <vt:lpstr>A125259438A_Latest</vt:lpstr>
      <vt:lpstr>A125259794W</vt:lpstr>
      <vt:lpstr>A125259794W_Data</vt:lpstr>
      <vt:lpstr>A125259794W_Latest</vt:lpstr>
      <vt:lpstr>A125259798F</vt:lpstr>
      <vt:lpstr>A125259798F_Data</vt:lpstr>
      <vt:lpstr>A125259798F_Latest</vt:lpstr>
      <vt:lpstr>A125259802K</vt:lpstr>
      <vt:lpstr>A125259802K_Data</vt:lpstr>
      <vt:lpstr>A125259802K_Latest</vt:lpstr>
      <vt:lpstr>A125259806V</vt:lpstr>
      <vt:lpstr>A125259806V_Data</vt:lpstr>
      <vt:lpstr>A125259806V_Latest</vt:lpstr>
      <vt:lpstr>A125259810K</vt:lpstr>
      <vt:lpstr>A125259810K_Data</vt:lpstr>
      <vt:lpstr>A125259810K_Latest</vt:lpstr>
      <vt:lpstr>A125259814V</vt:lpstr>
      <vt:lpstr>A125259814V_Data</vt:lpstr>
      <vt:lpstr>A125259814V_Latest</vt:lpstr>
      <vt:lpstr>A125259818C</vt:lpstr>
      <vt:lpstr>A125259818C_Data</vt:lpstr>
      <vt:lpstr>A125259818C_Latest</vt:lpstr>
      <vt:lpstr>A125259822V</vt:lpstr>
      <vt:lpstr>A125259822V_Data</vt:lpstr>
      <vt:lpstr>A125259822V_Latest</vt:lpstr>
      <vt:lpstr>A125259826C</vt:lpstr>
      <vt:lpstr>A125259826C_Data</vt:lpstr>
      <vt:lpstr>A125259826C_Latest</vt:lpstr>
      <vt:lpstr>A125259830V</vt:lpstr>
      <vt:lpstr>A125259830V_Data</vt:lpstr>
      <vt:lpstr>A125259830V_Latest</vt:lpstr>
      <vt:lpstr>A125259834C</vt:lpstr>
      <vt:lpstr>A125259834C_Data</vt:lpstr>
      <vt:lpstr>A125259834C_Latest</vt:lpstr>
      <vt:lpstr>A125260190F</vt:lpstr>
      <vt:lpstr>A125260190F_Data</vt:lpstr>
      <vt:lpstr>A125260190F_Latest</vt:lpstr>
      <vt:lpstr>A125260194R</vt:lpstr>
      <vt:lpstr>A125260194R_Data</vt:lpstr>
      <vt:lpstr>A125260194R_Latest</vt:lpstr>
      <vt:lpstr>A125260198X</vt:lpstr>
      <vt:lpstr>A125260198X_Data</vt:lpstr>
      <vt:lpstr>A125260198X_Latest</vt:lpstr>
      <vt:lpstr>A125260202C</vt:lpstr>
      <vt:lpstr>A125260202C_Data</vt:lpstr>
      <vt:lpstr>A125260202C_Latest</vt:lpstr>
      <vt:lpstr>A125260206L</vt:lpstr>
      <vt:lpstr>A125260206L_Data</vt:lpstr>
      <vt:lpstr>A125260206L_Latest</vt:lpstr>
      <vt:lpstr>A125260210C</vt:lpstr>
      <vt:lpstr>A125260210C_Data</vt:lpstr>
      <vt:lpstr>A125260210C_Latest</vt:lpstr>
      <vt:lpstr>A125260214L</vt:lpstr>
      <vt:lpstr>A125260214L_Data</vt:lpstr>
      <vt:lpstr>A125260214L_Latest</vt:lpstr>
      <vt:lpstr>A125260218W</vt:lpstr>
      <vt:lpstr>A125260218W_Data</vt:lpstr>
      <vt:lpstr>A125260218W_Latest</vt:lpstr>
      <vt:lpstr>A125260222L</vt:lpstr>
      <vt:lpstr>A125260222L_Data</vt:lpstr>
      <vt:lpstr>A125260222L_Latest</vt:lpstr>
      <vt:lpstr>A125260226W</vt:lpstr>
      <vt:lpstr>A125260226W_Data</vt:lpstr>
      <vt:lpstr>A125260226W_Latest</vt:lpstr>
      <vt:lpstr>A125260230L</vt:lpstr>
      <vt:lpstr>A125260230L_Data</vt:lpstr>
      <vt:lpstr>A125260230L_Latest</vt:lpstr>
      <vt:lpstr>A125260586A</vt:lpstr>
      <vt:lpstr>A125260586A_Data</vt:lpstr>
      <vt:lpstr>A125260586A_Latest</vt:lpstr>
      <vt:lpstr>A125260590T</vt:lpstr>
      <vt:lpstr>A125260590T_Data</vt:lpstr>
      <vt:lpstr>A125260590T_Latest</vt:lpstr>
      <vt:lpstr>A125260594A</vt:lpstr>
      <vt:lpstr>A125260594A_Data</vt:lpstr>
      <vt:lpstr>A125260594A_Latest</vt:lpstr>
      <vt:lpstr>A125260598K</vt:lpstr>
      <vt:lpstr>A125260598K_Data</vt:lpstr>
      <vt:lpstr>A125260598K_Latest</vt:lpstr>
      <vt:lpstr>A125260602R</vt:lpstr>
      <vt:lpstr>A125260602R_Data</vt:lpstr>
      <vt:lpstr>A125260602R_Latest</vt:lpstr>
      <vt:lpstr>A125260606X</vt:lpstr>
      <vt:lpstr>A125260606X_Data</vt:lpstr>
      <vt:lpstr>A125260606X_Latest</vt:lpstr>
      <vt:lpstr>A125260610R</vt:lpstr>
      <vt:lpstr>A125260610R_Data</vt:lpstr>
      <vt:lpstr>A125260610R_Latest</vt:lpstr>
      <vt:lpstr>A125260614X</vt:lpstr>
      <vt:lpstr>A125260614X_Data</vt:lpstr>
      <vt:lpstr>A125260614X_Latest</vt:lpstr>
      <vt:lpstr>A125260618J</vt:lpstr>
      <vt:lpstr>A125260618J_Data</vt:lpstr>
      <vt:lpstr>A125260618J_Latest</vt:lpstr>
      <vt:lpstr>A125260622X</vt:lpstr>
      <vt:lpstr>A125260622X_Data</vt:lpstr>
      <vt:lpstr>A125260622X_Latest</vt:lpstr>
      <vt:lpstr>A125260626J</vt:lpstr>
      <vt:lpstr>A125260626J_Data</vt:lpstr>
      <vt:lpstr>A125260626J_Latest</vt:lpstr>
      <vt:lpstr>A125260982C</vt:lpstr>
      <vt:lpstr>A125260982C_Data</vt:lpstr>
      <vt:lpstr>A125260982C_Latest</vt:lpstr>
      <vt:lpstr>A125260986L</vt:lpstr>
      <vt:lpstr>A125260986L_Data</vt:lpstr>
      <vt:lpstr>A125260986L_Latest</vt:lpstr>
      <vt:lpstr>A125260990C</vt:lpstr>
      <vt:lpstr>A125260990C_Data</vt:lpstr>
      <vt:lpstr>A125260990C_Latest</vt:lpstr>
      <vt:lpstr>A125260994L</vt:lpstr>
      <vt:lpstr>A125260994L_Data</vt:lpstr>
      <vt:lpstr>A125260994L_Latest</vt:lpstr>
      <vt:lpstr>A125260998W</vt:lpstr>
      <vt:lpstr>A125260998W_Data</vt:lpstr>
      <vt:lpstr>A125260998W_Latest</vt:lpstr>
      <vt:lpstr>A125261002C</vt:lpstr>
      <vt:lpstr>A125261002C_Data</vt:lpstr>
      <vt:lpstr>A125261002C_Latest</vt:lpstr>
      <vt:lpstr>A125261006L</vt:lpstr>
      <vt:lpstr>A125261006L_Data</vt:lpstr>
      <vt:lpstr>A125261006L_Latest</vt:lpstr>
      <vt:lpstr>A125261010C</vt:lpstr>
      <vt:lpstr>A125261010C_Data</vt:lpstr>
      <vt:lpstr>A125261010C_Latest</vt:lpstr>
      <vt:lpstr>A125261014L</vt:lpstr>
      <vt:lpstr>A125261014L_Data</vt:lpstr>
      <vt:lpstr>A125261014L_Latest</vt:lpstr>
      <vt:lpstr>A125261018W</vt:lpstr>
      <vt:lpstr>A125261018W_Data</vt:lpstr>
      <vt:lpstr>A125261018W_Latest</vt:lpstr>
      <vt:lpstr>A125261022L</vt:lpstr>
      <vt:lpstr>A125261022L_Data</vt:lpstr>
      <vt:lpstr>A125261022L_Latest</vt:lpstr>
      <vt:lpstr>A125261026W</vt:lpstr>
      <vt:lpstr>A125261026W_Data</vt:lpstr>
      <vt:lpstr>A125261026W_Latest</vt:lpstr>
      <vt:lpstr>A125261030L</vt:lpstr>
      <vt:lpstr>A125261030L_Data</vt:lpstr>
      <vt:lpstr>A125261030L_Latest</vt:lpstr>
      <vt:lpstr>A125261034W</vt:lpstr>
      <vt:lpstr>A125261034W_Data</vt:lpstr>
      <vt:lpstr>A125261034W_Latest</vt:lpstr>
      <vt:lpstr>A125261038F</vt:lpstr>
      <vt:lpstr>A125261038F_Data</vt:lpstr>
      <vt:lpstr>A125261038F_Latest</vt:lpstr>
      <vt:lpstr>A125261042W</vt:lpstr>
      <vt:lpstr>A125261042W_Data</vt:lpstr>
      <vt:lpstr>A125261042W_Latest</vt:lpstr>
      <vt:lpstr>A125261046F</vt:lpstr>
      <vt:lpstr>A125261046F_Data</vt:lpstr>
      <vt:lpstr>A125261046F_Latest</vt:lpstr>
      <vt:lpstr>A125261050W</vt:lpstr>
      <vt:lpstr>A125261050W_Data</vt:lpstr>
      <vt:lpstr>A125261050W_Latest</vt:lpstr>
      <vt:lpstr>A125261054F</vt:lpstr>
      <vt:lpstr>A125261054F_Data</vt:lpstr>
      <vt:lpstr>A125261054F_Latest</vt:lpstr>
      <vt:lpstr>A125261058R</vt:lpstr>
      <vt:lpstr>A125261058R_Data</vt:lpstr>
      <vt:lpstr>A125261058R_Latest</vt:lpstr>
      <vt:lpstr>A125261062F</vt:lpstr>
      <vt:lpstr>A125261062F_Data</vt:lpstr>
      <vt:lpstr>A125261062F_Latest</vt:lpstr>
      <vt:lpstr>A125261066R</vt:lpstr>
      <vt:lpstr>A125261066R_Data</vt:lpstr>
      <vt:lpstr>A125261066R_Latest</vt:lpstr>
      <vt:lpstr>A125261070F</vt:lpstr>
      <vt:lpstr>A125261070F_Data</vt:lpstr>
      <vt:lpstr>A125261070F_Latest</vt:lpstr>
      <vt:lpstr>A125261074R</vt:lpstr>
      <vt:lpstr>A125261074R_Data</vt:lpstr>
      <vt:lpstr>A125261074R_Latest</vt:lpstr>
      <vt:lpstr>A125261078X</vt:lpstr>
      <vt:lpstr>A125261078X_Data</vt:lpstr>
      <vt:lpstr>A125261078X_Latest</vt:lpstr>
      <vt:lpstr>A125261082R</vt:lpstr>
      <vt:lpstr>A125261082R_Data</vt:lpstr>
      <vt:lpstr>A125261082R_Latest</vt:lpstr>
      <vt:lpstr>A125261086X</vt:lpstr>
      <vt:lpstr>A125261086X_Data</vt:lpstr>
      <vt:lpstr>A125261086X_Latest</vt:lpstr>
      <vt:lpstr>A125261090R</vt:lpstr>
      <vt:lpstr>A125261090R_Data</vt:lpstr>
      <vt:lpstr>A125261090R_Latest</vt:lpstr>
      <vt:lpstr>A125261094X</vt:lpstr>
      <vt:lpstr>A125261094X_Data</vt:lpstr>
      <vt:lpstr>A125261094X_Latest</vt:lpstr>
      <vt:lpstr>A125261098J</vt:lpstr>
      <vt:lpstr>A125261098J_Data</vt:lpstr>
      <vt:lpstr>A125261098J_Latest</vt:lpstr>
      <vt:lpstr>A125261102L</vt:lpstr>
      <vt:lpstr>A125261102L_Data</vt:lpstr>
      <vt:lpstr>A125261102L_Latest</vt:lpstr>
      <vt:lpstr>A125261106W</vt:lpstr>
      <vt:lpstr>A125261106W_Data</vt:lpstr>
      <vt:lpstr>A125261106W_Latest</vt:lpstr>
      <vt:lpstr>A125261110L</vt:lpstr>
      <vt:lpstr>A125261110L_Data</vt:lpstr>
      <vt:lpstr>A125261110L_Latest</vt:lpstr>
      <vt:lpstr>A125261114W</vt:lpstr>
      <vt:lpstr>A125261114W_Data</vt:lpstr>
      <vt:lpstr>A125261114W_Latest</vt:lpstr>
      <vt:lpstr>A125261118F</vt:lpstr>
      <vt:lpstr>A125261118F_Data</vt:lpstr>
      <vt:lpstr>A125261118F_Latest</vt:lpstr>
      <vt:lpstr>A125261122W</vt:lpstr>
      <vt:lpstr>A125261122W_Data</vt:lpstr>
      <vt:lpstr>A125261122W_Latest</vt:lpstr>
      <vt:lpstr>A125261126F</vt:lpstr>
      <vt:lpstr>A125261126F_Data</vt:lpstr>
      <vt:lpstr>A125261126F_Latest</vt:lpstr>
      <vt:lpstr>A125261130W</vt:lpstr>
      <vt:lpstr>A125261130W_Data</vt:lpstr>
      <vt:lpstr>A125261130W_Latest</vt:lpstr>
      <vt:lpstr>A125261134F</vt:lpstr>
      <vt:lpstr>A125261134F_Data</vt:lpstr>
      <vt:lpstr>A125261134F_Latest</vt:lpstr>
      <vt:lpstr>A125261138R</vt:lpstr>
      <vt:lpstr>A125261138R_Data</vt:lpstr>
      <vt:lpstr>A125261138R_Latest</vt:lpstr>
      <vt:lpstr>A125261142F</vt:lpstr>
      <vt:lpstr>A125261142F_Data</vt:lpstr>
      <vt:lpstr>A125261142F_Latest</vt:lpstr>
      <vt:lpstr>A125261146R</vt:lpstr>
      <vt:lpstr>A125261146R_Data</vt:lpstr>
      <vt:lpstr>A125261146R_Latest</vt:lpstr>
      <vt:lpstr>A125261150F</vt:lpstr>
      <vt:lpstr>A125261150F_Data</vt:lpstr>
      <vt:lpstr>A125261150F_Latest</vt:lpstr>
      <vt:lpstr>A125261154R</vt:lpstr>
      <vt:lpstr>A125261154R_Data</vt:lpstr>
      <vt:lpstr>A125261154R_Latest</vt:lpstr>
      <vt:lpstr>A125261158X</vt:lpstr>
      <vt:lpstr>A125261158X_Data</vt:lpstr>
      <vt:lpstr>A125261158X_Latest</vt:lpstr>
      <vt:lpstr>A125261162R</vt:lpstr>
      <vt:lpstr>A125261162R_Data</vt:lpstr>
      <vt:lpstr>A125261162R_Latest</vt:lpstr>
      <vt:lpstr>A125261166X</vt:lpstr>
      <vt:lpstr>A125261166X_Data</vt:lpstr>
      <vt:lpstr>A125261166X_Latest</vt:lpstr>
      <vt:lpstr>A125261170R</vt:lpstr>
      <vt:lpstr>A125261170R_Data</vt:lpstr>
      <vt:lpstr>A125261170R_Latest</vt:lpstr>
      <vt:lpstr>A125261174X</vt:lpstr>
      <vt:lpstr>A125261174X_Data</vt:lpstr>
      <vt:lpstr>A125261174X_Latest</vt:lpstr>
      <vt:lpstr>A125261178J</vt:lpstr>
      <vt:lpstr>A125261178J_Data</vt:lpstr>
      <vt:lpstr>A125261178J_Latest</vt:lpstr>
      <vt:lpstr>A125261182X</vt:lpstr>
      <vt:lpstr>A125261182X_Data</vt:lpstr>
      <vt:lpstr>A125261182X_Latest</vt:lpstr>
      <vt:lpstr>A125261186J</vt:lpstr>
      <vt:lpstr>A125261186J_Data</vt:lpstr>
      <vt:lpstr>A125261186J_Latest</vt:lpstr>
      <vt:lpstr>A125261190X</vt:lpstr>
      <vt:lpstr>A125261190X_Data</vt:lpstr>
      <vt:lpstr>A125261190X_Latest</vt:lpstr>
      <vt:lpstr>A125261194J</vt:lpstr>
      <vt:lpstr>A125261194J_Data</vt:lpstr>
      <vt:lpstr>A125261194J_Latest</vt:lpstr>
      <vt:lpstr>A125261198T</vt:lpstr>
      <vt:lpstr>A125261198T_Data</vt:lpstr>
      <vt:lpstr>A125261198T_Latest</vt:lpstr>
      <vt:lpstr>A125261202W</vt:lpstr>
      <vt:lpstr>A125261202W_Data</vt:lpstr>
      <vt:lpstr>A125261202W_Latest</vt:lpstr>
      <vt:lpstr>A125261206F</vt:lpstr>
      <vt:lpstr>A125261206F_Data</vt:lpstr>
      <vt:lpstr>A125261206F_Latest</vt:lpstr>
      <vt:lpstr>A125261210W</vt:lpstr>
      <vt:lpstr>A125261210W_Data</vt:lpstr>
      <vt:lpstr>A125261210W_Latest</vt:lpstr>
      <vt:lpstr>A125261214F</vt:lpstr>
      <vt:lpstr>A125261214F_Data</vt:lpstr>
      <vt:lpstr>A125261214F_Latest</vt:lpstr>
      <vt:lpstr>A125261218R</vt:lpstr>
      <vt:lpstr>A125261218R_Data</vt:lpstr>
      <vt:lpstr>A125261218R_Latest</vt:lpstr>
      <vt:lpstr>A125261222F</vt:lpstr>
      <vt:lpstr>A125261222F_Data</vt:lpstr>
      <vt:lpstr>A125261222F_Latest</vt:lpstr>
      <vt:lpstr>A125261226R</vt:lpstr>
      <vt:lpstr>A125261226R_Data</vt:lpstr>
      <vt:lpstr>A125261226R_Latest</vt:lpstr>
      <vt:lpstr>A125261230F</vt:lpstr>
      <vt:lpstr>A125261230F_Data</vt:lpstr>
      <vt:lpstr>A125261230F_Latest</vt:lpstr>
      <vt:lpstr>A125261234R</vt:lpstr>
      <vt:lpstr>A125261234R_Data</vt:lpstr>
      <vt:lpstr>A125261234R_Latest</vt:lpstr>
      <vt:lpstr>A125261238X</vt:lpstr>
      <vt:lpstr>A125261238X_Data</vt:lpstr>
      <vt:lpstr>A125261238X_Latest</vt:lpstr>
      <vt:lpstr>A125261242R</vt:lpstr>
      <vt:lpstr>A125261242R_Data</vt:lpstr>
      <vt:lpstr>A125261242R_Latest</vt:lpstr>
      <vt:lpstr>A125261246X</vt:lpstr>
      <vt:lpstr>A125261246X_Data</vt:lpstr>
      <vt:lpstr>A125261246X_Latest</vt:lpstr>
      <vt:lpstr>A125261250R</vt:lpstr>
      <vt:lpstr>A125261250R_Data</vt:lpstr>
      <vt:lpstr>A125261250R_Latest</vt:lpstr>
      <vt:lpstr>A125261254X</vt:lpstr>
      <vt:lpstr>A125261254X_Data</vt:lpstr>
      <vt:lpstr>A125261254X_Latest</vt:lpstr>
      <vt:lpstr>A125261258J</vt:lpstr>
      <vt:lpstr>A125261258J_Data</vt:lpstr>
      <vt:lpstr>A125261258J_Latest</vt:lpstr>
      <vt:lpstr>A125261262X</vt:lpstr>
      <vt:lpstr>A125261262X_Data</vt:lpstr>
      <vt:lpstr>A125261262X_Latest</vt:lpstr>
      <vt:lpstr>A125261266J</vt:lpstr>
      <vt:lpstr>A125261266J_Data</vt:lpstr>
      <vt:lpstr>A125261266J_Latest</vt:lpstr>
      <vt:lpstr>A125261270X</vt:lpstr>
      <vt:lpstr>A125261270X_Data</vt:lpstr>
      <vt:lpstr>A125261270X_Latest</vt:lpstr>
      <vt:lpstr>A125261274J</vt:lpstr>
      <vt:lpstr>A125261274J_Data</vt:lpstr>
      <vt:lpstr>A125261274J_Latest</vt:lpstr>
      <vt:lpstr>A125261278T</vt:lpstr>
      <vt:lpstr>A125261278T_Data</vt:lpstr>
      <vt:lpstr>A125261278T_Latest</vt:lpstr>
      <vt:lpstr>A125261282J</vt:lpstr>
      <vt:lpstr>A125261282J_Data</vt:lpstr>
      <vt:lpstr>A125261282J_Latest</vt:lpstr>
      <vt:lpstr>A125261286T</vt:lpstr>
      <vt:lpstr>A125261286T_Data</vt:lpstr>
      <vt:lpstr>A125261286T_Latest</vt:lpstr>
      <vt:lpstr>A125261290J</vt:lpstr>
      <vt:lpstr>A125261290J_Data</vt:lpstr>
      <vt:lpstr>A125261290J_Latest</vt:lpstr>
      <vt:lpstr>A125261294T</vt:lpstr>
      <vt:lpstr>A125261294T_Data</vt:lpstr>
      <vt:lpstr>A125261294T_Latest</vt:lpstr>
      <vt:lpstr>A125261298A</vt:lpstr>
      <vt:lpstr>A125261298A_Data</vt:lpstr>
      <vt:lpstr>A125261298A_Latest</vt:lpstr>
      <vt:lpstr>A125261302F</vt:lpstr>
      <vt:lpstr>A125261302F_Data</vt:lpstr>
      <vt:lpstr>A125261302F_Latest</vt:lpstr>
      <vt:lpstr>A125261306R</vt:lpstr>
      <vt:lpstr>A125261306R_Data</vt:lpstr>
      <vt:lpstr>A125261306R_Latest</vt:lpstr>
      <vt:lpstr>A125261310F</vt:lpstr>
      <vt:lpstr>A125261310F_Data</vt:lpstr>
      <vt:lpstr>A125261310F_Latest</vt:lpstr>
      <vt:lpstr>A125261314R</vt:lpstr>
      <vt:lpstr>A125261314R_Data</vt:lpstr>
      <vt:lpstr>A125261314R_Latest</vt:lpstr>
      <vt:lpstr>A125261318X</vt:lpstr>
      <vt:lpstr>A125261318X_Data</vt:lpstr>
      <vt:lpstr>A125261318X_Latest</vt:lpstr>
      <vt:lpstr>A125261322R</vt:lpstr>
      <vt:lpstr>A125261322R_Data</vt:lpstr>
      <vt:lpstr>A125261322R_Latest</vt:lpstr>
      <vt:lpstr>A125261326X</vt:lpstr>
      <vt:lpstr>A125261326X_Data</vt:lpstr>
      <vt:lpstr>A125261326X_Latest</vt:lpstr>
      <vt:lpstr>A125261330R</vt:lpstr>
      <vt:lpstr>A125261330R_Data</vt:lpstr>
      <vt:lpstr>A125261330R_Latest</vt:lpstr>
      <vt:lpstr>A125261334X</vt:lpstr>
      <vt:lpstr>A125261334X_Data</vt:lpstr>
      <vt:lpstr>A125261334X_Latest</vt:lpstr>
      <vt:lpstr>A125261338J</vt:lpstr>
      <vt:lpstr>A125261338J_Data</vt:lpstr>
      <vt:lpstr>A125261338J_Latest</vt:lpstr>
      <vt:lpstr>A125261342X</vt:lpstr>
      <vt:lpstr>A125261342X_Data</vt:lpstr>
      <vt:lpstr>A125261342X_Latest</vt:lpstr>
      <vt:lpstr>A125261346J</vt:lpstr>
      <vt:lpstr>A125261346J_Data</vt:lpstr>
      <vt:lpstr>A125261346J_Latest</vt:lpstr>
      <vt:lpstr>A125261350X</vt:lpstr>
      <vt:lpstr>A125261350X_Data</vt:lpstr>
      <vt:lpstr>A125261350X_Latest</vt:lpstr>
      <vt:lpstr>A125261354J</vt:lpstr>
      <vt:lpstr>A125261354J_Data</vt:lpstr>
      <vt:lpstr>A125261354J_Latest</vt:lpstr>
      <vt:lpstr>A125261358T</vt:lpstr>
      <vt:lpstr>A125261358T_Data</vt:lpstr>
      <vt:lpstr>A125261358T_Latest</vt:lpstr>
      <vt:lpstr>A125261362J</vt:lpstr>
      <vt:lpstr>A125261362J_Data</vt:lpstr>
      <vt:lpstr>A125261362J_Latest</vt:lpstr>
      <vt:lpstr>A125261366T</vt:lpstr>
      <vt:lpstr>A125261366T_Data</vt:lpstr>
      <vt:lpstr>A125261366T_Latest</vt:lpstr>
      <vt:lpstr>A125261370J</vt:lpstr>
      <vt:lpstr>A125261370J_Data</vt:lpstr>
      <vt:lpstr>A125261370J_Latest</vt:lpstr>
      <vt:lpstr>A125261374T</vt:lpstr>
      <vt:lpstr>A125261374T_Data</vt:lpstr>
      <vt:lpstr>A125261374T_Latest</vt:lpstr>
      <vt:lpstr>A125261378A</vt:lpstr>
      <vt:lpstr>A125261378A_Data</vt:lpstr>
      <vt:lpstr>A125261378A_Latest</vt:lpstr>
      <vt:lpstr>A125261382T</vt:lpstr>
      <vt:lpstr>A125261382T_Data</vt:lpstr>
      <vt:lpstr>A125261382T_Latest</vt:lpstr>
      <vt:lpstr>A125261386A</vt:lpstr>
      <vt:lpstr>A125261386A_Data</vt:lpstr>
      <vt:lpstr>A125261386A_Latest</vt:lpstr>
      <vt:lpstr>A125261390T</vt:lpstr>
      <vt:lpstr>A125261390T_Data</vt:lpstr>
      <vt:lpstr>A125261390T_Latest</vt:lpstr>
      <vt:lpstr>A125261394A</vt:lpstr>
      <vt:lpstr>A125261394A_Data</vt:lpstr>
      <vt:lpstr>A125261394A_Latest</vt:lpstr>
      <vt:lpstr>A125261398K</vt:lpstr>
      <vt:lpstr>A125261398K_Data</vt:lpstr>
      <vt:lpstr>A125261398K_Latest</vt:lpstr>
      <vt:lpstr>A125261402R</vt:lpstr>
      <vt:lpstr>A125261402R_Data</vt:lpstr>
      <vt:lpstr>A125261402R_Latest</vt:lpstr>
      <vt:lpstr>A125261406X</vt:lpstr>
      <vt:lpstr>A125261406X_Data</vt:lpstr>
      <vt:lpstr>A125261406X_Latest</vt:lpstr>
      <vt:lpstr>A125261410R</vt:lpstr>
      <vt:lpstr>A125261410R_Data</vt:lpstr>
      <vt:lpstr>A125261410R_Latest</vt:lpstr>
      <vt:lpstr>A125261414X</vt:lpstr>
      <vt:lpstr>A125261414X_Data</vt:lpstr>
      <vt:lpstr>A125261414X_Latest</vt:lpstr>
      <vt:lpstr>A125261418J</vt:lpstr>
      <vt:lpstr>A125261418J_Data</vt:lpstr>
      <vt:lpstr>A125261418J_Latest</vt:lpstr>
      <vt:lpstr>A125261774C</vt:lpstr>
      <vt:lpstr>A125261774C_Data</vt:lpstr>
      <vt:lpstr>A125261774C_Latest</vt:lpstr>
      <vt:lpstr>A125261778L</vt:lpstr>
      <vt:lpstr>A125261778L_Data</vt:lpstr>
      <vt:lpstr>A125261778L_Latest</vt:lpstr>
      <vt:lpstr>A125261782C</vt:lpstr>
      <vt:lpstr>A125261782C_Data</vt:lpstr>
      <vt:lpstr>A125261782C_Latest</vt:lpstr>
      <vt:lpstr>A125261786L</vt:lpstr>
      <vt:lpstr>A125261786L_Data</vt:lpstr>
      <vt:lpstr>A125261786L_Latest</vt:lpstr>
      <vt:lpstr>A125261790C</vt:lpstr>
      <vt:lpstr>A125261790C_Data</vt:lpstr>
      <vt:lpstr>A125261790C_Latest</vt:lpstr>
      <vt:lpstr>A125261794L</vt:lpstr>
      <vt:lpstr>A125261794L_Data</vt:lpstr>
      <vt:lpstr>A125261794L_Latest</vt:lpstr>
      <vt:lpstr>A125261798W</vt:lpstr>
      <vt:lpstr>A125261798W_Data</vt:lpstr>
      <vt:lpstr>A125261798W_Latest</vt:lpstr>
      <vt:lpstr>A125261802A</vt:lpstr>
      <vt:lpstr>A125261802A_Data</vt:lpstr>
      <vt:lpstr>A125261802A_Latest</vt:lpstr>
      <vt:lpstr>A125261806K</vt:lpstr>
      <vt:lpstr>A125261806K_Data</vt:lpstr>
      <vt:lpstr>A125261806K_Latest</vt:lpstr>
      <vt:lpstr>A125261810A</vt:lpstr>
      <vt:lpstr>A125261810A_Data</vt:lpstr>
      <vt:lpstr>A125261810A_Latest</vt:lpstr>
      <vt:lpstr>A125261814K</vt:lpstr>
      <vt:lpstr>A125261814K_Data</vt:lpstr>
      <vt:lpstr>A125261814K_Latest</vt:lpstr>
      <vt:lpstr>A125262170J</vt:lpstr>
      <vt:lpstr>A125262170J_Data</vt:lpstr>
      <vt:lpstr>A125262170J_Latest</vt:lpstr>
      <vt:lpstr>A125262174T</vt:lpstr>
      <vt:lpstr>A125262174T_Data</vt:lpstr>
      <vt:lpstr>A125262174T_Latest</vt:lpstr>
      <vt:lpstr>A125262178A</vt:lpstr>
      <vt:lpstr>A125262178A_Data</vt:lpstr>
      <vt:lpstr>A125262178A_Latest</vt:lpstr>
      <vt:lpstr>A125262182T</vt:lpstr>
      <vt:lpstr>A125262182T_Data</vt:lpstr>
      <vt:lpstr>A125262182T_Latest</vt:lpstr>
      <vt:lpstr>A125262186A</vt:lpstr>
      <vt:lpstr>A125262186A_Data</vt:lpstr>
      <vt:lpstr>A125262186A_Latest</vt:lpstr>
      <vt:lpstr>A125262190T</vt:lpstr>
      <vt:lpstr>A125262190T_Data</vt:lpstr>
      <vt:lpstr>A125262190T_Latest</vt:lpstr>
      <vt:lpstr>A125262194A</vt:lpstr>
      <vt:lpstr>A125262194A_Data</vt:lpstr>
      <vt:lpstr>A125262194A_Latest</vt:lpstr>
      <vt:lpstr>A125262198K</vt:lpstr>
      <vt:lpstr>A125262198K_Data</vt:lpstr>
      <vt:lpstr>A125262198K_Latest</vt:lpstr>
      <vt:lpstr>A125262202R</vt:lpstr>
      <vt:lpstr>A125262202R_Data</vt:lpstr>
      <vt:lpstr>A125262202R_Latest</vt:lpstr>
      <vt:lpstr>A125262206X</vt:lpstr>
      <vt:lpstr>A125262206X_Data</vt:lpstr>
      <vt:lpstr>A125262206X_Latest</vt:lpstr>
      <vt:lpstr>A125262210R</vt:lpstr>
      <vt:lpstr>A125262210R_Data</vt:lpstr>
      <vt:lpstr>A125262210R_Latest</vt:lpstr>
      <vt:lpstr>A125262566C</vt:lpstr>
      <vt:lpstr>A125262566C_Data</vt:lpstr>
      <vt:lpstr>A125262566C_Latest</vt:lpstr>
      <vt:lpstr>A125262570V</vt:lpstr>
      <vt:lpstr>A125262570V_Data</vt:lpstr>
      <vt:lpstr>A125262570V_Latest</vt:lpstr>
      <vt:lpstr>A125262574C</vt:lpstr>
      <vt:lpstr>A125262574C_Data</vt:lpstr>
      <vt:lpstr>A125262574C_Latest</vt:lpstr>
      <vt:lpstr>A125262578L</vt:lpstr>
      <vt:lpstr>A125262578L_Data</vt:lpstr>
      <vt:lpstr>A125262578L_Latest</vt:lpstr>
      <vt:lpstr>A125262582C</vt:lpstr>
      <vt:lpstr>A125262582C_Data</vt:lpstr>
      <vt:lpstr>A125262582C_Latest</vt:lpstr>
      <vt:lpstr>A125262586L</vt:lpstr>
      <vt:lpstr>A125262586L_Data</vt:lpstr>
      <vt:lpstr>A125262586L_Latest</vt:lpstr>
      <vt:lpstr>A125262590C</vt:lpstr>
      <vt:lpstr>A125262590C_Data</vt:lpstr>
      <vt:lpstr>A125262590C_Latest</vt:lpstr>
      <vt:lpstr>A125262594L</vt:lpstr>
      <vt:lpstr>A125262594L_Data</vt:lpstr>
      <vt:lpstr>A125262594L_Latest</vt:lpstr>
      <vt:lpstr>A125262598W</vt:lpstr>
      <vt:lpstr>A125262598W_Data</vt:lpstr>
      <vt:lpstr>A125262598W_Latest</vt:lpstr>
      <vt:lpstr>A125262602A</vt:lpstr>
      <vt:lpstr>A125262602A_Data</vt:lpstr>
      <vt:lpstr>A125262602A_Latest</vt:lpstr>
      <vt:lpstr>A125262606K</vt:lpstr>
      <vt:lpstr>A125262606K_Data</vt:lpstr>
      <vt:lpstr>A125262606K_Latest</vt:lpstr>
      <vt:lpstr>A125262962F</vt:lpstr>
      <vt:lpstr>A125262962F_Data</vt:lpstr>
      <vt:lpstr>A125262962F_Latest</vt:lpstr>
      <vt:lpstr>A125262966R</vt:lpstr>
      <vt:lpstr>A125262966R_Data</vt:lpstr>
      <vt:lpstr>A125262966R_Latest</vt:lpstr>
      <vt:lpstr>A125262970F</vt:lpstr>
      <vt:lpstr>A125262970F_Data</vt:lpstr>
      <vt:lpstr>A125262970F_Latest</vt:lpstr>
      <vt:lpstr>A125262974R</vt:lpstr>
      <vt:lpstr>A125262974R_Data</vt:lpstr>
      <vt:lpstr>A125262974R_Latest</vt:lpstr>
      <vt:lpstr>A125262978X</vt:lpstr>
      <vt:lpstr>A125262978X_Data</vt:lpstr>
      <vt:lpstr>A125262978X_Latest</vt:lpstr>
      <vt:lpstr>A125262982R</vt:lpstr>
      <vt:lpstr>A125262982R_Data</vt:lpstr>
      <vt:lpstr>A125262982R_Latest</vt:lpstr>
      <vt:lpstr>A125262986X</vt:lpstr>
      <vt:lpstr>A125262986X_Data</vt:lpstr>
      <vt:lpstr>A125262986X_Latest</vt:lpstr>
      <vt:lpstr>A125262990R</vt:lpstr>
      <vt:lpstr>A125262990R_Data</vt:lpstr>
      <vt:lpstr>A125262990R_Latest</vt:lpstr>
      <vt:lpstr>A125262994X</vt:lpstr>
      <vt:lpstr>A125262994X_Data</vt:lpstr>
      <vt:lpstr>A125262994X_Latest</vt:lpstr>
      <vt:lpstr>A125262998J</vt:lpstr>
      <vt:lpstr>A125262998J_Data</vt:lpstr>
      <vt:lpstr>A125262998J_Latest</vt:lpstr>
      <vt:lpstr>A125263002R</vt:lpstr>
      <vt:lpstr>A125263002R_Data</vt:lpstr>
      <vt:lpstr>A125263002R_Latest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2022-03-31T13:50:56Z</dcterms:created>
  <dcterms:modified xsi:type="dcterms:W3CDTF">2022-04-13T06:03:29Z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2022-03-31T21:46:57Z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77582209-61a0-4d9e-87f4-c584b65ff1bc</vt:lpwstr>
  </property>
  <property fmtid="{D5CDD505-2E9C-101B-9397-08002B2CF9AE}" pid="8" name="MSIP_Label_c8e5a7ee-c283-40b0-98eb-fa437df4c031_ContentBits">
    <vt:lpwstr>0</vt:lpwstr>
  </property>
</Properties>
</file>