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Excel\"/>
    </mc:Choice>
  </mc:AlternateContent>
  <xr:revisionPtr revIDLastSave="0" documentId="13_ncr:1_{F3F6DA3C-F93B-4CB6-939D-FD0A312B0626}" xr6:coauthVersionLast="47" xr6:coauthVersionMax="47" xr10:uidLastSave="{00000000-0000-0000-0000-000000000000}"/>
  <bookViews>
    <workbookView xWindow="24045" yWindow="9780" windowWidth="26205" windowHeight="16215" xr2:uid="{00000000-000D-0000-FFFF-FFFF00000000}"/>
  </bookViews>
  <sheets>
    <sheet name="Contents" sheetId="8" r:id="rId1"/>
    <sheet name="Table 1.1" sheetId="9" r:id="rId2"/>
    <sheet name="Table 1.2" sheetId="10" r:id="rId3"/>
    <sheet name="Index" sheetId="7" r:id="rId4"/>
    <sheet name="Data1" sheetId="1" r:id="rId5"/>
    <sheet name="Data2" sheetId="2" r:id="rId6"/>
    <sheet name="Data3" sheetId="3" r:id="rId7"/>
    <sheet name="Data4" sheetId="4" r:id="rId8"/>
    <sheet name="Data5" sheetId="5" r:id="rId9"/>
  </sheets>
  <externalReferences>
    <externalReference r:id="rId10"/>
  </externalReferences>
  <definedNames>
    <definedName name="A125164398T">[1]Data4!$HP$1:$HP$10,[1]Data4!$HP$11:$HP$83</definedName>
    <definedName name="A125164402W">[1]Data4!$IK$1:$IK$10,[1]Data4!$IK$11:$IK$83</definedName>
    <definedName name="A125164406F">[1]Data5!$D$1:$D$10,[1]Data5!$D$11:$D$83</definedName>
    <definedName name="A125164410W">[1]Data4!$GG$1:$GG$10,[1]Data4!$GG$11:$GG$83</definedName>
    <definedName name="A125164414F">[1]Data4!$GS$1:$GS$10,[1]Data4!$GS$11:$GS$83</definedName>
    <definedName name="A125164418R">[1]Data4!$IF$1:$IF$10,[1]Data4!$IF$11:$IF$83</definedName>
    <definedName name="A125164422F">[1]Data5!$H$1:$H$10,[1]Data5!$H$11:$H$83</definedName>
    <definedName name="A125164426R">[1]Data4!$GN$1:$GN$10,[1]Data4!$GN$11:$GN$83</definedName>
    <definedName name="A125164430F">[1]Data4!$HC$1:$HC$10,[1]Data4!$HC$11:$HC$83</definedName>
    <definedName name="A125164434R">[1]Data4!$IM$1:$IM$10,[1]Data4!$IM$11:$IM$83</definedName>
    <definedName name="A125164438X">[1]Data5!$F$1:$F$10,[1]Data5!$F$11:$F$83</definedName>
    <definedName name="A125164442R">[1]Data5!$L$1:$L$10,[1]Data5!$L$11:$L$83</definedName>
    <definedName name="A125164446X">[1]Data4!$HS$1:$HS$10,[1]Data4!$HS$11:$HS$83</definedName>
    <definedName name="A125164450R">[1]Data4!$HY$1:$HY$10,[1]Data4!$HY$11:$HY$83</definedName>
    <definedName name="A125164454X">[1]Data4!$GY$1:$GY$10,[1]Data4!$GY$11:$GY$83</definedName>
    <definedName name="A125164458J">[1]Data4!$IL$1:$IL$10,[1]Data4!$IL$11:$IL$83</definedName>
    <definedName name="A125164462X">[1]Data4!$HL$1:$HL$10,[1]Data4!$HL$11:$HL$83</definedName>
    <definedName name="A125164466J">[1]Data4!$HU$1:$HU$10,[1]Data4!$HU$11:$HU$83</definedName>
    <definedName name="A125164470X">[1]Data4!$IP$1:$IP$10,[1]Data4!$IP$11:$IP$83</definedName>
    <definedName name="A125164474J">[1]Data5!$I$1:$I$10,[1]Data5!$I$11:$I$83</definedName>
    <definedName name="A125164478T">[1]Data4!$GP$1:$GP$10,[1]Data4!$GP$11:$GP$83</definedName>
    <definedName name="A125164482J">[1]Data4!$HE$1:$HE$10,[1]Data4!$HE$11:$HE$83</definedName>
    <definedName name="A125164486T">[1]Data4!$HQ$1:$HQ$10,[1]Data4!$HQ$11:$HQ$83</definedName>
    <definedName name="A125164490J">[1]Data5!$E$1:$E$10,[1]Data5!$E$11:$E$83</definedName>
    <definedName name="A125164494T">[1]Data4!$GQ$1:$GQ$10,[1]Data4!$GQ$11:$GQ$83</definedName>
    <definedName name="A125164498A">[1]Data4!$GW$1:$GW$10,[1]Data4!$GW$11:$GW$83</definedName>
    <definedName name="A125164502F">[1]Data5!$C$1:$C$10,[1]Data5!$C$11:$C$83</definedName>
    <definedName name="A125164506R">[1]Data4!$HA$1:$HA$10,[1]Data4!$HA$11:$HA$83</definedName>
    <definedName name="A125164510F">[1]Data4!$HM$1:$HM$10,[1]Data4!$HM$11:$HM$83</definedName>
    <definedName name="A125164514R">[1]Data5!$G$1:$G$10,[1]Data5!$G$11:$G$83</definedName>
    <definedName name="A125164518X">[1]Data4!$GV$1:$GV$10,[1]Data4!$GV$11:$GV$83</definedName>
    <definedName name="A125164522R">[1]Data4!$HB$1:$HB$10,[1]Data4!$HB$11:$HB$83</definedName>
    <definedName name="A125164526X">[1]Data4!$HH$1:$HH$10,[1]Data4!$HH$11:$HH$83</definedName>
    <definedName name="A125164530R">[1]Data4!$HN$1:$HN$10,[1]Data4!$HN$11:$HN$83</definedName>
    <definedName name="A125164534X">[1]Data4!$II$1:$II$10,[1]Data4!$II$11:$II$83</definedName>
    <definedName name="A125164538J">[1]Data5!$N$1:$N$10,[1]Data5!$N$11:$N$83</definedName>
    <definedName name="A125164542X">[1]Data4!$HI$1:$HI$10,[1]Data4!$HI$11:$HI$83</definedName>
    <definedName name="A125164546J">[1]Data4!$HX$1:$HX$10,[1]Data4!$HX$11:$HX$83</definedName>
    <definedName name="A125164550X">[1]Data4!$GI$1:$GI$10,[1]Data4!$GI$11:$GI$83</definedName>
    <definedName name="A125164554J">[1]Data4!$GR$1:$GR$10,[1]Data4!$GR$11:$GR$83</definedName>
    <definedName name="A125164558T">[1]Data4!$GU$1:$GU$10,[1]Data4!$GU$11:$GU$83</definedName>
    <definedName name="A125164562J">[1]Data4!$HV$1:$HV$10,[1]Data4!$HV$11:$HV$83</definedName>
    <definedName name="A125164566T">[1]Data4!$IB$1:$IB$10,[1]Data4!$IB$11:$IB$83</definedName>
    <definedName name="A125164570J">[1]Data4!$IE$1:$IE$10,[1]Data4!$IE$11:$IE$83</definedName>
    <definedName name="A125164574T">[1]Data5!$J$1:$J$10,[1]Data5!$J$11:$J$83</definedName>
    <definedName name="A125164578A">[1]Data4!$HK$1:$HK$10,[1]Data4!$HK$11:$HK$83</definedName>
    <definedName name="A125164582T">[1]Data4!$HW$1:$HW$10,[1]Data4!$HW$11:$HW$83</definedName>
    <definedName name="A125164586A">[1]Data4!$HZ$1:$HZ$10,[1]Data4!$HZ$11:$HZ$83</definedName>
    <definedName name="A125164590T">[1]Data4!$IO$1:$IO$10,[1]Data4!$IO$11:$IO$83</definedName>
    <definedName name="A125164594A">[1]Data5!$B$1:$B$10,[1]Data5!$B$11:$B$83</definedName>
    <definedName name="A125164598K">[1]Data4!$GT$1:$GT$10,[1]Data4!$GT$11:$GT$83</definedName>
    <definedName name="A125164602R">[1]Data4!$GX$1:$GX$10,[1]Data4!$GX$11:$GX$83</definedName>
    <definedName name="A125164606X">[1]Data4!$HG$1:$HG$10,[1]Data4!$HG$11:$HG$83</definedName>
    <definedName name="A125164610R">[1]Data4!$GJ$1:$GJ$10,[1]Data4!$GJ$11:$GJ$83</definedName>
    <definedName name="A125164614X">[1]Data4!$GM$1:$GM$10,[1]Data4!$GM$11:$GM$83</definedName>
    <definedName name="A125164618J">[1]Data4!$HT$1:$HT$10,[1]Data4!$HT$11:$HT$83</definedName>
    <definedName name="A125164622X">[1]Data4!$GH$1:$GH$10,[1]Data4!$GH$11:$GH$83</definedName>
    <definedName name="A125164626J">[1]Data4!$HO$1:$HO$10,[1]Data4!$HO$11:$HO$83</definedName>
    <definedName name="A125164630X">[1]Data4!$GF$1:$GF$10,[1]Data4!$GF$11:$GF$83</definedName>
    <definedName name="A125164634J">[1]Data4!$GL$1:$GL$10,[1]Data4!$GL$11:$GL$83</definedName>
    <definedName name="A125164638T">[1]Data4!$GO$1:$GO$10,[1]Data4!$GO$11:$GO$83</definedName>
    <definedName name="A125164642J">[1]Data4!$HD$1:$HD$10,[1]Data4!$HD$11:$HD$83</definedName>
    <definedName name="A125164646T">[1]Data4!$IN$1:$IN$10,[1]Data4!$IN$11:$IN$83</definedName>
    <definedName name="A125164650J">[1]Data4!$IQ$1:$IQ$10,[1]Data4!$IQ$11:$IQ$83</definedName>
    <definedName name="A125164654T">[1]Data4!$GZ$1:$GZ$10,[1]Data4!$GZ$11:$GZ$83</definedName>
    <definedName name="A125164658A">[1]Data4!$HF$1:$HF$10,[1]Data4!$HF$11:$HF$83</definedName>
    <definedName name="A125164662T">[1]Data4!$IA$1:$IA$10,[1]Data4!$IA$11:$IA$83</definedName>
    <definedName name="A125164666A">[1]Data4!$ID$1:$ID$10,[1]Data4!$ID$11:$ID$83</definedName>
    <definedName name="A125164670T">[1]Data4!$HJ$1:$HJ$10,[1]Data4!$HJ$11:$HJ$83</definedName>
    <definedName name="A125164674A">[1]Data4!$IH$1:$IH$10,[1]Data4!$IH$11:$IH$83</definedName>
    <definedName name="A125164678K">[1]Data5!$M$1:$M$10,[1]Data5!$M$11:$M$83</definedName>
    <definedName name="A125164682A">[1]Data4!$IC$1:$IC$10,[1]Data4!$IC$11:$IC$83</definedName>
    <definedName name="A125164686K">[1]Data5!$K$1:$K$10,[1]Data5!$K$11:$K$83</definedName>
    <definedName name="A125164690A">[1]Data4!$GK$1:$GK$10,[1]Data4!$GK$11:$GK$83</definedName>
    <definedName name="A125164694K">[1]Data4!$HR$1:$HR$10,[1]Data4!$HR$11:$HR$83</definedName>
    <definedName name="A125164698V">[1]Data4!$IG$1:$IG$10,[1]Data4!$IG$11:$IG$83</definedName>
    <definedName name="A125164702X">[1]Data4!$IJ$1:$IJ$10,[1]Data4!$IJ$11:$IJ$83</definedName>
    <definedName name="A125164706J">[1]Data5!$O$1:$O$10,[1]Data5!$O$11:$O$83</definedName>
    <definedName name="A125164710X">[1]Data5!$AZ$1:$AZ$10,[1]Data5!$AZ$11:$AZ$83</definedName>
    <definedName name="A125164714J">[1]Data5!$BU$1:$BU$10,[1]Data5!$BU$11:$BU$83</definedName>
    <definedName name="A125164718T">[1]Data5!$CD$1:$CD$10,[1]Data5!$CD$11:$CD$83</definedName>
    <definedName name="A125164722J">[1]Data5!$Q$1:$Q$10,[1]Data5!$Q$11:$Q$83</definedName>
    <definedName name="A125164726T">[1]Data5!$AC$1:$AC$10,[1]Data5!$AC$11:$AC$83</definedName>
    <definedName name="A125164730J">[1]Data5!$BP$1:$BP$10,[1]Data5!$BP$11:$BP$83</definedName>
    <definedName name="A125164734T">[1]Data5!$CH$1:$CH$10,[1]Data5!$CH$11:$CH$83</definedName>
    <definedName name="A125164738A">[1]Data5!$X$1:$X$10,[1]Data5!$X$11:$X$83</definedName>
    <definedName name="A125164742T">[1]Data5!$AM$1:$AM$10,[1]Data5!$AM$11:$AM$83</definedName>
    <definedName name="A125164746A">[1]Data5!$BW$1:$BW$10,[1]Data5!$BW$11:$BW$83</definedName>
    <definedName name="A125164750T">[1]Data5!$CF$1:$CF$10,[1]Data5!$CF$11:$CF$83</definedName>
    <definedName name="A125164754A">[1]Data5!$CL$1:$CL$10,[1]Data5!$CL$11:$CL$83</definedName>
    <definedName name="A125164758K">[1]Data5!$BC$1:$BC$10,[1]Data5!$BC$11:$BC$83</definedName>
    <definedName name="A125164762A">[1]Data5!$BI$1:$BI$10,[1]Data5!$BI$11:$BI$83</definedName>
    <definedName name="A125164766K">[1]Data5!$AI$1:$AI$10,[1]Data5!$AI$11:$AI$83</definedName>
    <definedName name="A125164770A">[1]Data5!$BV$1:$BV$10,[1]Data5!$BV$11:$BV$83</definedName>
    <definedName name="A125164774K">[1]Data5!$AV$1:$AV$10,[1]Data5!$AV$11:$AV$83</definedName>
    <definedName name="A125164778V">[1]Data5!$BE$1:$BE$10,[1]Data5!$BE$11:$BE$83</definedName>
    <definedName name="A125164782K">[1]Data5!$BZ$1:$BZ$10,[1]Data5!$BZ$11:$BZ$83</definedName>
    <definedName name="A125164786V">[1]Data5!$CI$1:$CI$10,[1]Data5!$CI$11:$CI$83</definedName>
    <definedName name="A125164790K">[1]Data5!$Z$1:$Z$10,[1]Data5!$Z$11:$Z$83</definedName>
    <definedName name="A125164794V">[1]Data5!$AO$1:$AO$10,[1]Data5!$AO$11:$AO$83</definedName>
    <definedName name="A125164798C">[1]Data5!$BA$1:$BA$10,[1]Data5!$BA$11:$BA$83</definedName>
    <definedName name="A125164802J">[1]Data5!$CE$1:$CE$10,[1]Data5!$CE$11:$CE$83</definedName>
    <definedName name="A125164806T">[1]Data5!$AA$1:$AA$10,[1]Data5!$AA$11:$AA$83</definedName>
    <definedName name="A125164810J">[1]Data5!$AG$1:$AG$10,[1]Data5!$AG$11:$AG$83</definedName>
    <definedName name="A125164814T">[1]Data5!$CC$1:$CC$10,[1]Data5!$CC$11:$CC$83</definedName>
    <definedName name="A125164818A">[1]Data5!$AK$1:$AK$10,[1]Data5!$AK$11:$AK$83</definedName>
    <definedName name="A125164822T">[1]Data5!$AW$1:$AW$10,[1]Data5!$AW$11:$AW$83</definedName>
    <definedName name="A125164826A">[1]Data5!$CG$1:$CG$10,[1]Data5!$CG$11:$CG$83</definedName>
    <definedName name="A125164830T">[1]Data5!$AF$1:$AF$10,[1]Data5!$AF$11:$AF$83</definedName>
    <definedName name="A125164834A">[1]Data5!$AL$1:$AL$10,[1]Data5!$AL$11:$AL$83</definedName>
    <definedName name="A125164838K">[1]Data5!$AR$1:$AR$10,[1]Data5!$AR$11:$AR$83</definedName>
    <definedName name="A125164842A">[1]Data5!$AX$1:$AX$10,[1]Data5!$AX$11:$AX$83</definedName>
    <definedName name="A125164846K">[1]Data5!$BS$1:$BS$10,[1]Data5!$BS$11:$BS$83</definedName>
    <definedName name="A125164850A">[1]Data5!$CN$1:$CN$10,[1]Data5!$CN$11:$CN$83</definedName>
    <definedName name="A125164854K">[1]Data5!$AS$1:$AS$10,[1]Data5!$AS$11:$AS$83</definedName>
    <definedName name="A125164858V">[1]Data5!$BH$1:$BH$10,[1]Data5!$BH$11:$BH$83</definedName>
    <definedName name="A125164862K">[1]Data5!$S$1:$S$10,[1]Data5!$S$11:$S$83</definedName>
    <definedName name="A125164866V">[1]Data5!$AB$1:$AB$10,[1]Data5!$AB$11:$AB$83</definedName>
    <definedName name="A125164870K">[1]Data5!$AE$1:$AE$10,[1]Data5!$AE$11:$AE$83</definedName>
    <definedName name="A125164874V">[1]Data5!$BF$1:$BF$10,[1]Data5!$BF$11:$BF$83</definedName>
    <definedName name="A125164878C">[1]Data5!$BL$1:$BL$10,[1]Data5!$BL$11:$BL$83</definedName>
    <definedName name="A125164882V">[1]Data5!$BO$1:$BO$10,[1]Data5!$BO$11:$BO$83</definedName>
    <definedName name="A125164886C">[1]Data5!$CJ$1:$CJ$10,[1]Data5!$CJ$11:$CJ$83</definedName>
    <definedName name="A125164890V">[1]Data5!$AU$1:$AU$10,[1]Data5!$AU$11:$AU$83</definedName>
    <definedName name="A125164894C">[1]Data5!$BG$1:$BG$10,[1]Data5!$BG$11:$BG$83</definedName>
    <definedName name="A125164898L">[1]Data5!$BJ$1:$BJ$10,[1]Data5!$BJ$11:$BJ$83</definedName>
    <definedName name="A125164902T">[1]Data5!$BY$1:$BY$10,[1]Data5!$BY$11:$BY$83</definedName>
    <definedName name="A125164906A">[1]Data5!$CB$1:$CB$10,[1]Data5!$CB$11:$CB$83</definedName>
    <definedName name="A125164910T">[1]Data5!$AD$1:$AD$10,[1]Data5!$AD$11:$AD$83</definedName>
    <definedName name="A125164914A">[1]Data5!$AH$1:$AH$10,[1]Data5!$AH$11:$AH$83</definedName>
    <definedName name="A125164918K">[1]Data5!$AQ$1:$AQ$10,[1]Data5!$AQ$11:$AQ$83</definedName>
    <definedName name="A125164922A">[1]Data5!$T$1:$T$10,[1]Data5!$T$11:$T$83</definedName>
    <definedName name="A125164926K">[1]Data5!$W$1:$W$10,[1]Data5!$W$11:$W$83</definedName>
    <definedName name="A125164930A">[1]Data5!$BD$1:$BD$10,[1]Data5!$BD$11:$BD$83</definedName>
    <definedName name="A125164934K">[1]Data5!$R$1:$R$10,[1]Data5!$R$11:$R$83</definedName>
    <definedName name="A125164938V">[1]Data5!$AY$1:$AY$10,[1]Data5!$AY$11:$AY$83</definedName>
    <definedName name="A125164942K">[1]Data5!$P$1:$P$10,[1]Data5!$P$11:$P$83</definedName>
    <definedName name="A125164946V">[1]Data5!$V$1:$V$10,[1]Data5!$V$11:$V$83</definedName>
    <definedName name="A125164950K">[1]Data5!$Y$1:$Y$10,[1]Data5!$Y$11:$Y$83</definedName>
    <definedName name="A125164954V">[1]Data5!$AN$1:$AN$10,[1]Data5!$AN$11:$AN$83</definedName>
    <definedName name="A125164958C">[1]Data5!$BX$1:$BX$10,[1]Data5!$BX$11:$BX$83</definedName>
    <definedName name="A125164962V">[1]Data5!$CA$1:$CA$10,[1]Data5!$CA$11:$CA$83</definedName>
    <definedName name="A125164966C">[1]Data5!$AJ$1:$AJ$10,[1]Data5!$AJ$11:$AJ$83</definedName>
    <definedName name="A125164970V">[1]Data5!$AP$1:$AP$10,[1]Data5!$AP$11:$AP$83</definedName>
    <definedName name="A125164974C">[1]Data5!$BK$1:$BK$10,[1]Data5!$BK$11:$BK$83</definedName>
    <definedName name="A125164978L">[1]Data5!$BN$1:$BN$10,[1]Data5!$BN$11:$BN$83</definedName>
    <definedName name="A125164982C">[1]Data5!$AT$1:$AT$10,[1]Data5!$AT$11:$AT$83</definedName>
    <definedName name="A125164986L">[1]Data5!$BR$1:$BR$10,[1]Data5!$BR$11:$BR$83</definedName>
    <definedName name="A125164990C">[1]Data5!$CM$1:$CM$10,[1]Data5!$CM$11:$CM$83</definedName>
    <definedName name="A125164994L">[1]Data5!$BM$1:$BM$10,[1]Data5!$BM$11:$BM$83</definedName>
    <definedName name="A125164998W">[1]Data5!$CK$1:$CK$10,[1]Data5!$CK$11:$CK$83</definedName>
    <definedName name="A125165002C">[1]Data5!$U$1:$U$10,[1]Data5!$U$11:$U$83</definedName>
    <definedName name="A125165006L">[1]Data5!$BB$1:$BB$10,[1]Data5!$BB$11:$BB$83</definedName>
    <definedName name="A125165010C">[1]Data5!$BQ$1:$BQ$10,[1]Data5!$BQ$11:$BQ$83</definedName>
    <definedName name="A125165014L">[1]Data5!$BT$1:$BT$10,[1]Data5!$BT$11:$BT$83</definedName>
    <definedName name="A125165018W">[1]Data5!$CO$1:$CO$10,[1]Data5!$CO$11:$CO$83</definedName>
    <definedName name="A125165022L">[1]Data3!$CF$1:$CF$10,[1]Data3!$CF$11:$CF$83</definedName>
    <definedName name="A125165026W">[1]Data3!$DA$1:$DA$10,[1]Data3!$DA$11:$DA$83</definedName>
    <definedName name="A125165030L">[1]Data3!$DJ$1:$DJ$10,[1]Data3!$DJ$11:$DJ$83</definedName>
    <definedName name="A125165034W">[1]Data3!$AW$1:$AW$10,[1]Data3!$AW$11:$AW$83</definedName>
    <definedName name="A125165038F">[1]Data3!$BI$1:$BI$10,[1]Data3!$BI$11:$BI$83</definedName>
    <definedName name="A125165042W">[1]Data3!$CV$1:$CV$10,[1]Data3!$CV$11:$CV$83</definedName>
    <definedName name="A125165046F">[1]Data3!$DN$1:$DN$10,[1]Data3!$DN$11:$DN$83</definedName>
    <definedName name="A125165050W">[1]Data3!$BD$1:$BD$10,[1]Data3!$BD$11:$BD$83</definedName>
    <definedName name="A125165054F">[1]Data3!$BS$1:$BS$10,[1]Data3!$BS$11:$BS$83</definedName>
    <definedName name="A125165058R">[1]Data3!$DC$1:$DC$10,[1]Data3!$DC$11:$DC$83</definedName>
    <definedName name="A125165062F">[1]Data3!$DL$1:$DL$10,[1]Data3!$DL$11:$DL$83</definedName>
    <definedName name="A125165066R">[1]Data3!$DR$1:$DR$10,[1]Data3!$DR$11:$DR$83</definedName>
    <definedName name="A125165070F">[1]Data3!$CI$1:$CI$10,[1]Data3!$CI$11:$CI$83</definedName>
    <definedName name="A125165074R">[1]Data3!$CO$1:$CO$10,[1]Data3!$CO$11:$CO$83</definedName>
    <definedName name="A125165078X">[1]Data3!$BO$1:$BO$10,[1]Data3!$BO$11:$BO$83</definedName>
    <definedName name="A125165082R">[1]Data3!$DB$1:$DB$10,[1]Data3!$DB$11:$DB$83</definedName>
    <definedName name="A125165086X">[1]Data3!$CB$1:$CB$10,[1]Data3!$CB$11:$CB$83</definedName>
    <definedName name="A125165090R">[1]Data3!$CK$1:$CK$10,[1]Data3!$CK$11:$CK$83</definedName>
    <definedName name="A125165094X">[1]Data3!$DF$1:$DF$10,[1]Data3!$DF$11:$DF$83</definedName>
    <definedName name="A125165098J">[1]Data3!$DO$1:$DO$10,[1]Data3!$DO$11:$DO$83</definedName>
    <definedName name="A125165102L">[1]Data3!$BF$1:$BF$10,[1]Data3!$BF$11:$BF$83</definedName>
    <definedName name="A125165106W">[1]Data3!$BU$1:$BU$10,[1]Data3!$BU$11:$BU$83</definedName>
    <definedName name="A125165110L">[1]Data3!$CG$1:$CG$10,[1]Data3!$CG$11:$CG$83</definedName>
    <definedName name="A125165114W">[1]Data3!$DK$1:$DK$10,[1]Data3!$DK$11:$DK$83</definedName>
    <definedName name="A125165118F">[1]Data3!$BG$1:$BG$10,[1]Data3!$BG$11:$BG$83</definedName>
    <definedName name="A125165122W">[1]Data3!$BM$1:$BM$10,[1]Data3!$BM$11:$BM$83</definedName>
    <definedName name="A125165126F">[1]Data3!$DI$1:$DI$10,[1]Data3!$DI$11:$DI$83</definedName>
    <definedName name="A125165130W">[1]Data3!$BQ$1:$BQ$10,[1]Data3!$BQ$11:$BQ$83</definedName>
    <definedName name="A125165134F">[1]Data3!$CC$1:$CC$10,[1]Data3!$CC$11:$CC$83</definedName>
    <definedName name="A125165138R">[1]Data3!$DM$1:$DM$10,[1]Data3!$DM$11:$DM$83</definedName>
    <definedName name="A125165142F">[1]Data3!$BL$1:$BL$10,[1]Data3!$BL$11:$BL$83</definedName>
    <definedName name="A125165146R">[1]Data3!$BR$1:$BR$10,[1]Data3!$BR$11:$BR$83</definedName>
    <definedName name="A125165150F">[1]Data3!$BX$1:$BX$10,[1]Data3!$BX$11:$BX$83</definedName>
    <definedName name="A125165154R">[1]Data3!$CD$1:$CD$10,[1]Data3!$CD$11:$CD$83</definedName>
    <definedName name="A125165158X">[1]Data3!$CY$1:$CY$10,[1]Data3!$CY$11:$CY$83</definedName>
    <definedName name="A125165162R">[1]Data3!$DT$1:$DT$10,[1]Data3!$DT$11:$DT$83</definedName>
    <definedName name="A125165166X">[1]Data3!$BY$1:$BY$10,[1]Data3!$BY$11:$BY$83</definedName>
    <definedName name="A125165170R">[1]Data3!$CN$1:$CN$10,[1]Data3!$CN$11:$CN$83</definedName>
    <definedName name="A125165174X">[1]Data3!$AY$1:$AY$10,[1]Data3!$AY$11:$AY$83</definedName>
    <definedName name="A125165178J">[1]Data3!$BH$1:$BH$10,[1]Data3!$BH$11:$BH$83</definedName>
    <definedName name="A125165182X">[1]Data3!$BK$1:$BK$10,[1]Data3!$BK$11:$BK$83</definedName>
    <definedName name="A125165186J">[1]Data3!$CL$1:$CL$10,[1]Data3!$CL$11:$CL$83</definedName>
    <definedName name="A125165190X">[1]Data3!$CR$1:$CR$10,[1]Data3!$CR$11:$CR$83</definedName>
    <definedName name="A125165194J">[1]Data3!$CU$1:$CU$10,[1]Data3!$CU$11:$CU$83</definedName>
    <definedName name="A125165198T">[1]Data3!$DP$1:$DP$10,[1]Data3!$DP$11:$DP$83</definedName>
    <definedName name="A125165202W">[1]Data3!$CA$1:$CA$10,[1]Data3!$CA$11:$CA$83</definedName>
    <definedName name="A125165206F">[1]Data3!$CM$1:$CM$10,[1]Data3!$CM$11:$CM$83</definedName>
    <definedName name="A125165210W">[1]Data3!$CP$1:$CP$10,[1]Data3!$CP$11:$CP$83</definedName>
    <definedName name="A125165214F">[1]Data3!$DE$1:$DE$10,[1]Data3!$DE$11:$DE$83</definedName>
    <definedName name="A125165218R">[1]Data3!$DH$1:$DH$10,[1]Data3!$DH$11:$DH$83</definedName>
    <definedName name="A125165222F">[1]Data3!$BJ$1:$BJ$10,[1]Data3!$BJ$11:$BJ$83</definedName>
    <definedName name="A125165226R">[1]Data3!$BN$1:$BN$10,[1]Data3!$BN$11:$BN$83</definedName>
    <definedName name="A125165230F">[1]Data3!$BW$1:$BW$10,[1]Data3!$BW$11:$BW$83</definedName>
    <definedName name="A125165234R">[1]Data3!$AZ$1:$AZ$10,[1]Data3!$AZ$11:$AZ$83</definedName>
    <definedName name="A125165238X">[1]Data3!$BC$1:$BC$10,[1]Data3!$BC$11:$BC$83</definedName>
    <definedName name="A125165242R">[1]Data3!$CJ$1:$CJ$10,[1]Data3!$CJ$11:$CJ$83</definedName>
    <definedName name="A125165246X">[1]Data3!$AX$1:$AX$10,[1]Data3!$AX$11:$AX$83</definedName>
    <definedName name="A125165250R">[1]Data3!$CE$1:$CE$10,[1]Data3!$CE$11:$CE$83</definedName>
    <definedName name="A125165254X">[1]Data3!$AV$1:$AV$10,[1]Data3!$AV$11:$AV$83</definedName>
    <definedName name="A125165258J">[1]Data3!$BB$1:$BB$10,[1]Data3!$BB$11:$BB$83</definedName>
    <definedName name="A125165262X">[1]Data3!$BE$1:$BE$10,[1]Data3!$BE$11:$BE$83</definedName>
    <definedName name="A125165266J">[1]Data3!$BT$1:$BT$10,[1]Data3!$BT$11:$BT$83</definedName>
    <definedName name="A125165270X">[1]Data3!$DD$1:$DD$10,[1]Data3!$DD$11:$DD$83</definedName>
    <definedName name="A125165274J">[1]Data3!$DG$1:$DG$10,[1]Data3!$DG$11:$DG$83</definedName>
    <definedName name="A125165278T">[1]Data3!$BP$1:$BP$10,[1]Data3!$BP$11:$BP$83</definedName>
    <definedName name="A125165282J">[1]Data3!$BV$1:$BV$10,[1]Data3!$BV$11:$BV$83</definedName>
    <definedName name="A125165286T">[1]Data3!$CQ$1:$CQ$10,[1]Data3!$CQ$11:$CQ$83</definedName>
    <definedName name="A125165290J">[1]Data3!$CT$1:$CT$10,[1]Data3!$CT$11:$CT$83</definedName>
    <definedName name="A125165294T">[1]Data3!$BZ$1:$BZ$10,[1]Data3!$BZ$11:$BZ$83</definedName>
    <definedName name="A125165298A">[1]Data3!$CX$1:$CX$10,[1]Data3!$CX$11:$CX$83</definedName>
    <definedName name="A125165302F">[1]Data3!$DS$1:$DS$10,[1]Data3!$DS$11:$DS$83</definedName>
    <definedName name="A125165306R">[1]Data3!$CS$1:$CS$10,[1]Data3!$CS$11:$CS$83</definedName>
    <definedName name="A125165310F">[1]Data3!$DQ$1:$DQ$10,[1]Data3!$DQ$11:$DQ$83</definedName>
    <definedName name="A125165314R">[1]Data3!$BA$1:$BA$10,[1]Data3!$BA$11:$BA$83</definedName>
    <definedName name="A125165318X">[1]Data3!$CH$1:$CH$10,[1]Data3!$CH$11:$CH$83</definedName>
    <definedName name="A125165322R">[1]Data3!$CW$1:$CW$10,[1]Data3!$CW$11:$CW$83</definedName>
    <definedName name="A125165326X">[1]Data3!$CZ$1:$CZ$10,[1]Data3!$CZ$11:$CZ$83</definedName>
    <definedName name="A125165330R">[1]Data3!$DU$1:$DU$10,[1]Data3!$DU$11:$DU$83</definedName>
    <definedName name="A125165334X">[1]Data4!$EP$1:$EP$10,[1]Data4!$EP$11:$EP$83</definedName>
    <definedName name="A125165338J">[1]Data4!$FK$1:$FK$10,[1]Data4!$FK$11:$FK$83</definedName>
    <definedName name="A125165342X">[1]Data4!$FT$1:$FT$10,[1]Data4!$FT$11:$FT$83</definedName>
    <definedName name="A125165346J">[1]Data4!$DG$1:$DG$10,[1]Data4!$DG$11:$DG$83</definedName>
    <definedName name="A125165350X">[1]Data4!$DS$1:$DS$10,[1]Data4!$DS$11:$DS$83</definedName>
    <definedName name="A125165354J">[1]Data4!$FF$1:$FF$10,[1]Data4!$FF$11:$FF$83</definedName>
    <definedName name="A125165358T">[1]Data4!$FX$1:$FX$10,[1]Data4!$FX$11:$FX$83</definedName>
    <definedName name="A125165362J">[1]Data4!$DN$1:$DN$10,[1]Data4!$DN$11:$DN$83</definedName>
    <definedName name="A125165366T">[1]Data4!$EC$1:$EC$10,[1]Data4!$EC$11:$EC$83</definedName>
    <definedName name="A125165370J">[1]Data4!$FM$1:$FM$10,[1]Data4!$FM$11:$FM$83</definedName>
    <definedName name="A125165374T">[1]Data4!$FV$1:$FV$10,[1]Data4!$FV$11:$FV$83</definedName>
    <definedName name="A125165378A">[1]Data4!$GB$1:$GB$10,[1]Data4!$GB$11:$GB$83</definedName>
    <definedName name="A125165382T">[1]Data4!$ES$1:$ES$10,[1]Data4!$ES$11:$ES$83</definedName>
    <definedName name="A125165386A">[1]Data4!$EY$1:$EY$10,[1]Data4!$EY$11:$EY$83</definedName>
    <definedName name="A125165390T">[1]Data4!$DY$1:$DY$10,[1]Data4!$DY$11:$DY$83</definedName>
    <definedName name="A125165394A">[1]Data4!$FL$1:$FL$10,[1]Data4!$FL$11:$FL$83</definedName>
    <definedName name="A125165398K">[1]Data4!$EL$1:$EL$10,[1]Data4!$EL$11:$EL$83</definedName>
    <definedName name="A125165402R">[1]Data4!$EU$1:$EU$10,[1]Data4!$EU$11:$EU$83</definedName>
    <definedName name="A125165406X">[1]Data4!$FP$1:$FP$10,[1]Data4!$FP$11:$FP$83</definedName>
    <definedName name="A125165410R">[1]Data4!$FY$1:$FY$10,[1]Data4!$FY$11:$FY$83</definedName>
    <definedName name="A125165414X">[1]Data4!$DP$1:$DP$10,[1]Data4!$DP$11:$DP$83</definedName>
    <definedName name="A125165418J">[1]Data4!$EE$1:$EE$10,[1]Data4!$EE$11:$EE$83</definedName>
    <definedName name="A125165422X">[1]Data4!$EQ$1:$EQ$10,[1]Data4!$EQ$11:$EQ$83</definedName>
    <definedName name="A125165426J">[1]Data4!$FU$1:$FU$10,[1]Data4!$FU$11:$FU$83</definedName>
    <definedName name="A125165430X">[1]Data4!$DQ$1:$DQ$10,[1]Data4!$DQ$11:$DQ$83</definedName>
    <definedName name="A125165434J">[1]Data4!$DW$1:$DW$10,[1]Data4!$DW$11:$DW$83</definedName>
    <definedName name="A125165438T">[1]Data4!$FS$1:$FS$10,[1]Data4!$FS$11:$FS$83</definedName>
    <definedName name="A125165442J">[1]Data4!$EA$1:$EA$10,[1]Data4!$EA$11:$EA$83</definedName>
    <definedName name="A125165446T">[1]Data4!$EM$1:$EM$10,[1]Data4!$EM$11:$EM$83</definedName>
    <definedName name="A125165450J">[1]Data4!$FW$1:$FW$10,[1]Data4!$FW$11:$FW$83</definedName>
    <definedName name="A125165454T">[1]Data4!$DV$1:$DV$10,[1]Data4!$DV$11:$DV$83</definedName>
    <definedName name="A125165458A">[1]Data4!$EB$1:$EB$10,[1]Data4!$EB$11:$EB$83</definedName>
    <definedName name="A125165462T">[1]Data4!$EH$1:$EH$10,[1]Data4!$EH$11:$EH$83</definedName>
    <definedName name="A125165466A">[1]Data4!$EN$1:$EN$10,[1]Data4!$EN$11:$EN$83</definedName>
    <definedName name="A125165470T">[1]Data4!$FI$1:$FI$10,[1]Data4!$FI$11:$FI$83</definedName>
    <definedName name="A125165474A">[1]Data4!$GD$1:$GD$10,[1]Data4!$GD$11:$GD$83</definedName>
    <definedName name="A125165478K">[1]Data4!$EI$1:$EI$10,[1]Data4!$EI$11:$EI$83</definedName>
    <definedName name="A125165482A">[1]Data4!$EX$1:$EX$10,[1]Data4!$EX$11:$EX$83</definedName>
    <definedName name="A125165486K">[1]Data4!$DI$1:$DI$10,[1]Data4!$DI$11:$DI$83</definedName>
    <definedName name="A125165490A">[1]Data4!$DR$1:$DR$10,[1]Data4!$DR$11:$DR$83</definedName>
    <definedName name="A125165494K">[1]Data4!$DU$1:$DU$10,[1]Data4!$DU$11:$DU$83</definedName>
    <definedName name="A125165498V">[1]Data4!$EV$1:$EV$10,[1]Data4!$EV$11:$EV$83</definedName>
    <definedName name="A125165502X">[1]Data4!$FB$1:$FB$10,[1]Data4!$FB$11:$FB$83</definedName>
    <definedName name="A125165506J">[1]Data4!$FE$1:$FE$10,[1]Data4!$FE$11:$FE$83</definedName>
    <definedName name="A125165510X">[1]Data4!$FZ$1:$FZ$10,[1]Data4!$FZ$11:$FZ$83</definedName>
    <definedName name="A125165514J">[1]Data4!$EK$1:$EK$10,[1]Data4!$EK$11:$EK$83</definedName>
    <definedName name="A125165518T">[1]Data4!$EW$1:$EW$10,[1]Data4!$EW$11:$EW$83</definedName>
    <definedName name="A125165522J">[1]Data4!$EZ$1:$EZ$10,[1]Data4!$EZ$11:$EZ$83</definedName>
    <definedName name="A125165526T">[1]Data4!$FO$1:$FO$10,[1]Data4!$FO$11:$FO$83</definedName>
    <definedName name="A125165530J">[1]Data4!$FR$1:$FR$10,[1]Data4!$FR$11:$FR$83</definedName>
    <definedName name="A125165534T">[1]Data4!$DT$1:$DT$10,[1]Data4!$DT$11:$DT$83</definedName>
    <definedName name="A125165538A">[1]Data4!$DX$1:$DX$10,[1]Data4!$DX$11:$DX$83</definedName>
    <definedName name="A125165542T">[1]Data4!$EG$1:$EG$10,[1]Data4!$EG$11:$EG$83</definedName>
    <definedName name="A125165546A">[1]Data4!$DJ$1:$DJ$10,[1]Data4!$DJ$11:$DJ$83</definedName>
    <definedName name="A125165550T">[1]Data4!$DM$1:$DM$10,[1]Data4!$DM$11:$DM$83</definedName>
    <definedName name="A125165554A">[1]Data4!$ET$1:$ET$10,[1]Data4!$ET$11:$ET$83</definedName>
    <definedName name="A125165558K">[1]Data4!$DH$1:$DH$10,[1]Data4!$DH$11:$DH$83</definedName>
    <definedName name="A125165562A">[1]Data4!$EO$1:$EO$10,[1]Data4!$EO$11:$EO$83</definedName>
    <definedName name="A125165566K">[1]Data4!$DF$1:$DF$10,[1]Data4!$DF$11:$DF$83</definedName>
    <definedName name="A125165570A">[1]Data4!$DL$1:$DL$10,[1]Data4!$DL$11:$DL$83</definedName>
    <definedName name="A125165574K">[1]Data4!$DO$1:$DO$10,[1]Data4!$DO$11:$DO$83</definedName>
    <definedName name="A125165578V">[1]Data4!$ED$1:$ED$10,[1]Data4!$ED$11:$ED$83</definedName>
    <definedName name="A125165582K">[1]Data4!$FN$1:$FN$10,[1]Data4!$FN$11:$FN$83</definedName>
    <definedName name="A125165586V">[1]Data4!$FQ$1:$FQ$10,[1]Data4!$FQ$11:$FQ$83</definedName>
    <definedName name="A125165590K">[1]Data4!$DZ$1:$DZ$10,[1]Data4!$DZ$11:$DZ$83</definedName>
    <definedName name="A125165594V">[1]Data4!$EF$1:$EF$10,[1]Data4!$EF$11:$EF$83</definedName>
    <definedName name="A125165598C">[1]Data4!$FA$1:$FA$10,[1]Data4!$FA$11:$FA$83</definedName>
    <definedName name="A125165602J">[1]Data4!$FD$1:$FD$10,[1]Data4!$FD$11:$FD$83</definedName>
    <definedName name="A125165606T">[1]Data4!$EJ$1:$EJ$10,[1]Data4!$EJ$11:$EJ$83</definedName>
    <definedName name="A125165610J">[1]Data4!$FH$1:$FH$10,[1]Data4!$FH$11:$FH$83</definedName>
    <definedName name="A125165614T">[1]Data4!$GC$1:$GC$10,[1]Data4!$GC$11:$GC$83</definedName>
    <definedName name="A125165618A">[1]Data4!$FC$1:$FC$10,[1]Data4!$FC$11:$FC$83</definedName>
    <definedName name="A125165622T">[1]Data4!$GA$1:$GA$10,[1]Data4!$GA$11:$GA$83</definedName>
    <definedName name="A125165626A">[1]Data4!$DK$1:$DK$10,[1]Data4!$DK$11:$DK$83</definedName>
    <definedName name="A125165630T">[1]Data4!$ER$1:$ER$10,[1]Data4!$ER$11:$ER$83</definedName>
    <definedName name="A125165634A">[1]Data4!$FG$1:$FG$10,[1]Data4!$FG$11:$FG$83</definedName>
    <definedName name="A125165638K">[1]Data4!$FJ$1:$FJ$10,[1]Data4!$FJ$11:$FJ$83</definedName>
    <definedName name="A125165642A">[1]Data4!$GE$1:$GE$10,[1]Data4!$GE$11:$GE$83</definedName>
    <definedName name="A125165646K">[1]Data1!$DL$1:$DL$10,[1]Data1!$DL$11:$DL$83</definedName>
    <definedName name="A125165650A">[1]Data1!$EG$1:$EG$10,[1]Data1!$EG$11:$EG$83</definedName>
    <definedName name="A125165654K">[1]Data1!$EP$1:$EP$10,[1]Data1!$EP$11:$EP$83</definedName>
    <definedName name="A125165658V">[1]Data1!$CC$1:$CC$10,[1]Data1!$CC$11:$CC$83</definedName>
    <definedName name="A125165662K">[1]Data1!$CO$1:$CO$10,[1]Data1!$CO$11:$CO$83</definedName>
    <definedName name="A125165666V">[1]Data1!$EB$1:$EB$10,[1]Data1!$EB$11:$EB$83</definedName>
    <definedName name="A125165670K">[1]Data1!$ET$1:$ET$10,[1]Data1!$ET$11:$ET$83</definedName>
    <definedName name="A125165674V">[1]Data1!$CJ$1:$CJ$10,[1]Data1!$CJ$11:$CJ$83</definedName>
    <definedName name="A125165678C">[1]Data1!$CY$1:$CY$10,[1]Data1!$CY$11:$CY$83</definedName>
    <definedName name="A125165682V">[1]Data1!$EI$1:$EI$10,[1]Data1!$EI$11:$EI$83</definedName>
    <definedName name="A125165686C">[1]Data1!$ER$1:$ER$10,[1]Data1!$ER$11:$ER$83</definedName>
    <definedName name="A125165690V">[1]Data1!$EX$1:$EX$10,[1]Data1!$EX$11:$EX$83</definedName>
    <definedName name="A125165694C">[1]Data1!$DO$1:$DO$10,[1]Data1!$DO$11:$DO$83</definedName>
    <definedName name="A125165698L">[1]Data1!$DU$1:$DU$10,[1]Data1!$DU$11:$DU$83</definedName>
    <definedName name="A125165702T">[1]Data1!$CU$1:$CU$10,[1]Data1!$CU$11:$CU$83</definedName>
    <definedName name="A125165706A">[1]Data1!$EH$1:$EH$10,[1]Data1!$EH$11:$EH$83</definedName>
    <definedName name="A125165710T">[1]Data1!$DH$1:$DH$10,[1]Data1!$DH$11:$DH$83</definedName>
    <definedName name="A125165714A">[1]Data1!$DQ$1:$DQ$10,[1]Data1!$DQ$11:$DQ$83</definedName>
    <definedName name="A125165718K">[1]Data1!$EL$1:$EL$10,[1]Data1!$EL$11:$EL$83</definedName>
    <definedName name="A125165722A">[1]Data1!$EU$1:$EU$10,[1]Data1!$EU$11:$EU$83</definedName>
    <definedName name="A125165726K">[1]Data1!$CL$1:$CL$10,[1]Data1!$CL$11:$CL$83</definedName>
    <definedName name="A125165730A">[1]Data1!$DA$1:$DA$10,[1]Data1!$DA$11:$DA$83</definedName>
    <definedName name="A125165734K">[1]Data1!$DM$1:$DM$10,[1]Data1!$DM$11:$DM$83</definedName>
    <definedName name="A125165738V">[1]Data1!$EQ$1:$EQ$10,[1]Data1!$EQ$11:$EQ$83</definedName>
    <definedName name="A125165742K">[1]Data1!$CM$1:$CM$10,[1]Data1!$CM$11:$CM$83</definedName>
    <definedName name="A125165746V">[1]Data1!$CS$1:$CS$10,[1]Data1!$CS$11:$CS$83</definedName>
    <definedName name="A125165750K">[1]Data1!$EO$1:$EO$10,[1]Data1!$EO$11:$EO$83</definedName>
    <definedName name="A125165754V">[1]Data1!$CW$1:$CW$10,[1]Data1!$CW$11:$CW$83</definedName>
    <definedName name="A125165758C">[1]Data1!$DI$1:$DI$10,[1]Data1!$DI$11:$DI$83</definedName>
    <definedName name="A125165762V">[1]Data1!$ES$1:$ES$10,[1]Data1!$ES$11:$ES$83</definedName>
    <definedName name="A125165766C">[1]Data1!$CR$1:$CR$10,[1]Data1!$CR$11:$CR$83</definedName>
    <definedName name="A125165770V">[1]Data1!$CX$1:$CX$10,[1]Data1!$CX$11:$CX$83</definedName>
    <definedName name="A125165774C">[1]Data1!$DD$1:$DD$10,[1]Data1!$DD$11:$DD$83</definedName>
    <definedName name="A125165778L">[1]Data1!$DJ$1:$DJ$10,[1]Data1!$DJ$11:$DJ$83</definedName>
    <definedName name="A125165782C">[1]Data1!$EE$1:$EE$10,[1]Data1!$EE$11:$EE$83</definedName>
    <definedName name="A125165786L">[1]Data1!$EZ$1:$EZ$10,[1]Data1!$EZ$11:$EZ$83</definedName>
    <definedName name="A125165790C">[1]Data1!$DE$1:$DE$10,[1]Data1!$DE$11:$DE$83</definedName>
    <definedName name="A125165794L">[1]Data1!$DT$1:$DT$10,[1]Data1!$DT$11:$DT$83</definedName>
    <definedName name="A125165798W">[1]Data1!$CE$1:$CE$10,[1]Data1!$CE$11:$CE$83</definedName>
    <definedName name="A125165802A">[1]Data1!$CN$1:$CN$10,[1]Data1!$CN$11:$CN$83</definedName>
    <definedName name="A125165806K">[1]Data1!$CQ$1:$CQ$10,[1]Data1!$CQ$11:$CQ$83</definedName>
    <definedName name="A125165810A">[1]Data1!$DR$1:$DR$10,[1]Data1!$DR$11:$DR$83</definedName>
    <definedName name="A125165814K">[1]Data1!$DX$1:$DX$10,[1]Data1!$DX$11:$DX$83</definedName>
    <definedName name="A125165818V">[1]Data1!$EA$1:$EA$10,[1]Data1!$EA$11:$EA$83</definedName>
    <definedName name="A125165822K">[1]Data1!$EV$1:$EV$10,[1]Data1!$EV$11:$EV$83</definedName>
    <definedName name="A125165826V">[1]Data1!$DG$1:$DG$10,[1]Data1!$DG$11:$DG$83</definedName>
    <definedName name="A125165830K">[1]Data1!$DS$1:$DS$10,[1]Data1!$DS$11:$DS$83</definedName>
    <definedName name="A125165834V">[1]Data1!$DV$1:$DV$10,[1]Data1!$DV$11:$DV$83</definedName>
    <definedName name="A125165838C">[1]Data1!$EK$1:$EK$10,[1]Data1!$EK$11:$EK$83</definedName>
    <definedName name="A125165842V">[1]Data1!$EN$1:$EN$10,[1]Data1!$EN$11:$EN$83</definedName>
    <definedName name="A125165846C">[1]Data1!$CP$1:$CP$10,[1]Data1!$CP$11:$CP$83</definedName>
    <definedName name="A125165850V">[1]Data1!$CT$1:$CT$10,[1]Data1!$CT$11:$CT$83</definedName>
    <definedName name="A125165854C">[1]Data1!$DC$1:$DC$10,[1]Data1!$DC$11:$DC$83</definedName>
    <definedName name="A125165858L">[1]Data1!$CF$1:$CF$10,[1]Data1!$CF$11:$CF$83</definedName>
    <definedName name="A125165862C">[1]Data1!$CI$1:$CI$10,[1]Data1!$CI$11:$CI$83</definedName>
    <definedName name="A125165866L">[1]Data1!$DP$1:$DP$10,[1]Data1!$DP$11:$DP$83</definedName>
    <definedName name="A125165870C">[1]Data1!$CD$1:$CD$10,[1]Data1!$CD$11:$CD$83</definedName>
    <definedName name="A125165874L">[1]Data1!$DK$1:$DK$10,[1]Data1!$DK$11:$DK$83</definedName>
    <definedName name="A125165878W">[1]Data1!$CB$1:$CB$10,[1]Data1!$CB$11:$CB$83</definedName>
    <definedName name="A125165882L">[1]Data1!$CH$1:$CH$10,[1]Data1!$CH$11:$CH$83</definedName>
    <definedName name="A125165886W">[1]Data1!$CK$1:$CK$10,[1]Data1!$CK$11:$CK$83</definedName>
    <definedName name="A125165890L">[1]Data1!$CZ$1:$CZ$10,[1]Data1!$CZ$11:$CZ$83</definedName>
    <definedName name="A125165894W">[1]Data1!$EJ$1:$EJ$10,[1]Data1!$EJ$11:$EJ$83</definedName>
    <definedName name="A125165898F">[1]Data1!$EM$1:$EM$10,[1]Data1!$EM$11:$EM$83</definedName>
    <definedName name="A125165902K">[1]Data1!$CV$1:$CV$10,[1]Data1!$CV$11:$CV$83</definedName>
    <definedName name="A125165906V">[1]Data1!$DB$1:$DB$10,[1]Data1!$DB$11:$DB$83</definedName>
    <definedName name="A125165910K">[1]Data1!$DW$1:$DW$10,[1]Data1!$DW$11:$DW$83</definedName>
    <definedName name="A125165914V">[1]Data1!$DZ$1:$DZ$10,[1]Data1!$DZ$11:$DZ$83</definedName>
    <definedName name="A125165918C">[1]Data1!$DF$1:$DF$10,[1]Data1!$DF$11:$DF$83</definedName>
    <definedName name="A125165922V">[1]Data1!$ED$1:$ED$10,[1]Data1!$ED$11:$ED$83</definedName>
    <definedName name="A125165926C">[1]Data1!$EY$1:$EY$10,[1]Data1!$EY$11:$EY$83</definedName>
    <definedName name="A125165930V">[1]Data1!$DY$1:$DY$10,[1]Data1!$DY$11:$DY$83</definedName>
    <definedName name="A125165934C">[1]Data1!$EW$1:$EW$10,[1]Data1!$EW$11:$EW$83</definedName>
    <definedName name="A125165938L">[1]Data1!$CG$1:$CG$10,[1]Data1!$CG$11:$CG$83</definedName>
    <definedName name="A125165942C">[1]Data1!$DN$1:$DN$10,[1]Data1!$DN$11:$DN$83</definedName>
    <definedName name="A125165946L">[1]Data1!$EC$1:$EC$10,[1]Data1!$EC$11:$EC$83</definedName>
    <definedName name="A125165950C">[1]Data1!$EF$1:$EF$10,[1]Data1!$EF$11:$EF$83</definedName>
    <definedName name="A125165954L">[1]Data1!$FA$1:$FA$10,[1]Data1!$FA$11:$FA$83</definedName>
    <definedName name="A125165958W">[1]Data2!$CV$1:$CV$10,[1]Data2!$CV$11:$CV$83</definedName>
    <definedName name="A125165962L">[1]Data2!$DQ$1:$DQ$10,[1]Data2!$DQ$11:$DQ$83</definedName>
    <definedName name="A125165966W">[1]Data2!$DZ$1:$DZ$10,[1]Data2!$DZ$11:$DZ$83</definedName>
    <definedName name="A125165970L">[1]Data2!$BM$1:$BM$10,[1]Data2!$BM$11:$BM$83</definedName>
    <definedName name="A125165974W">[1]Data2!$BY$1:$BY$10,[1]Data2!$BY$11:$BY$83</definedName>
    <definedName name="A125165978F">[1]Data2!$DL$1:$DL$10,[1]Data2!$DL$11:$DL$83</definedName>
    <definedName name="A125165982W">[1]Data2!$ED$1:$ED$10,[1]Data2!$ED$11:$ED$83</definedName>
    <definedName name="A125165986F">[1]Data2!$BT$1:$BT$10,[1]Data2!$BT$11:$BT$83</definedName>
    <definedName name="A125165990W">[1]Data2!$CI$1:$CI$10,[1]Data2!$CI$11:$CI$83</definedName>
    <definedName name="A125165994F">[1]Data2!$DS$1:$DS$10,[1]Data2!$DS$11:$DS$83</definedName>
    <definedName name="A125165998R">[1]Data2!$EB$1:$EB$10,[1]Data2!$EB$11:$EB$83</definedName>
    <definedName name="A125166002W">[1]Data2!$EH$1:$EH$10,[1]Data2!$EH$11:$EH$83</definedName>
    <definedName name="A125166006F">[1]Data2!$CY$1:$CY$10,[1]Data2!$CY$11:$CY$83</definedName>
    <definedName name="A125166010W">[1]Data2!$DE$1:$DE$10,[1]Data2!$DE$11:$DE$83</definedName>
    <definedName name="A125166014F">[1]Data2!$CE$1:$CE$10,[1]Data2!$CE$11:$CE$83</definedName>
    <definedName name="A125166018R">[1]Data2!$DR$1:$DR$10,[1]Data2!$DR$11:$DR$83</definedName>
    <definedName name="A125166022F">[1]Data2!$CR$1:$CR$10,[1]Data2!$CR$11:$CR$83</definedName>
    <definedName name="A125166026R">[1]Data2!$DA$1:$DA$10,[1]Data2!$DA$11:$DA$83</definedName>
    <definedName name="A125166030F">[1]Data2!$DV$1:$DV$10,[1]Data2!$DV$11:$DV$83</definedName>
    <definedName name="A125166034R">[1]Data2!$EE$1:$EE$10,[1]Data2!$EE$11:$EE$83</definedName>
    <definedName name="A125166038X">[1]Data2!$BV$1:$BV$10,[1]Data2!$BV$11:$BV$83</definedName>
    <definedName name="A125166042R">[1]Data2!$CK$1:$CK$10,[1]Data2!$CK$11:$CK$83</definedName>
    <definedName name="A125166046X">[1]Data2!$CW$1:$CW$10,[1]Data2!$CW$11:$CW$83</definedName>
    <definedName name="A125166050R">[1]Data2!$EA$1:$EA$10,[1]Data2!$EA$11:$EA$83</definedName>
    <definedName name="A125166054X">[1]Data2!$BW$1:$BW$10,[1]Data2!$BW$11:$BW$83</definedName>
    <definedName name="A125166058J">[1]Data2!$CC$1:$CC$10,[1]Data2!$CC$11:$CC$83</definedName>
    <definedName name="A125166062X">[1]Data2!$DY$1:$DY$10,[1]Data2!$DY$11:$DY$83</definedName>
    <definedName name="A125166066J">[1]Data2!$CG$1:$CG$10,[1]Data2!$CG$11:$CG$83</definedName>
    <definedName name="A125166070X">[1]Data2!$CS$1:$CS$10,[1]Data2!$CS$11:$CS$83</definedName>
    <definedName name="A125166074J">[1]Data2!$EC$1:$EC$10,[1]Data2!$EC$11:$EC$83</definedName>
    <definedName name="A125166078T">[1]Data2!$CB$1:$CB$10,[1]Data2!$CB$11:$CB$83</definedName>
    <definedName name="A125166082J">[1]Data2!$CH$1:$CH$10,[1]Data2!$CH$11:$CH$83</definedName>
    <definedName name="A125166086T">[1]Data2!$CN$1:$CN$10,[1]Data2!$CN$11:$CN$83</definedName>
    <definedName name="A125166090J">[1]Data2!$CT$1:$CT$10,[1]Data2!$CT$11:$CT$83</definedName>
    <definedName name="A125166094T">[1]Data2!$DO$1:$DO$10,[1]Data2!$DO$11:$DO$83</definedName>
    <definedName name="A125166098A">[1]Data2!$EJ$1:$EJ$10,[1]Data2!$EJ$11:$EJ$83</definedName>
    <definedName name="A125166102F">[1]Data2!$CO$1:$CO$10,[1]Data2!$CO$11:$CO$83</definedName>
    <definedName name="A125166106R">[1]Data2!$DD$1:$DD$10,[1]Data2!$DD$11:$DD$83</definedName>
    <definedName name="A125166110F">[1]Data2!$BO$1:$BO$10,[1]Data2!$BO$11:$BO$83</definedName>
    <definedName name="A125166114R">[1]Data2!$BX$1:$BX$10,[1]Data2!$BX$11:$BX$83</definedName>
    <definedName name="A125166118X">[1]Data2!$CA$1:$CA$10,[1]Data2!$CA$11:$CA$83</definedName>
    <definedName name="A125166122R">[1]Data2!$DB$1:$DB$10,[1]Data2!$DB$11:$DB$83</definedName>
    <definedName name="A125166126X">[1]Data2!$DH$1:$DH$10,[1]Data2!$DH$11:$DH$83</definedName>
    <definedName name="A125166130R">[1]Data2!$DK$1:$DK$10,[1]Data2!$DK$11:$DK$83</definedName>
    <definedName name="A125166134X">[1]Data2!$EF$1:$EF$10,[1]Data2!$EF$11:$EF$83</definedName>
    <definedName name="A125166138J">[1]Data2!$CQ$1:$CQ$10,[1]Data2!$CQ$11:$CQ$83</definedName>
    <definedName name="A125166142X">[1]Data2!$DC$1:$DC$10,[1]Data2!$DC$11:$DC$83</definedName>
    <definedName name="A125166146J">[1]Data2!$DF$1:$DF$10,[1]Data2!$DF$11:$DF$83</definedName>
    <definedName name="A125166150X">[1]Data2!$DU$1:$DU$10,[1]Data2!$DU$11:$DU$83</definedName>
    <definedName name="A125166154J">[1]Data2!$DX$1:$DX$10,[1]Data2!$DX$11:$DX$83</definedName>
    <definedName name="A125166158T">[1]Data2!$BZ$1:$BZ$10,[1]Data2!$BZ$11:$BZ$83</definedName>
    <definedName name="A125166162J">[1]Data2!$CD$1:$CD$10,[1]Data2!$CD$11:$CD$83</definedName>
    <definedName name="A125166166T">[1]Data2!$CM$1:$CM$10,[1]Data2!$CM$11:$CM$83</definedName>
    <definedName name="A125166170J">[1]Data2!$BP$1:$BP$10,[1]Data2!$BP$11:$BP$83</definedName>
    <definedName name="A125166174T">[1]Data2!$BS$1:$BS$10,[1]Data2!$BS$11:$BS$83</definedName>
    <definedName name="A125166178A">[1]Data2!$CZ$1:$CZ$10,[1]Data2!$CZ$11:$CZ$83</definedName>
    <definedName name="A125166182T">[1]Data2!$BN$1:$BN$10,[1]Data2!$BN$11:$BN$83</definedName>
    <definedName name="A125166186A">[1]Data2!$CU$1:$CU$10,[1]Data2!$CU$11:$CU$83</definedName>
    <definedName name="A125166190T">[1]Data2!$BL$1:$BL$10,[1]Data2!$BL$11:$BL$83</definedName>
    <definedName name="A125166194A">[1]Data2!$BR$1:$BR$10,[1]Data2!$BR$11:$BR$83</definedName>
    <definedName name="A125166198K">[1]Data2!$BU$1:$BU$10,[1]Data2!$BU$11:$BU$83</definedName>
    <definedName name="A125166202R">[1]Data2!$CJ$1:$CJ$10,[1]Data2!$CJ$11:$CJ$83</definedName>
    <definedName name="A125166206X">[1]Data2!$DT$1:$DT$10,[1]Data2!$DT$11:$DT$83</definedName>
    <definedName name="A125166210R">[1]Data2!$DW$1:$DW$10,[1]Data2!$DW$11:$DW$83</definedName>
    <definedName name="A125166214X">[1]Data2!$CF$1:$CF$10,[1]Data2!$CF$11:$CF$83</definedName>
    <definedName name="A125166218J">[1]Data2!$CL$1:$CL$10,[1]Data2!$CL$11:$CL$83</definedName>
    <definedName name="A125166222X">[1]Data2!$DG$1:$DG$10,[1]Data2!$DG$11:$DG$83</definedName>
    <definedName name="A125166226J">[1]Data2!$DJ$1:$DJ$10,[1]Data2!$DJ$11:$DJ$83</definedName>
    <definedName name="A125166230X">[1]Data2!$CP$1:$CP$10,[1]Data2!$CP$11:$CP$83</definedName>
    <definedName name="A125166234J">[1]Data2!$DN$1:$DN$10,[1]Data2!$DN$11:$DN$83</definedName>
    <definedName name="A125166238T">[1]Data2!$EI$1:$EI$10,[1]Data2!$EI$11:$EI$83</definedName>
    <definedName name="A125166242J">[1]Data2!$DI$1:$DI$10,[1]Data2!$DI$11:$DI$83</definedName>
    <definedName name="A125166246T">[1]Data2!$EG$1:$EG$10,[1]Data2!$EG$11:$EG$83</definedName>
    <definedName name="A125166250J">[1]Data2!$BQ$1:$BQ$10,[1]Data2!$BQ$11:$BQ$83</definedName>
    <definedName name="A125166254T">[1]Data2!$CX$1:$CX$10,[1]Data2!$CX$11:$CX$83</definedName>
    <definedName name="A125166258A">[1]Data2!$DM$1:$DM$10,[1]Data2!$DM$11:$DM$83</definedName>
    <definedName name="A125166262T">[1]Data2!$DP$1:$DP$10,[1]Data2!$DP$11:$DP$83</definedName>
    <definedName name="A125166266A">[1]Data2!$EK$1:$EK$10,[1]Data2!$EK$11:$EK$83</definedName>
    <definedName name="A125166270T">[1]Data2!$FV$1:$FV$10,[1]Data2!$FV$11:$FV$83</definedName>
    <definedName name="A125166274A">[1]Data2!$GQ$1:$GQ$10,[1]Data2!$GQ$11:$GQ$83</definedName>
    <definedName name="A125166278K">[1]Data2!$GZ$1:$GZ$10,[1]Data2!$GZ$11:$GZ$83</definedName>
    <definedName name="A125166282A">[1]Data2!$EM$1:$EM$10,[1]Data2!$EM$11:$EM$83</definedName>
    <definedName name="A125166286K">[1]Data2!$EY$1:$EY$10,[1]Data2!$EY$11:$EY$83</definedName>
    <definedName name="A125166290A">[1]Data2!$GL$1:$GL$10,[1]Data2!$GL$11:$GL$83</definedName>
    <definedName name="A125166294K">[1]Data2!$HD$1:$HD$10,[1]Data2!$HD$11:$HD$83</definedName>
    <definedName name="A125166298V">[1]Data2!$ET$1:$ET$10,[1]Data2!$ET$11:$ET$83</definedName>
    <definedName name="A125166302X">[1]Data2!$FI$1:$FI$10,[1]Data2!$FI$11:$FI$83</definedName>
    <definedName name="A125166306J">[1]Data2!$GS$1:$GS$10,[1]Data2!$GS$11:$GS$83</definedName>
    <definedName name="A125166310X">[1]Data2!$HB$1:$HB$10,[1]Data2!$HB$11:$HB$83</definedName>
    <definedName name="A125166314J">[1]Data2!$HH$1:$HH$10,[1]Data2!$HH$11:$HH$83</definedName>
    <definedName name="A125166318T">[1]Data2!$FY$1:$FY$10,[1]Data2!$FY$11:$FY$83</definedName>
    <definedName name="A125166322J">[1]Data2!$GE$1:$GE$10,[1]Data2!$GE$11:$GE$83</definedName>
    <definedName name="A125166326T">[1]Data2!$FE$1:$FE$10,[1]Data2!$FE$11:$FE$83</definedName>
    <definedName name="A125166330J">[1]Data2!$GR$1:$GR$10,[1]Data2!$GR$11:$GR$83</definedName>
    <definedName name="A125166334T">[1]Data2!$FR$1:$FR$10,[1]Data2!$FR$11:$FR$83</definedName>
    <definedName name="A125166338A">[1]Data2!$GA$1:$GA$10,[1]Data2!$GA$11:$GA$83</definedName>
    <definedName name="A125166342T">[1]Data2!$GV$1:$GV$10,[1]Data2!$GV$11:$GV$83</definedName>
    <definedName name="A125166346A">[1]Data2!$HE$1:$HE$10,[1]Data2!$HE$11:$HE$83</definedName>
    <definedName name="A125166350T">[1]Data2!$EV$1:$EV$10,[1]Data2!$EV$11:$EV$83</definedName>
    <definedName name="A125166354A">[1]Data2!$FK$1:$FK$10,[1]Data2!$FK$11:$FK$83</definedName>
    <definedName name="A125166358K">[1]Data2!$FW$1:$FW$10,[1]Data2!$FW$11:$FW$83</definedName>
    <definedName name="A125166362A">[1]Data2!$HA$1:$HA$10,[1]Data2!$HA$11:$HA$83</definedName>
    <definedName name="A125166366K">[1]Data2!$EW$1:$EW$10,[1]Data2!$EW$11:$EW$83</definedName>
    <definedName name="A125166370A">[1]Data2!$FC$1:$FC$10,[1]Data2!$FC$11:$FC$83</definedName>
    <definedName name="A125166374K">[1]Data2!$GY$1:$GY$10,[1]Data2!$GY$11:$GY$83</definedName>
    <definedName name="A125166378V">[1]Data2!$FG$1:$FG$10,[1]Data2!$FG$11:$FG$83</definedName>
    <definedName name="A125166382K">[1]Data2!$FS$1:$FS$10,[1]Data2!$FS$11:$FS$83</definedName>
    <definedName name="A125166386V">[1]Data2!$HC$1:$HC$10,[1]Data2!$HC$11:$HC$83</definedName>
    <definedName name="A125166390K">[1]Data2!$FB$1:$FB$10,[1]Data2!$FB$11:$FB$83</definedName>
    <definedName name="A125166394V">[1]Data2!$FH$1:$FH$10,[1]Data2!$FH$11:$FH$83</definedName>
    <definedName name="A125166398C">[1]Data2!$FN$1:$FN$10,[1]Data2!$FN$11:$FN$83</definedName>
    <definedName name="A125166402J">[1]Data2!$FT$1:$FT$10,[1]Data2!$FT$11:$FT$83</definedName>
    <definedName name="A125166406T">[1]Data2!$GO$1:$GO$10,[1]Data2!$GO$11:$GO$83</definedName>
    <definedName name="A125166410J">[1]Data2!$HJ$1:$HJ$10,[1]Data2!$HJ$11:$HJ$83</definedName>
    <definedName name="A125166414T">[1]Data2!$FO$1:$FO$10,[1]Data2!$FO$11:$FO$83</definedName>
    <definedName name="A125166418A">[1]Data2!$GD$1:$GD$10,[1]Data2!$GD$11:$GD$83</definedName>
    <definedName name="A125166422T">[1]Data2!$EO$1:$EO$10,[1]Data2!$EO$11:$EO$83</definedName>
    <definedName name="A125166426A">[1]Data2!$EX$1:$EX$10,[1]Data2!$EX$11:$EX$83</definedName>
    <definedName name="A125166430T">[1]Data2!$FA$1:$FA$10,[1]Data2!$FA$11:$FA$83</definedName>
    <definedName name="A125166434A">[1]Data2!$GB$1:$GB$10,[1]Data2!$GB$11:$GB$83</definedName>
    <definedName name="A125166438K">[1]Data2!$GH$1:$GH$10,[1]Data2!$GH$11:$GH$83</definedName>
    <definedName name="A125166442A">[1]Data2!$GK$1:$GK$10,[1]Data2!$GK$11:$GK$83</definedName>
    <definedName name="A125166446K">[1]Data2!$HF$1:$HF$10,[1]Data2!$HF$11:$HF$83</definedName>
    <definedName name="A125166450A">[1]Data2!$FQ$1:$FQ$10,[1]Data2!$FQ$11:$FQ$83</definedName>
    <definedName name="A125166454K">[1]Data2!$GC$1:$GC$10,[1]Data2!$GC$11:$GC$83</definedName>
    <definedName name="A125166458V">[1]Data2!$GF$1:$GF$10,[1]Data2!$GF$11:$GF$83</definedName>
    <definedName name="A125166462K">[1]Data2!$GU$1:$GU$10,[1]Data2!$GU$11:$GU$83</definedName>
    <definedName name="A125166466V">[1]Data2!$GX$1:$GX$10,[1]Data2!$GX$11:$GX$83</definedName>
    <definedName name="A125166470K">[1]Data2!$EZ$1:$EZ$10,[1]Data2!$EZ$11:$EZ$83</definedName>
    <definedName name="A125166474V">[1]Data2!$FD$1:$FD$10,[1]Data2!$FD$11:$FD$83</definedName>
    <definedName name="A125166478C">[1]Data2!$FM$1:$FM$10,[1]Data2!$FM$11:$FM$83</definedName>
    <definedName name="A125166482V">[1]Data2!$EP$1:$EP$10,[1]Data2!$EP$11:$EP$83</definedName>
    <definedName name="A125166486C">[1]Data2!$ES$1:$ES$10,[1]Data2!$ES$11:$ES$83</definedName>
    <definedName name="A125166490V">[1]Data2!$FZ$1:$FZ$10,[1]Data2!$FZ$11:$FZ$83</definedName>
    <definedName name="A125166494C">[1]Data2!$EN$1:$EN$10,[1]Data2!$EN$11:$EN$83</definedName>
    <definedName name="A125166498L">[1]Data2!$FU$1:$FU$10,[1]Data2!$FU$11:$FU$83</definedName>
    <definedName name="A125166502T">[1]Data2!$EL$1:$EL$10,[1]Data2!$EL$11:$EL$83</definedName>
    <definedName name="A125166506A">[1]Data2!$ER$1:$ER$10,[1]Data2!$ER$11:$ER$83</definedName>
    <definedName name="A125166510T">[1]Data2!$EU$1:$EU$10,[1]Data2!$EU$11:$EU$83</definedName>
    <definedName name="A125166514A">[1]Data2!$FJ$1:$FJ$10,[1]Data2!$FJ$11:$FJ$83</definedName>
    <definedName name="A125166518K">[1]Data2!$GT$1:$GT$10,[1]Data2!$GT$11:$GT$83</definedName>
    <definedName name="A125166522A">[1]Data2!$GW$1:$GW$10,[1]Data2!$GW$11:$GW$83</definedName>
    <definedName name="A125166526K">[1]Data2!$FF$1:$FF$10,[1]Data2!$FF$11:$FF$83</definedName>
    <definedName name="A125166530A">[1]Data2!$FL$1:$FL$10,[1]Data2!$FL$11:$FL$83</definedName>
    <definedName name="A125166534K">[1]Data2!$GG$1:$GG$10,[1]Data2!$GG$11:$GG$83</definedName>
    <definedName name="A125166538V">[1]Data2!$GJ$1:$GJ$10,[1]Data2!$GJ$11:$GJ$83</definedName>
    <definedName name="A125166542K">[1]Data2!$FP$1:$FP$10,[1]Data2!$FP$11:$FP$83</definedName>
    <definedName name="A125166546V">[1]Data2!$GN$1:$GN$10,[1]Data2!$GN$11:$GN$83</definedName>
    <definedName name="A125166550K">[1]Data2!$HI$1:$HI$10,[1]Data2!$HI$11:$HI$83</definedName>
    <definedName name="A125166554V">[1]Data2!$GI$1:$GI$10,[1]Data2!$GI$11:$GI$83</definedName>
    <definedName name="A125166558C">[1]Data2!$HG$1:$HG$10,[1]Data2!$HG$11:$HG$83</definedName>
    <definedName name="A125166562V">[1]Data2!$EQ$1:$EQ$10,[1]Data2!$EQ$11:$EQ$83</definedName>
    <definedName name="A125166566C">[1]Data2!$FX$1:$FX$10,[1]Data2!$FX$11:$FX$83</definedName>
    <definedName name="A125166570V">[1]Data2!$GM$1:$GM$10,[1]Data2!$GM$11:$GM$83</definedName>
    <definedName name="A125166574C">[1]Data2!$GP$1:$GP$10,[1]Data2!$GP$11:$GP$83</definedName>
    <definedName name="A125166578L">[1]Data2!$HK$1:$HK$10,[1]Data2!$HK$11:$HK$83</definedName>
    <definedName name="A125166582C">[1]Data3!$F$1:$F$10,[1]Data3!$F$11:$F$83</definedName>
    <definedName name="A125166586L">[1]Data3!$AA$1:$AA$10,[1]Data3!$AA$11:$AA$83</definedName>
    <definedName name="A125166590C">[1]Data3!$AJ$1:$AJ$10,[1]Data3!$AJ$11:$AJ$83</definedName>
    <definedName name="A125166594L">[1]Data2!$HM$1:$HM$10,[1]Data2!$HM$11:$HM$83</definedName>
    <definedName name="A125166598W">[1]Data2!$HY$1:$HY$10,[1]Data2!$HY$11:$HY$83</definedName>
    <definedName name="A125166602A">[1]Data3!$V$1:$V$10,[1]Data3!$V$11:$V$83</definedName>
    <definedName name="A125166606K">[1]Data3!$AN$1:$AN$10,[1]Data3!$AN$11:$AN$83</definedName>
    <definedName name="A125166610A">[1]Data2!$HT$1:$HT$10,[1]Data2!$HT$11:$HT$83</definedName>
    <definedName name="A125166614K">[1]Data2!$II$1:$II$10,[1]Data2!$II$11:$II$83</definedName>
    <definedName name="A125166618V">[1]Data3!$AC$1:$AC$10,[1]Data3!$AC$11:$AC$83</definedName>
    <definedName name="A125166622K">[1]Data3!$AL$1:$AL$10,[1]Data3!$AL$11:$AL$83</definedName>
    <definedName name="A125166626V">[1]Data3!$AR$1:$AR$10,[1]Data3!$AR$11:$AR$83</definedName>
    <definedName name="A125166630K">[1]Data3!$I$1:$I$10,[1]Data3!$I$11:$I$83</definedName>
    <definedName name="A125166634V">[1]Data3!$O$1:$O$10,[1]Data3!$O$11:$O$83</definedName>
    <definedName name="A125166638C">[1]Data2!$IE$1:$IE$10,[1]Data2!$IE$11:$IE$83</definedName>
    <definedName name="A125166642V">[1]Data3!$AB$1:$AB$10,[1]Data3!$AB$11:$AB$83</definedName>
    <definedName name="A125166646C">[1]Data3!$B$1:$B$10,[1]Data3!$B$11:$B$83</definedName>
    <definedName name="A125166650V">[1]Data3!$K$1:$K$10,[1]Data3!$K$11:$K$83</definedName>
    <definedName name="A125166654C">[1]Data3!$AF$1:$AF$10,[1]Data3!$AF$11:$AF$83</definedName>
    <definedName name="A125166658L">[1]Data3!$AO$1:$AO$10,[1]Data3!$AO$11:$AO$83</definedName>
    <definedName name="A125166662C">[1]Data2!$HV$1:$HV$10,[1]Data2!$HV$11:$HV$83</definedName>
    <definedName name="A125166666L">[1]Data2!$IK$1:$IK$10,[1]Data2!$IK$11:$IK$83</definedName>
    <definedName name="A125166670C">[1]Data3!$G$1:$G$10,[1]Data3!$G$11:$G$83</definedName>
    <definedName name="A125166674L">[1]Data3!$AK$1:$AK$10,[1]Data3!$AK$11:$AK$83</definedName>
    <definedName name="A125166678W">[1]Data2!$HW$1:$HW$10,[1]Data2!$HW$11:$HW$83</definedName>
    <definedName name="A125166682L">[1]Data2!$IC$1:$IC$10,[1]Data2!$IC$11:$IC$83</definedName>
    <definedName name="A125166686W">[1]Data3!$AI$1:$AI$10,[1]Data3!$AI$11:$AI$83</definedName>
    <definedName name="A125166690L">[1]Data2!$IG$1:$IG$10,[1]Data2!$IG$11:$IG$83</definedName>
    <definedName name="A125166694W">[1]Data3!$C$1:$C$10,[1]Data3!$C$11:$C$83</definedName>
    <definedName name="A125166698F">[1]Data3!$AM$1:$AM$10,[1]Data3!$AM$11:$AM$83</definedName>
    <definedName name="A125166702K">[1]Data2!$IB$1:$IB$10,[1]Data2!$IB$11:$IB$83</definedName>
    <definedName name="A125166706V">[1]Data2!$IH$1:$IH$10,[1]Data2!$IH$11:$IH$83</definedName>
    <definedName name="A125166710K">[1]Data2!$IN$1:$IN$10,[1]Data2!$IN$11:$IN$83</definedName>
    <definedName name="A125166714V">[1]Data3!$D$1:$D$10,[1]Data3!$D$11:$D$83</definedName>
    <definedName name="A125166718C">[1]Data3!$Y$1:$Y$10,[1]Data3!$Y$11:$Y$83</definedName>
    <definedName name="A125166722V">[1]Data3!$AT$1:$AT$10,[1]Data3!$AT$11:$AT$83</definedName>
    <definedName name="A125166726C">[1]Data2!$IO$1:$IO$10,[1]Data2!$IO$11:$IO$83</definedName>
    <definedName name="A125166730V">[1]Data3!$N$1:$N$10,[1]Data3!$N$11:$N$83</definedName>
    <definedName name="A125166734C">[1]Data2!$HO$1:$HO$10,[1]Data2!$HO$11:$HO$83</definedName>
    <definedName name="A125166738L">[1]Data2!$HX$1:$HX$10,[1]Data2!$HX$11:$HX$83</definedName>
    <definedName name="A125166742C">[1]Data2!$IA$1:$IA$10,[1]Data2!$IA$11:$IA$83</definedName>
    <definedName name="A125166746L">[1]Data3!$L$1:$L$10,[1]Data3!$L$11:$L$83</definedName>
    <definedName name="A125166750C">[1]Data3!$R$1:$R$10,[1]Data3!$R$11:$R$83</definedName>
    <definedName name="A125166754L">[1]Data3!$U$1:$U$10,[1]Data3!$U$11:$U$83</definedName>
    <definedName name="A125166758W">[1]Data3!$AP$1:$AP$10,[1]Data3!$AP$11:$AP$83</definedName>
    <definedName name="A125166762L">[1]Data2!$IQ$1:$IQ$10,[1]Data2!$IQ$11:$IQ$83</definedName>
    <definedName name="A125166766W">[1]Data3!$M$1:$M$10,[1]Data3!$M$11:$M$83</definedName>
    <definedName name="A125166770L">[1]Data3!$P$1:$P$10,[1]Data3!$P$11:$P$83</definedName>
    <definedName name="A125166774W">[1]Data3!$AE$1:$AE$10,[1]Data3!$AE$11:$AE$83</definedName>
    <definedName name="A125166778F">[1]Data3!$AH$1:$AH$10,[1]Data3!$AH$11:$AH$83</definedName>
    <definedName name="A125166782W">[1]Data2!$HZ$1:$HZ$10,[1]Data2!$HZ$11:$HZ$83</definedName>
    <definedName name="A125166786F">[1]Data2!$ID$1:$ID$10,[1]Data2!$ID$11:$ID$83</definedName>
    <definedName name="A125166790W">[1]Data2!$IM$1:$IM$10,[1]Data2!$IM$11:$IM$83</definedName>
    <definedName name="A125166794F">[1]Data2!$HP$1:$HP$10,[1]Data2!$HP$11:$HP$83</definedName>
    <definedName name="A125166798R">[1]Data2!$HS$1:$HS$10,[1]Data2!$HS$11:$HS$83</definedName>
    <definedName name="A125166802V">[1]Data3!$J$1:$J$10,[1]Data3!$J$11:$J$83</definedName>
    <definedName name="A125166806C">[1]Data2!$HN$1:$HN$10,[1]Data2!$HN$11:$HN$83</definedName>
    <definedName name="A125166810V">[1]Data3!$E$1:$E$10,[1]Data3!$E$11:$E$83</definedName>
    <definedName name="A125166814C">[1]Data2!$HL$1:$HL$10,[1]Data2!$HL$11:$HL$83</definedName>
    <definedName name="A125166818L">[1]Data2!$HR$1:$HR$10,[1]Data2!$HR$11:$HR$83</definedName>
    <definedName name="A125166822C">[1]Data2!$HU$1:$HU$10,[1]Data2!$HU$11:$HU$83</definedName>
    <definedName name="A125166826L">[1]Data2!$IJ$1:$IJ$10,[1]Data2!$IJ$11:$IJ$83</definedName>
    <definedName name="A125166830C">[1]Data3!$AD$1:$AD$10,[1]Data3!$AD$11:$AD$83</definedName>
    <definedName name="A125166834L">[1]Data3!$AG$1:$AG$10,[1]Data3!$AG$11:$AG$83</definedName>
    <definedName name="A125166838W">[1]Data2!$IF$1:$IF$10,[1]Data2!$IF$11:$IF$83</definedName>
    <definedName name="A125166842L">[1]Data2!$IL$1:$IL$10,[1]Data2!$IL$11:$IL$83</definedName>
    <definedName name="A125166846W">[1]Data3!$Q$1:$Q$10,[1]Data3!$Q$11:$Q$83</definedName>
    <definedName name="A125166850L">[1]Data3!$T$1:$T$10,[1]Data3!$T$11:$T$83</definedName>
    <definedName name="A125166854W">[1]Data2!$IP$1:$IP$10,[1]Data2!$IP$11:$IP$83</definedName>
    <definedName name="A125166858F">[1]Data3!$X$1:$X$10,[1]Data3!$X$11:$X$83</definedName>
    <definedName name="A125166862W">[1]Data3!$AS$1:$AS$10,[1]Data3!$AS$11:$AS$83</definedName>
    <definedName name="A125166866F">[1]Data3!$S$1:$S$10,[1]Data3!$S$11:$S$83</definedName>
    <definedName name="A125166870W">[1]Data3!$AQ$1:$AQ$10,[1]Data3!$AQ$11:$AQ$83</definedName>
    <definedName name="A125166874F">[1]Data2!$HQ$1:$HQ$10,[1]Data2!$HQ$11:$HQ$83</definedName>
    <definedName name="A125166878R">[1]Data3!$H$1:$H$10,[1]Data3!$H$11:$H$83</definedName>
    <definedName name="A125166882F">[1]Data3!$W$1:$W$10,[1]Data3!$W$11:$W$83</definedName>
    <definedName name="A125166886R">[1]Data3!$Z$1:$Z$10,[1]Data3!$Z$11:$Z$83</definedName>
    <definedName name="A125166890F">[1]Data3!$AU$1:$AU$10,[1]Data3!$AU$11:$AU$83</definedName>
    <definedName name="A125166894R">[1]Data3!$IF$1:$IF$10,[1]Data3!$IF$11:$IF$83</definedName>
    <definedName name="A125166898X">[1]Data4!$K$1:$K$10,[1]Data4!$K$11:$K$83</definedName>
    <definedName name="A125166902C">[1]Data4!$T$1:$T$10,[1]Data4!$T$11:$T$83</definedName>
    <definedName name="A125166906L">[1]Data3!$GW$1:$GW$10,[1]Data3!$GW$11:$GW$83</definedName>
    <definedName name="A125166910C">[1]Data3!$HI$1:$HI$10,[1]Data3!$HI$11:$HI$83</definedName>
    <definedName name="A125166914L">[1]Data4!$F$1:$F$10,[1]Data4!$F$11:$F$83</definedName>
    <definedName name="A125166918W">[1]Data4!$X$1:$X$10,[1]Data4!$X$11:$X$83</definedName>
    <definedName name="A125166922L">[1]Data3!$HD$1:$HD$10,[1]Data3!$HD$11:$HD$83</definedName>
    <definedName name="A125166926W">[1]Data3!$HS$1:$HS$10,[1]Data3!$HS$11:$HS$83</definedName>
    <definedName name="A125166930L">[1]Data4!$M$1:$M$10,[1]Data4!$M$11:$M$83</definedName>
    <definedName name="A125166934W">[1]Data4!$V$1:$V$10,[1]Data4!$V$11:$V$83</definedName>
    <definedName name="A125166938F">[1]Data4!$AB$1:$AB$10,[1]Data4!$AB$11:$AB$83</definedName>
    <definedName name="A125166942W">[1]Data3!$II$1:$II$10,[1]Data3!$II$11:$II$83</definedName>
    <definedName name="A125166946F">[1]Data3!$IO$1:$IO$10,[1]Data3!$IO$11:$IO$83</definedName>
    <definedName name="A125166950W">[1]Data3!$HO$1:$HO$10,[1]Data3!$HO$11:$HO$83</definedName>
    <definedName name="A125166954F">[1]Data4!$L$1:$L$10,[1]Data4!$L$11:$L$83</definedName>
    <definedName name="A125166958R">[1]Data3!$IB$1:$IB$10,[1]Data3!$IB$11:$IB$83</definedName>
    <definedName name="A125166962F">[1]Data3!$IK$1:$IK$10,[1]Data3!$IK$11:$IK$83</definedName>
    <definedName name="A125166966R">[1]Data4!$P$1:$P$10,[1]Data4!$P$11:$P$83</definedName>
    <definedName name="A125166970F">[1]Data4!$Y$1:$Y$10,[1]Data4!$Y$11:$Y$83</definedName>
    <definedName name="A125166974R">[1]Data3!$HF$1:$HF$10,[1]Data3!$HF$11:$HF$83</definedName>
    <definedName name="A125166978X">[1]Data3!$HU$1:$HU$10,[1]Data3!$HU$11:$HU$83</definedName>
    <definedName name="A125166982R">[1]Data3!$IG$1:$IG$10,[1]Data3!$IG$11:$IG$83</definedName>
    <definedName name="A125166986X">[1]Data4!$U$1:$U$10,[1]Data4!$U$11:$U$83</definedName>
    <definedName name="A125166990R">[1]Data3!$HG$1:$HG$10,[1]Data3!$HG$11:$HG$83</definedName>
    <definedName name="A125166994X">[1]Data3!$HM$1:$HM$10,[1]Data3!$HM$11:$HM$83</definedName>
    <definedName name="A125166998J">[1]Data4!$S$1:$S$10,[1]Data4!$S$11:$S$83</definedName>
    <definedName name="A125167002R">[1]Data3!$HQ$1:$HQ$10,[1]Data3!$HQ$11:$HQ$83</definedName>
    <definedName name="A125167006X">[1]Data3!$IC$1:$IC$10,[1]Data3!$IC$11:$IC$83</definedName>
    <definedName name="A125167010R">[1]Data4!$W$1:$W$10,[1]Data4!$W$11:$W$83</definedName>
    <definedName name="A125167014X">[1]Data3!$HL$1:$HL$10,[1]Data3!$HL$11:$HL$83</definedName>
    <definedName name="A125167018J">[1]Data3!$HR$1:$HR$10,[1]Data3!$HR$11:$HR$83</definedName>
    <definedName name="A125167022X">[1]Data3!$HX$1:$HX$10,[1]Data3!$HX$11:$HX$83</definedName>
    <definedName name="A125167026J">[1]Data3!$ID$1:$ID$10,[1]Data3!$ID$11:$ID$83</definedName>
    <definedName name="A125167030X">[1]Data4!$I$1:$I$10,[1]Data4!$I$11:$I$83</definedName>
    <definedName name="A125167034J">[1]Data4!$AD$1:$AD$10,[1]Data4!$AD$11:$AD$83</definedName>
    <definedName name="A125167038T">[1]Data3!$HY$1:$HY$10,[1]Data3!$HY$11:$HY$83</definedName>
    <definedName name="A125167042J">[1]Data3!$IN$1:$IN$10,[1]Data3!$IN$11:$IN$83</definedName>
    <definedName name="A125167046T">[1]Data3!$GY$1:$GY$10,[1]Data3!$GY$11:$GY$83</definedName>
    <definedName name="A125167050J">[1]Data3!$HH$1:$HH$10,[1]Data3!$HH$11:$HH$83</definedName>
    <definedName name="A125167054T">[1]Data3!$HK$1:$HK$10,[1]Data3!$HK$11:$HK$83</definedName>
    <definedName name="A125167058A">[1]Data3!$IL$1:$IL$10,[1]Data3!$IL$11:$IL$83</definedName>
    <definedName name="A125167062T">[1]Data4!$B$1:$B$10,[1]Data4!$B$11:$B$83</definedName>
    <definedName name="A125167066A">[1]Data4!$E$1:$E$10,[1]Data4!$E$11:$E$83</definedName>
    <definedName name="A125167070T">[1]Data4!$Z$1:$Z$10,[1]Data4!$Z$11:$Z$83</definedName>
    <definedName name="A125167074A">[1]Data3!$IA$1:$IA$10,[1]Data3!$IA$11:$IA$83</definedName>
    <definedName name="A125167078K">[1]Data3!$IM$1:$IM$10,[1]Data3!$IM$11:$IM$83</definedName>
    <definedName name="A125167082A">[1]Data3!$IP$1:$IP$10,[1]Data3!$IP$11:$IP$83</definedName>
    <definedName name="A125167086K">[1]Data4!$O$1:$O$10,[1]Data4!$O$11:$O$83</definedName>
    <definedName name="A125167090A">[1]Data4!$R$1:$R$10,[1]Data4!$R$11:$R$83</definedName>
    <definedName name="A125167094K">[1]Data3!$HJ$1:$HJ$10,[1]Data3!$HJ$11:$HJ$83</definedName>
    <definedName name="A125167098V">[1]Data3!$HN$1:$HN$10,[1]Data3!$HN$11:$HN$83</definedName>
    <definedName name="A125167102X">[1]Data3!$HW$1:$HW$10,[1]Data3!$HW$11:$HW$83</definedName>
    <definedName name="A125167106J">[1]Data3!$GZ$1:$GZ$10,[1]Data3!$GZ$11:$GZ$83</definedName>
    <definedName name="A125167110X">[1]Data3!$HC$1:$HC$10,[1]Data3!$HC$11:$HC$83</definedName>
    <definedName name="A125167114J">[1]Data3!$IJ$1:$IJ$10,[1]Data3!$IJ$11:$IJ$83</definedName>
    <definedName name="A125167118T">[1]Data3!$GX$1:$GX$10,[1]Data3!$GX$11:$GX$83</definedName>
    <definedName name="A125167122J">[1]Data3!$IE$1:$IE$10,[1]Data3!$IE$11:$IE$83</definedName>
    <definedName name="A125167126T">[1]Data3!$GV$1:$GV$10,[1]Data3!$GV$11:$GV$83</definedName>
    <definedName name="A125167130J">[1]Data3!$HB$1:$HB$10,[1]Data3!$HB$11:$HB$83</definedName>
    <definedName name="A125167134T">[1]Data3!$HE$1:$HE$10,[1]Data3!$HE$11:$HE$83</definedName>
    <definedName name="A125167138A">[1]Data3!$HT$1:$HT$10,[1]Data3!$HT$11:$HT$83</definedName>
    <definedName name="A125167142T">[1]Data4!$N$1:$N$10,[1]Data4!$N$11:$N$83</definedName>
    <definedName name="A125167146A">[1]Data4!$Q$1:$Q$10,[1]Data4!$Q$11:$Q$83</definedName>
    <definedName name="A125167150T">[1]Data3!$HP$1:$HP$10,[1]Data3!$HP$11:$HP$83</definedName>
    <definedName name="A125167154A">[1]Data3!$HV$1:$HV$10,[1]Data3!$HV$11:$HV$83</definedName>
    <definedName name="A125167158K">[1]Data3!$IQ$1:$IQ$10,[1]Data3!$IQ$11:$IQ$83</definedName>
    <definedName name="A125167162A">[1]Data4!$D$1:$D$10,[1]Data4!$D$11:$D$83</definedName>
    <definedName name="A125167166K">[1]Data3!$HZ$1:$HZ$10,[1]Data3!$HZ$11:$HZ$83</definedName>
    <definedName name="A125167170A">[1]Data4!$H$1:$H$10,[1]Data4!$H$11:$H$83</definedName>
    <definedName name="A125167174K">[1]Data4!$AC$1:$AC$10,[1]Data4!$AC$11:$AC$83</definedName>
    <definedName name="A125167178V">[1]Data4!$C$1:$C$10,[1]Data4!$C$11:$C$83</definedName>
    <definedName name="A125167182K">[1]Data4!$AA$1:$AA$10,[1]Data4!$AA$11:$AA$83</definedName>
    <definedName name="A125167186V">[1]Data3!$HA$1:$HA$10,[1]Data3!$HA$11:$HA$83</definedName>
    <definedName name="A125167190K">[1]Data3!$IH$1:$IH$10,[1]Data3!$IH$11:$IH$83</definedName>
    <definedName name="A125167194V">[1]Data4!$G$1:$G$10,[1]Data4!$G$11:$G$83</definedName>
    <definedName name="A125167198C">[1]Data4!$J$1:$J$10,[1]Data4!$J$11:$J$83</definedName>
    <definedName name="A125167202J">[1]Data4!$AE$1:$AE$10,[1]Data4!$AE$11:$AE$83</definedName>
    <definedName name="A125167206T">[1]Data1!$AL$1:$AL$10,[1]Data1!$AL$11:$AL$83</definedName>
    <definedName name="A125167210J">[1]Data1!$BG$1:$BG$10,[1]Data1!$BG$11:$BG$83</definedName>
    <definedName name="A125167214T">[1]Data1!$BP$1:$BP$10,[1]Data1!$BP$11:$BP$83</definedName>
    <definedName name="A125167218A">[1]Data1!$C$1:$C$10,[1]Data1!$C$11:$C$83</definedName>
    <definedName name="A125167222T">[1]Data1!$O$1:$O$10,[1]Data1!$O$11:$O$83</definedName>
    <definedName name="A125167226A">[1]Data1!$BB$1:$BB$10,[1]Data1!$BB$11:$BB$83</definedName>
    <definedName name="A125167230T">[1]Data1!$BT$1:$BT$10,[1]Data1!$BT$11:$BT$83</definedName>
    <definedName name="A125167234A">[1]Data1!$J$1:$J$10,[1]Data1!$J$11:$J$83</definedName>
    <definedName name="A125167238K">[1]Data1!$Y$1:$Y$10,[1]Data1!$Y$11:$Y$83</definedName>
    <definedName name="A125167242A">[1]Data1!$BI$1:$BI$10,[1]Data1!$BI$11:$BI$83</definedName>
    <definedName name="A125167246K">[1]Data1!$BR$1:$BR$10,[1]Data1!$BR$11:$BR$83</definedName>
    <definedName name="A125167250A">[1]Data1!$BX$1:$BX$10,[1]Data1!$BX$11:$BX$83</definedName>
    <definedName name="A125167254K">[1]Data1!$AO$1:$AO$10,[1]Data1!$AO$11:$AO$83</definedName>
    <definedName name="A125167258V">[1]Data1!$AU$1:$AU$10,[1]Data1!$AU$11:$AU$83</definedName>
    <definedName name="A125167262K">[1]Data1!$U$1:$U$10,[1]Data1!$U$11:$U$83</definedName>
    <definedName name="A125167266V">[1]Data1!$BH$1:$BH$10,[1]Data1!$BH$11:$BH$83</definedName>
    <definedName name="A125167270K">[1]Data1!$AH$1:$AH$10,[1]Data1!$AH$11:$AH$83</definedName>
    <definedName name="A125167274V">[1]Data1!$AQ$1:$AQ$10,[1]Data1!$AQ$11:$AQ$83</definedName>
    <definedName name="A125167278C">[1]Data1!$BL$1:$BL$10,[1]Data1!$BL$11:$BL$83</definedName>
    <definedName name="A125167282V">[1]Data1!$BU$1:$BU$10,[1]Data1!$BU$11:$BU$83</definedName>
    <definedName name="A125167286C">[1]Data1!$L$1:$L$10,[1]Data1!$L$11:$L$83</definedName>
    <definedName name="A125167290V">[1]Data1!$AA$1:$AA$10,[1]Data1!$AA$11:$AA$83</definedName>
    <definedName name="A125167294C">[1]Data1!$AM$1:$AM$10,[1]Data1!$AM$11:$AM$83</definedName>
    <definedName name="A125167298L">[1]Data1!$BQ$1:$BQ$10,[1]Data1!$BQ$11:$BQ$83</definedName>
    <definedName name="A125167302T">[1]Data1!$M$1:$M$10,[1]Data1!$M$11:$M$83</definedName>
    <definedName name="A125167306A">[1]Data1!$S$1:$S$10,[1]Data1!$S$11:$S$83</definedName>
    <definedName name="A125167310T">[1]Data1!$BO$1:$BO$10,[1]Data1!$BO$11:$BO$83</definedName>
    <definedName name="A125167314A">[1]Data1!$W$1:$W$10,[1]Data1!$W$11:$W$83</definedName>
    <definedName name="A125167318K">[1]Data1!$AI$1:$AI$10,[1]Data1!$AI$11:$AI$83</definedName>
    <definedName name="A125167322A">[1]Data1!$BS$1:$BS$10,[1]Data1!$BS$11:$BS$83</definedName>
    <definedName name="A125167326K">[1]Data1!$R$1:$R$10,[1]Data1!$R$11:$R$83</definedName>
    <definedName name="A125167330A">[1]Data1!$X$1:$X$10,[1]Data1!$X$11:$X$83</definedName>
    <definedName name="A125167334K">[1]Data1!$AD$1:$AD$10,[1]Data1!$AD$11:$AD$83</definedName>
    <definedName name="A125167338V">[1]Data1!$AJ$1:$AJ$10,[1]Data1!$AJ$11:$AJ$83</definedName>
    <definedName name="A125167342K">[1]Data1!$BE$1:$BE$10,[1]Data1!$BE$11:$BE$83</definedName>
    <definedName name="A125167346V">[1]Data1!$BZ$1:$BZ$10,[1]Data1!$BZ$11:$BZ$83</definedName>
    <definedName name="A125167350K">[1]Data1!$AE$1:$AE$10,[1]Data1!$AE$11:$AE$83</definedName>
    <definedName name="A125167354V">[1]Data1!$AT$1:$AT$10,[1]Data1!$AT$11:$AT$83</definedName>
    <definedName name="A125167358C">[1]Data1!$E$1:$E$10,[1]Data1!$E$11:$E$83</definedName>
    <definedName name="A125167362V">[1]Data1!$N$1:$N$10,[1]Data1!$N$11:$N$83</definedName>
    <definedName name="A125167366C">[1]Data1!$Q$1:$Q$10,[1]Data1!$Q$11:$Q$83</definedName>
    <definedName name="A125167370V">[1]Data1!$AR$1:$AR$10,[1]Data1!$AR$11:$AR$83</definedName>
    <definedName name="A125167374C">[1]Data1!$AX$1:$AX$10,[1]Data1!$AX$11:$AX$83</definedName>
    <definedName name="A125167378L">[1]Data1!$BA$1:$BA$10,[1]Data1!$BA$11:$BA$83</definedName>
    <definedName name="A125167382C">[1]Data1!$BV$1:$BV$10,[1]Data1!$BV$11:$BV$83</definedName>
    <definedName name="A125167386L">[1]Data1!$AG$1:$AG$10,[1]Data1!$AG$11:$AG$83</definedName>
    <definedName name="A125167390C">[1]Data1!$AS$1:$AS$10,[1]Data1!$AS$11:$AS$83</definedName>
    <definedName name="A125167394L">[1]Data1!$AV$1:$AV$10,[1]Data1!$AV$11:$AV$83</definedName>
    <definedName name="A125167398W">[1]Data1!$BK$1:$BK$10,[1]Data1!$BK$11:$BK$83</definedName>
    <definedName name="A125167402A">[1]Data1!$BN$1:$BN$10,[1]Data1!$BN$11:$BN$83</definedName>
    <definedName name="A125167406K">[1]Data1!$P$1:$P$10,[1]Data1!$P$11:$P$83</definedName>
    <definedName name="A125167410A">[1]Data1!$T$1:$T$10,[1]Data1!$T$11:$T$83</definedName>
    <definedName name="A125167414K">[1]Data1!$AC$1:$AC$10,[1]Data1!$AC$11:$AC$83</definedName>
    <definedName name="A125167418V">[1]Data1!$F$1:$F$10,[1]Data1!$F$11:$F$83</definedName>
    <definedName name="A125167422K">[1]Data1!$I$1:$I$10,[1]Data1!$I$11:$I$83</definedName>
    <definedName name="A125167426V">[1]Data1!$AP$1:$AP$10,[1]Data1!$AP$11:$AP$83</definedName>
    <definedName name="A125167430K">[1]Data1!$D$1:$D$10,[1]Data1!$D$11:$D$83</definedName>
    <definedName name="A125167434V">[1]Data1!$AK$1:$AK$10,[1]Data1!$AK$11:$AK$83</definedName>
    <definedName name="A125167438C">[1]Data1!$B$1:$B$10,[1]Data1!$B$11:$B$83</definedName>
    <definedName name="A125167442V">[1]Data1!$H$1:$H$10,[1]Data1!$H$11:$H$83</definedName>
    <definedName name="A125167446C">[1]Data1!$K$1:$K$10,[1]Data1!$K$11:$K$83</definedName>
    <definedName name="A125167450V">[1]Data1!$Z$1:$Z$10,[1]Data1!$Z$11:$Z$83</definedName>
    <definedName name="A125167454C">[1]Data1!$BJ$1:$BJ$10,[1]Data1!$BJ$11:$BJ$83</definedName>
    <definedName name="A125167458L">[1]Data1!$BM$1:$BM$10,[1]Data1!$BM$11:$BM$83</definedName>
    <definedName name="A125167462C">[1]Data1!$V$1:$V$10,[1]Data1!$V$11:$V$83</definedName>
    <definedName name="A125167466L">[1]Data1!$AB$1:$AB$10,[1]Data1!$AB$11:$AB$83</definedName>
    <definedName name="A125167470C">[1]Data1!$AW$1:$AW$10,[1]Data1!$AW$11:$AW$83</definedName>
    <definedName name="A125167474L">[1]Data1!$AZ$1:$AZ$10,[1]Data1!$AZ$11:$AZ$83</definedName>
    <definedName name="A125167478W">[1]Data1!$AF$1:$AF$10,[1]Data1!$AF$11:$AF$83</definedName>
    <definedName name="A125167482L">[1]Data1!$BD$1:$BD$10,[1]Data1!$BD$11:$BD$83</definedName>
    <definedName name="A125167486W">[1]Data1!$BY$1:$BY$10,[1]Data1!$BY$11:$BY$83</definedName>
    <definedName name="A125167490L">[1]Data1!$AY$1:$AY$10,[1]Data1!$AY$11:$AY$83</definedName>
    <definedName name="A125167494W">[1]Data1!$BW$1:$BW$10,[1]Data1!$BW$11:$BW$83</definedName>
    <definedName name="A125167498F">[1]Data1!$G$1:$G$10,[1]Data1!$G$11:$G$83</definedName>
    <definedName name="A125167502K">[1]Data1!$AN$1:$AN$10,[1]Data1!$AN$11:$AN$83</definedName>
    <definedName name="A125167506V">[1]Data1!$BC$1:$BC$10,[1]Data1!$BC$11:$BC$83</definedName>
    <definedName name="A125167510K">[1]Data1!$BF$1:$BF$10,[1]Data1!$BF$11:$BF$83</definedName>
    <definedName name="A125167514V">[1]Data1!$CA$1:$CA$10,[1]Data1!$CA$11:$CA$83</definedName>
    <definedName name="A125167518C">[1]Data1!$GL$1:$GL$10,[1]Data1!$GL$11:$GL$83</definedName>
    <definedName name="A125167522V">[1]Data1!$HG$1:$HG$10,[1]Data1!$HG$11:$HG$83</definedName>
    <definedName name="A125167526C">[1]Data1!$HP$1:$HP$10,[1]Data1!$HP$11:$HP$83</definedName>
    <definedName name="A125167530V">[1]Data1!$FC$1:$FC$10,[1]Data1!$FC$11:$FC$83</definedName>
    <definedName name="A125167534C">[1]Data1!$FO$1:$FO$10,[1]Data1!$FO$11:$FO$83</definedName>
    <definedName name="A125167538L">[1]Data1!$HB$1:$HB$10,[1]Data1!$HB$11:$HB$83</definedName>
    <definedName name="A125167542C">[1]Data1!$HT$1:$HT$10,[1]Data1!$HT$11:$HT$83</definedName>
    <definedName name="A125167546L">[1]Data1!$FJ$1:$FJ$10,[1]Data1!$FJ$11:$FJ$83</definedName>
    <definedName name="A125167550C">[1]Data1!$FY$1:$FY$10,[1]Data1!$FY$11:$FY$83</definedName>
    <definedName name="A125167554L">[1]Data1!$HI$1:$HI$10,[1]Data1!$HI$11:$HI$83</definedName>
    <definedName name="A125167558W">[1]Data1!$HR$1:$HR$10,[1]Data1!$HR$11:$HR$83</definedName>
    <definedName name="A125167562L">[1]Data1!$HX$1:$HX$10,[1]Data1!$HX$11:$HX$83</definedName>
    <definedName name="A125167566W">[1]Data1!$GO$1:$GO$10,[1]Data1!$GO$11:$GO$83</definedName>
    <definedName name="A125167570L">[1]Data1!$GU$1:$GU$10,[1]Data1!$GU$11:$GU$83</definedName>
    <definedName name="A125167574W">[1]Data1!$FU$1:$FU$10,[1]Data1!$FU$11:$FU$83</definedName>
    <definedName name="A125167578F">[1]Data1!$HH$1:$HH$10,[1]Data1!$HH$11:$HH$83</definedName>
    <definedName name="A125167582W">[1]Data1!$GH$1:$GH$10,[1]Data1!$GH$11:$GH$83</definedName>
    <definedName name="A125167586F">[1]Data1!$GQ$1:$GQ$10,[1]Data1!$GQ$11:$GQ$83</definedName>
    <definedName name="A125167590W">[1]Data1!$HL$1:$HL$10,[1]Data1!$HL$11:$HL$83</definedName>
    <definedName name="A125167594F">[1]Data1!$HU$1:$HU$10,[1]Data1!$HU$11:$HU$83</definedName>
    <definedName name="A125167598R">[1]Data1!$FL$1:$FL$10,[1]Data1!$FL$11:$FL$83</definedName>
    <definedName name="A125167602V">[1]Data1!$GA$1:$GA$10,[1]Data1!$GA$11:$GA$83</definedName>
    <definedName name="A125167606C">[1]Data1!$GM$1:$GM$10,[1]Data1!$GM$11:$GM$83</definedName>
    <definedName name="A125167610V">[1]Data1!$HQ$1:$HQ$10,[1]Data1!$HQ$11:$HQ$83</definedName>
    <definedName name="A125167614C">[1]Data1!$FM$1:$FM$10,[1]Data1!$FM$11:$FM$83</definedName>
    <definedName name="A125167618L">[1]Data1!$FS$1:$FS$10,[1]Data1!$FS$11:$FS$83</definedName>
    <definedName name="A125167622C">[1]Data1!$HO$1:$HO$10,[1]Data1!$HO$11:$HO$83</definedName>
    <definedName name="A125167626L">[1]Data1!$FW$1:$FW$10,[1]Data1!$FW$11:$FW$83</definedName>
    <definedName name="A125167630C">[1]Data1!$GI$1:$GI$10,[1]Data1!$GI$11:$GI$83</definedName>
    <definedName name="A125167634L">[1]Data1!$HS$1:$HS$10,[1]Data1!$HS$11:$HS$83</definedName>
    <definedName name="A125167638W">[1]Data1!$FR$1:$FR$10,[1]Data1!$FR$11:$FR$83</definedName>
    <definedName name="A125167642L">[1]Data1!$FX$1:$FX$10,[1]Data1!$FX$11:$FX$83</definedName>
    <definedName name="A125167646W">[1]Data1!$GD$1:$GD$10,[1]Data1!$GD$11:$GD$83</definedName>
    <definedName name="A125167650L">[1]Data1!$GJ$1:$GJ$10,[1]Data1!$GJ$11:$GJ$83</definedName>
    <definedName name="A125167654W">[1]Data1!$HE$1:$HE$10,[1]Data1!$HE$11:$HE$83</definedName>
    <definedName name="A125167658F">[1]Data1!$HZ$1:$HZ$10,[1]Data1!$HZ$11:$HZ$83</definedName>
    <definedName name="A125167662W">[1]Data1!$GE$1:$GE$10,[1]Data1!$GE$11:$GE$83</definedName>
    <definedName name="A125167666F">[1]Data1!$GT$1:$GT$10,[1]Data1!$GT$11:$GT$83</definedName>
    <definedName name="A125167670W">[1]Data1!$FE$1:$FE$10,[1]Data1!$FE$11:$FE$83</definedName>
    <definedName name="A125167674F">[1]Data1!$FN$1:$FN$10,[1]Data1!$FN$11:$FN$83</definedName>
    <definedName name="A125167678R">[1]Data1!$FQ$1:$FQ$10,[1]Data1!$FQ$11:$FQ$83</definedName>
    <definedName name="A125167682F">[1]Data1!$GR$1:$GR$10,[1]Data1!$GR$11:$GR$83</definedName>
    <definedName name="A125167686R">[1]Data1!$GX$1:$GX$10,[1]Data1!$GX$11:$GX$83</definedName>
    <definedName name="A125167690F">[1]Data1!$HA$1:$HA$10,[1]Data1!$HA$11:$HA$83</definedName>
    <definedName name="A125167694R">[1]Data1!$HV$1:$HV$10,[1]Data1!$HV$11:$HV$83</definedName>
    <definedName name="A125167698X">[1]Data1!$GG$1:$GG$10,[1]Data1!$GG$11:$GG$83</definedName>
    <definedName name="A125167702C">[1]Data1!$GS$1:$GS$10,[1]Data1!$GS$11:$GS$83</definedName>
    <definedName name="A125167706L">[1]Data1!$GV$1:$GV$10,[1]Data1!$GV$11:$GV$83</definedName>
    <definedName name="A125167710C">[1]Data1!$HK$1:$HK$10,[1]Data1!$HK$11:$HK$83</definedName>
    <definedName name="A125167714L">[1]Data1!$HN$1:$HN$10,[1]Data1!$HN$11:$HN$83</definedName>
    <definedName name="A125167718W">[1]Data1!$FP$1:$FP$10,[1]Data1!$FP$11:$FP$83</definedName>
    <definedName name="A125167722L">[1]Data1!$FT$1:$FT$10,[1]Data1!$FT$11:$FT$83</definedName>
    <definedName name="A125167726W">[1]Data1!$GC$1:$GC$10,[1]Data1!$GC$11:$GC$83</definedName>
    <definedName name="A125167730L">[1]Data1!$FF$1:$FF$10,[1]Data1!$FF$11:$FF$83</definedName>
    <definedName name="A125167734W">[1]Data1!$FI$1:$FI$10,[1]Data1!$FI$11:$FI$83</definedName>
    <definedName name="A125167738F">[1]Data1!$GP$1:$GP$10,[1]Data1!$GP$11:$GP$83</definedName>
    <definedName name="A125167742W">[1]Data1!$FD$1:$FD$10,[1]Data1!$FD$11:$FD$83</definedName>
    <definedName name="A125167746F">[1]Data1!$GK$1:$GK$10,[1]Data1!$GK$11:$GK$83</definedName>
    <definedName name="A125167750W">[1]Data1!$FB$1:$FB$10,[1]Data1!$FB$11:$FB$83</definedName>
    <definedName name="A125167754F">[1]Data1!$FH$1:$FH$10,[1]Data1!$FH$11:$FH$83</definedName>
    <definedName name="A125167758R">[1]Data1!$FK$1:$FK$10,[1]Data1!$FK$11:$FK$83</definedName>
    <definedName name="A125167762F">[1]Data1!$FZ$1:$FZ$10,[1]Data1!$FZ$11:$FZ$83</definedName>
    <definedName name="A125167766R">[1]Data1!$HJ$1:$HJ$10,[1]Data1!$HJ$11:$HJ$83</definedName>
    <definedName name="A125167770F">[1]Data1!$HM$1:$HM$10,[1]Data1!$HM$11:$HM$83</definedName>
    <definedName name="A125167774R">[1]Data1!$FV$1:$FV$10,[1]Data1!$FV$11:$FV$83</definedName>
    <definedName name="A125167778X">[1]Data1!$GB$1:$GB$10,[1]Data1!$GB$11:$GB$83</definedName>
    <definedName name="A125167782R">[1]Data1!$GW$1:$GW$10,[1]Data1!$GW$11:$GW$83</definedName>
    <definedName name="A125167786X">[1]Data1!$GZ$1:$GZ$10,[1]Data1!$GZ$11:$GZ$83</definedName>
    <definedName name="A125167790R">[1]Data1!$GF$1:$GF$10,[1]Data1!$GF$11:$GF$83</definedName>
    <definedName name="A125167794X">[1]Data1!$HD$1:$HD$10,[1]Data1!$HD$11:$HD$83</definedName>
    <definedName name="A125167798J">[1]Data1!$HY$1:$HY$10,[1]Data1!$HY$11:$HY$83</definedName>
    <definedName name="A125167802L">[1]Data1!$GY$1:$GY$10,[1]Data1!$GY$11:$GY$83</definedName>
    <definedName name="A125167806W">[1]Data1!$HW$1:$HW$10,[1]Data1!$HW$11:$HW$83</definedName>
    <definedName name="A125167810L">[1]Data1!$FG$1:$FG$10,[1]Data1!$FG$11:$FG$83</definedName>
    <definedName name="A125167814W">[1]Data1!$GN$1:$GN$10,[1]Data1!$GN$11:$GN$83</definedName>
    <definedName name="A125167818F">[1]Data1!$HC$1:$HC$10,[1]Data1!$HC$11:$HC$83</definedName>
    <definedName name="A125167822W">[1]Data1!$HF$1:$HF$10,[1]Data1!$HF$11:$HF$83</definedName>
    <definedName name="A125167826F">[1]Data1!$IA$1:$IA$10,[1]Data1!$IA$11:$IA$83</definedName>
    <definedName name="A125167830W">[1]Data2!$V$1:$V$10,[1]Data2!$V$11:$V$83</definedName>
    <definedName name="A125167834F">[1]Data2!$AQ$1:$AQ$10,[1]Data2!$AQ$11:$AQ$83</definedName>
    <definedName name="A125167838R">[1]Data2!$AZ$1:$AZ$10,[1]Data2!$AZ$11:$AZ$83</definedName>
    <definedName name="A125167842F">[1]Data1!$IC$1:$IC$10,[1]Data1!$IC$11:$IC$83</definedName>
    <definedName name="A125167846R">[1]Data1!$IO$1:$IO$10,[1]Data1!$IO$11:$IO$83</definedName>
    <definedName name="A125167850F">[1]Data2!$AL$1:$AL$10,[1]Data2!$AL$11:$AL$83</definedName>
    <definedName name="A125167854R">[1]Data2!$BD$1:$BD$10,[1]Data2!$BD$11:$BD$83</definedName>
    <definedName name="A125167858X">[1]Data1!$IJ$1:$IJ$10,[1]Data1!$IJ$11:$IJ$83</definedName>
    <definedName name="A125167862R">[1]Data2!$I$1:$I$10,[1]Data2!$I$11:$I$83</definedName>
    <definedName name="A125167866X">[1]Data2!$AS$1:$AS$10,[1]Data2!$AS$11:$AS$83</definedName>
    <definedName name="A125167870R">[1]Data2!$BB$1:$BB$10,[1]Data2!$BB$11:$BB$83</definedName>
    <definedName name="A125167874X">[1]Data2!$BH$1:$BH$10,[1]Data2!$BH$11:$BH$83</definedName>
    <definedName name="A125167878J">[1]Data2!$Y$1:$Y$10,[1]Data2!$Y$11:$Y$83</definedName>
    <definedName name="A125167882X">[1]Data2!$AE$1:$AE$10,[1]Data2!$AE$11:$AE$83</definedName>
    <definedName name="A125167886J">[1]Data2!$E$1:$E$10,[1]Data2!$E$11:$E$83</definedName>
    <definedName name="A125167890X">[1]Data2!$AR$1:$AR$10,[1]Data2!$AR$11:$AR$83</definedName>
    <definedName name="A125167894J">[1]Data2!$R$1:$R$10,[1]Data2!$R$11:$R$83</definedName>
    <definedName name="A125167898T">[1]Data2!$AA$1:$AA$10,[1]Data2!$AA$11:$AA$83</definedName>
    <definedName name="A125167902W">[1]Data2!$AV$1:$AV$10,[1]Data2!$AV$11:$AV$83</definedName>
    <definedName name="A125167906F">[1]Data2!$BE$1:$BE$10,[1]Data2!$BE$11:$BE$83</definedName>
    <definedName name="A125167910W">[1]Data1!$IL$1:$IL$10,[1]Data1!$IL$11:$IL$83</definedName>
    <definedName name="A125167914F">[1]Data2!$K$1:$K$10,[1]Data2!$K$11:$K$83</definedName>
    <definedName name="A125167918R">[1]Data2!$W$1:$W$10,[1]Data2!$W$11:$W$83</definedName>
    <definedName name="A125167922F">[1]Data2!$BA$1:$BA$10,[1]Data2!$BA$11:$BA$83</definedName>
    <definedName name="A125167926R">[1]Data1!$IM$1:$IM$10,[1]Data1!$IM$11:$IM$83</definedName>
    <definedName name="A125167930F">[1]Data2!$C$1:$C$10,[1]Data2!$C$11:$C$83</definedName>
    <definedName name="A125167934R">[1]Data2!$AY$1:$AY$10,[1]Data2!$AY$11:$AY$83</definedName>
    <definedName name="A125167938X">[1]Data2!$G$1:$G$10,[1]Data2!$G$11:$G$83</definedName>
    <definedName name="A125167942R">[1]Data2!$S$1:$S$10,[1]Data2!$S$11:$S$83</definedName>
    <definedName name="A125167946X">[1]Data2!$BC$1:$BC$10,[1]Data2!$BC$11:$BC$83</definedName>
    <definedName name="A125167950R">[1]Data2!$B$1:$B$10,[1]Data2!$B$11:$B$83</definedName>
    <definedName name="A125167954X">[1]Data2!$H$1:$H$10,[1]Data2!$H$11:$H$83</definedName>
    <definedName name="A125167958J">[1]Data2!$N$1:$N$10,[1]Data2!$N$11:$N$83</definedName>
    <definedName name="A125167962X">[1]Data2!$T$1:$T$10,[1]Data2!$T$11:$T$83</definedName>
    <definedName name="A125167966J">[1]Data2!$AO$1:$AO$10,[1]Data2!$AO$11:$AO$83</definedName>
    <definedName name="A125167970X">[1]Data2!$BJ$1:$BJ$10,[1]Data2!$BJ$11:$BJ$83</definedName>
    <definedName name="A125167974J">[1]Data2!$O$1:$O$10,[1]Data2!$O$11:$O$83</definedName>
    <definedName name="A125167978T">[1]Data2!$AD$1:$AD$10,[1]Data2!$AD$11:$AD$83</definedName>
    <definedName name="A125167982J">[1]Data1!$IE$1:$IE$10,[1]Data1!$IE$11:$IE$83</definedName>
    <definedName name="A125167986T">[1]Data1!$IN$1:$IN$10,[1]Data1!$IN$11:$IN$83</definedName>
    <definedName name="A125167990J">[1]Data1!$IQ$1:$IQ$10,[1]Data1!$IQ$11:$IQ$83</definedName>
    <definedName name="A125167994T">[1]Data2!$AB$1:$AB$10,[1]Data2!$AB$11:$AB$83</definedName>
    <definedName name="A125167998A">[1]Data2!$AH$1:$AH$10,[1]Data2!$AH$11:$AH$83</definedName>
    <definedName name="A125168002J">[1]Data2!$AK$1:$AK$10,[1]Data2!$AK$11:$AK$83</definedName>
    <definedName name="A125168006T">[1]Data2!$BF$1:$BF$10,[1]Data2!$BF$11:$BF$83</definedName>
    <definedName name="A125168010J">[1]Data2!$Q$1:$Q$10,[1]Data2!$Q$11:$Q$83</definedName>
    <definedName name="A125168014T">[1]Data2!$AC$1:$AC$10,[1]Data2!$AC$11:$AC$83</definedName>
    <definedName name="A125168018A">[1]Data2!$AF$1:$AF$10,[1]Data2!$AF$11:$AF$83</definedName>
    <definedName name="A125168022T">[1]Data2!$AU$1:$AU$10,[1]Data2!$AU$11:$AU$83</definedName>
    <definedName name="A125168026A">[1]Data2!$AX$1:$AX$10,[1]Data2!$AX$11:$AX$83</definedName>
    <definedName name="A125168030T">[1]Data1!$IP$1:$IP$10,[1]Data1!$IP$11:$IP$83</definedName>
    <definedName name="A125168034A">[1]Data2!$D$1:$D$10,[1]Data2!$D$11:$D$83</definedName>
    <definedName name="A125168038K">[1]Data2!$M$1:$M$10,[1]Data2!$M$11:$M$83</definedName>
    <definedName name="A125168042A">[1]Data1!$IF$1:$IF$10,[1]Data1!$IF$11:$IF$83</definedName>
    <definedName name="A125168046K">[1]Data1!$II$1:$II$10,[1]Data1!$II$11:$II$83</definedName>
    <definedName name="A125168050A">[1]Data2!$Z$1:$Z$10,[1]Data2!$Z$11:$Z$83</definedName>
    <definedName name="A125168054K">[1]Data1!$ID$1:$ID$10,[1]Data1!$ID$11:$ID$83</definedName>
    <definedName name="A125168058V">[1]Data2!$U$1:$U$10,[1]Data2!$U$11:$U$83</definedName>
    <definedName name="A125168062K">[1]Data1!$IB$1:$IB$10,[1]Data1!$IB$11:$IB$83</definedName>
    <definedName name="A125168066V">[1]Data1!$IH$1:$IH$10,[1]Data1!$IH$11:$IH$83</definedName>
    <definedName name="A125168070K">[1]Data1!$IK$1:$IK$10,[1]Data1!$IK$11:$IK$83</definedName>
    <definedName name="A125168074V">[1]Data2!$J$1:$J$10,[1]Data2!$J$11:$J$83</definedName>
    <definedName name="A125168078C">[1]Data2!$AT$1:$AT$10,[1]Data2!$AT$11:$AT$83</definedName>
    <definedName name="A125168082V">[1]Data2!$AW$1:$AW$10,[1]Data2!$AW$11:$AW$83</definedName>
    <definedName name="A125168086C">[1]Data2!$F$1:$F$10,[1]Data2!$F$11:$F$83</definedName>
    <definedName name="A125168090V">[1]Data2!$L$1:$L$10,[1]Data2!$L$11:$L$83</definedName>
    <definedName name="A125168094C">[1]Data2!$AG$1:$AG$10,[1]Data2!$AG$11:$AG$83</definedName>
    <definedName name="A125168098L">[1]Data2!$AJ$1:$AJ$10,[1]Data2!$AJ$11:$AJ$83</definedName>
    <definedName name="A125168102T">[1]Data2!$P$1:$P$10,[1]Data2!$P$11:$P$83</definedName>
    <definedName name="A125168106A">[1]Data2!$AN$1:$AN$10,[1]Data2!$AN$11:$AN$83</definedName>
    <definedName name="A125168110T">[1]Data2!$BI$1:$BI$10,[1]Data2!$BI$11:$BI$83</definedName>
    <definedName name="A125168114A">[1]Data2!$AI$1:$AI$10,[1]Data2!$AI$11:$AI$83</definedName>
    <definedName name="A125168118K">[1]Data2!$BG$1:$BG$10,[1]Data2!$BG$11:$BG$83</definedName>
    <definedName name="A125168122A">[1]Data1!$IG$1:$IG$10,[1]Data1!$IG$11:$IG$83</definedName>
    <definedName name="A125168126K">[1]Data2!$X$1:$X$10,[1]Data2!$X$11:$X$83</definedName>
    <definedName name="A125168130A">[1]Data2!$AM$1:$AM$10,[1]Data2!$AM$11:$AM$83</definedName>
    <definedName name="A125168134K">[1]Data2!$AP$1:$AP$10,[1]Data2!$AP$11:$AP$83</definedName>
    <definedName name="A125168138V">[1]Data2!$BK$1:$BK$10,[1]Data2!$BK$11:$BK$83</definedName>
    <definedName name="A125168142K">[1]Data3!$FF$1:$FF$10,[1]Data3!$FF$11:$FF$83</definedName>
    <definedName name="A125168146V">[1]Data3!$GA$1:$GA$10,[1]Data3!$GA$11:$GA$83</definedName>
    <definedName name="A125168150K">[1]Data3!$GJ$1:$GJ$10,[1]Data3!$GJ$11:$GJ$83</definedName>
    <definedName name="A125168154V">[1]Data3!$DW$1:$DW$10,[1]Data3!$DW$11:$DW$83</definedName>
    <definedName name="A125168158C">[1]Data3!$EI$1:$EI$10,[1]Data3!$EI$11:$EI$83</definedName>
    <definedName name="A125168162V">[1]Data3!$FV$1:$FV$10,[1]Data3!$FV$11:$FV$83</definedName>
    <definedName name="A125168166C">[1]Data3!$GN$1:$GN$10,[1]Data3!$GN$11:$GN$83</definedName>
    <definedName name="A125168170V">[1]Data3!$ED$1:$ED$10,[1]Data3!$ED$11:$ED$83</definedName>
    <definedName name="A125168174C">[1]Data3!$ES$1:$ES$10,[1]Data3!$ES$11:$ES$83</definedName>
    <definedName name="A125168178L">[1]Data3!$GC$1:$GC$10,[1]Data3!$GC$11:$GC$83</definedName>
    <definedName name="A125168182C">[1]Data3!$GL$1:$GL$10,[1]Data3!$GL$11:$GL$83</definedName>
    <definedName name="A125168186L">[1]Data3!$GR$1:$GR$10,[1]Data3!$GR$11:$GR$83</definedName>
    <definedName name="A125168190C">[1]Data3!$FI$1:$FI$10,[1]Data3!$FI$11:$FI$83</definedName>
    <definedName name="A125168194L">[1]Data3!$FO$1:$FO$10,[1]Data3!$FO$11:$FO$83</definedName>
    <definedName name="A125168198W">[1]Data3!$EO$1:$EO$10,[1]Data3!$EO$11:$EO$83</definedName>
    <definedName name="A125168202A">[1]Data3!$GB$1:$GB$10,[1]Data3!$GB$11:$GB$83</definedName>
    <definedName name="A125168206K">[1]Data3!$FB$1:$FB$10,[1]Data3!$FB$11:$FB$83</definedName>
    <definedName name="A125168210A">[1]Data3!$FK$1:$FK$10,[1]Data3!$FK$11:$FK$83</definedName>
    <definedName name="A125168214K">[1]Data3!$GF$1:$GF$10,[1]Data3!$GF$11:$GF$83</definedName>
    <definedName name="A125168218V">[1]Data3!$GO$1:$GO$10,[1]Data3!$GO$11:$GO$83</definedName>
    <definedName name="A125168222K">[1]Data3!$EF$1:$EF$10,[1]Data3!$EF$11:$EF$83</definedName>
    <definedName name="A125168226V">[1]Data3!$EU$1:$EU$10,[1]Data3!$EU$11:$EU$83</definedName>
    <definedName name="A125168230K">[1]Data3!$FG$1:$FG$10,[1]Data3!$FG$11:$FG$83</definedName>
    <definedName name="A125168234V">[1]Data3!$GK$1:$GK$10,[1]Data3!$GK$11:$GK$83</definedName>
    <definedName name="A125168238C">[1]Data3!$EG$1:$EG$10,[1]Data3!$EG$11:$EG$83</definedName>
    <definedName name="A125168242V">[1]Data3!$EM$1:$EM$10,[1]Data3!$EM$11:$EM$83</definedName>
    <definedName name="A125168246C">[1]Data3!$GI$1:$GI$10,[1]Data3!$GI$11:$GI$83</definedName>
    <definedName name="A125168250V">[1]Data3!$EQ$1:$EQ$10,[1]Data3!$EQ$11:$EQ$83</definedName>
    <definedName name="A125168254C">[1]Data3!$FC$1:$FC$10,[1]Data3!$FC$11:$FC$83</definedName>
    <definedName name="A125168258L">[1]Data3!$GM$1:$GM$10,[1]Data3!$GM$11:$GM$83</definedName>
    <definedName name="A125168262C">[1]Data3!$EL$1:$EL$10,[1]Data3!$EL$11:$EL$83</definedName>
    <definedName name="A125168266L">[1]Data3!$ER$1:$ER$10,[1]Data3!$ER$11:$ER$83</definedName>
    <definedName name="A125168270C">[1]Data3!$EX$1:$EX$10,[1]Data3!$EX$11:$EX$83</definedName>
    <definedName name="A125168274L">[1]Data3!$FD$1:$FD$10,[1]Data3!$FD$11:$FD$83</definedName>
    <definedName name="A125168278W">[1]Data3!$FY$1:$FY$10,[1]Data3!$FY$11:$FY$83</definedName>
    <definedName name="A125168282L">[1]Data3!$GT$1:$GT$10,[1]Data3!$GT$11:$GT$83</definedName>
    <definedName name="A125168286W">[1]Data3!$EY$1:$EY$10,[1]Data3!$EY$11:$EY$83</definedName>
    <definedName name="A125168290L">[1]Data3!$FN$1:$FN$10,[1]Data3!$FN$11:$FN$83</definedName>
    <definedName name="A125168294W">[1]Data3!$DY$1:$DY$10,[1]Data3!$DY$11:$DY$83</definedName>
    <definedName name="A125168298F">[1]Data3!$EH$1:$EH$10,[1]Data3!$EH$11:$EH$83</definedName>
    <definedName name="A125168302K">[1]Data3!$EK$1:$EK$10,[1]Data3!$EK$11:$EK$83</definedName>
    <definedName name="A125168306V">[1]Data3!$FL$1:$FL$10,[1]Data3!$FL$11:$FL$83</definedName>
    <definedName name="A125168310K">[1]Data3!$FR$1:$FR$10,[1]Data3!$FR$11:$FR$83</definedName>
    <definedName name="A125168314V">[1]Data3!$FU$1:$FU$10,[1]Data3!$FU$11:$FU$83</definedName>
    <definedName name="A125168318C">[1]Data3!$GP$1:$GP$10,[1]Data3!$GP$11:$GP$83</definedName>
    <definedName name="A125168322V">[1]Data3!$FA$1:$FA$10,[1]Data3!$FA$11:$FA$83</definedName>
    <definedName name="A125168326C">[1]Data3!$FM$1:$FM$10,[1]Data3!$FM$11:$FM$83</definedName>
    <definedName name="A125168330V">[1]Data3!$FP$1:$FP$10,[1]Data3!$FP$11:$FP$83</definedName>
    <definedName name="A125168334C">[1]Data3!$GE$1:$GE$10,[1]Data3!$GE$11:$GE$83</definedName>
    <definedName name="A125168338L">[1]Data3!$GH$1:$GH$10,[1]Data3!$GH$11:$GH$83</definedName>
    <definedName name="A125168342C">[1]Data3!$EJ$1:$EJ$10,[1]Data3!$EJ$11:$EJ$83</definedName>
    <definedName name="A125168346L">[1]Data3!$EN$1:$EN$10,[1]Data3!$EN$11:$EN$83</definedName>
    <definedName name="A125168350C">[1]Data3!$EW$1:$EW$10,[1]Data3!$EW$11:$EW$83</definedName>
    <definedName name="A125168354L">[1]Data3!$DZ$1:$DZ$10,[1]Data3!$DZ$11:$DZ$83</definedName>
    <definedName name="A125168358W">[1]Data3!$EC$1:$EC$10,[1]Data3!$EC$11:$EC$83</definedName>
    <definedName name="A125168362L">[1]Data3!$FJ$1:$FJ$10,[1]Data3!$FJ$11:$FJ$83</definedName>
    <definedName name="A125168366W">[1]Data3!$DX$1:$DX$10,[1]Data3!$DX$11:$DX$83</definedName>
    <definedName name="A125168370L">[1]Data3!$FE$1:$FE$10,[1]Data3!$FE$11:$FE$83</definedName>
    <definedName name="A125168374W">[1]Data3!$DV$1:$DV$10,[1]Data3!$DV$11:$DV$83</definedName>
    <definedName name="A125168378F">[1]Data3!$EB$1:$EB$10,[1]Data3!$EB$11:$EB$83</definedName>
    <definedName name="A125168382W">[1]Data3!$EE$1:$EE$10,[1]Data3!$EE$11:$EE$83</definedName>
    <definedName name="A125168386F">[1]Data3!$ET$1:$ET$10,[1]Data3!$ET$11:$ET$83</definedName>
    <definedName name="A125168390W">[1]Data3!$GD$1:$GD$10,[1]Data3!$GD$11:$GD$83</definedName>
    <definedName name="A125168394F">[1]Data3!$GG$1:$GG$10,[1]Data3!$GG$11:$GG$83</definedName>
    <definedName name="A125168398R">[1]Data3!$EP$1:$EP$10,[1]Data3!$EP$11:$EP$83</definedName>
    <definedName name="A125168402V">[1]Data3!$EV$1:$EV$10,[1]Data3!$EV$11:$EV$83</definedName>
    <definedName name="A125168406C">[1]Data3!$FQ$1:$FQ$10,[1]Data3!$FQ$11:$FQ$83</definedName>
    <definedName name="A125168410V">[1]Data3!$FT$1:$FT$10,[1]Data3!$FT$11:$FT$83</definedName>
    <definedName name="A125168414C">[1]Data3!$EZ$1:$EZ$10,[1]Data3!$EZ$11:$EZ$83</definedName>
    <definedName name="A125168418L">[1]Data3!$FX$1:$FX$10,[1]Data3!$FX$11:$FX$83</definedName>
    <definedName name="A125168422C">[1]Data3!$GS$1:$GS$10,[1]Data3!$GS$11:$GS$83</definedName>
    <definedName name="A125168426L">[1]Data3!$FS$1:$FS$10,[1]Data3!$FS$11:$FS$83</definedName>
    <definedName name="A125168430C">[1]Data3!$GQ$1:$GQ$10,[1]Data3!$GQ$11:$GQ$83</definedName>
    <definedName name="A125168434L">[1]Data3!$EA$1:$EA$10,[1]Data3!$EA$11:$EA$83</definedName>
    <definedName name="A125168438W">[1]Data3!$FH$1:$FH$10,[1]Data3!$FH$11:$FH$83</definedName>
    <definedName name="A125168442L">[1]Data3!$FW$1:$FW$10,[1]Data3!$FW$11:$FW$83</definedName>
    <definedName name="A125168446W">[1]Data3!$FZ$1:$FZ$10,[1]Data3!$FZ$11:$FZ$83</definedName>
    <definedName name="A125168450L">[1]Data3!$GU$1:$GU$10,[1]Data3!$GU$11:$GU$83</definedName>
    <definedName name="A125168454W">[1]Data4!$BP$1:$BP$10,[1]Data4!$BP$11:$BP$83</definedName>
    <definedName name="A125168458F">[1]Data4!$CK$1:$CK$10,[1]Data4!$CK$11:$CK$83</definedName>
    <definedName name="A125168462W">[1]Data4!$CT$1:$CT$10,[1]Data4!$CT$11:$CT$83</definedName>
    <definedName name="A125168466F">[1]Data4!$AG$1:$AG$10,[1]Data4!$AG$11:$AG$83</definedName>
    <definedName name="A125168470W">[1]Data4!$AS$1:$AS$10,[1]Data4!$AS$11:$AS$83</definedName>
    <definedName name="A125168474F">[1]Data4!$CF$1:$CF$10,[1]Data4!$CF$11:$CF$83</definedName>
    <definedName name="A125168478R">[1]Data4!$CX$1:$CX$10,[1]Data4!$CX$11:$CX$83</definedName>
    <definedName name="A125168482F">[1]Data4!$AN$1:$AN$10,[1]Data4!$AN$11:$AN$83</definedName>
    <definedName name="A125168486R">[1]Data4!$BC$1:$BC$10,[1]Data4!$BC$11:$BC$83</definedName>
    <definedName name="A125168490F">[1]Data4!$CM$1:$CM$10,[1]Data4!$CM$11:$CM$83</definedName>
    <definedName name="A125168494R">[1]Data4!$CV$1:$CV$10,[1]Data4!$CV$11:$CV$83</definedName>
    <definedName name="A125168498X">[1]Data4!$DB$1:$DB$10,[1]Data4!$DB$11:$DB$83</definedName>
    <definedName name="A125168502C">[1]Data4!$BS$1:$BS$10,[1]Data4!$BS$11:$BS$83</definedName>
    <definedName name="A125168506L">[1]Data4!$BY$1:$BY$10,[1]Data4!$BY$11:$BY$83</definedName>
    <definedName name="A125168510C">[1]Data4!$AY$1:$AY$10,[1]Data4!$AY$11:$AY$83</definedName>
    <definedName name="A125168514L">[1]Data4!$CL$1:$CL$10,[1]Data4!$CL$11:$CL$83</definedName>
    <definedName name="A125168518W">[1]Data4!$BL$1:$BL$10,[1]Data4!$BL$11:$BL$83</definedName>
    <definedName name="A125168522L">[1]Data4!$BU$1:$BU$10,[1]Data4!$BU$11:$BU$83</definedName>
    <definedName name="A125168526W">[1]Data4!$CP$1:$CP$10,[1]Data4!$CP$11:$CP$83</definedName>
    <definedName name="A125168530L">[1]Data4!$CY$1:$CY$10,[1]Data4!$CY$11:$CY$83</definedName>
    <definedName name="A125168534W">[1]Data4!$AP$1:$AP$10,[1]Data4!$AP$11:$AP$83</definedName>
    <definedName name="A125168538F">[1]Data4!$BE$1:$BE$10,[1]Data4!$BE$11:$BE$83</definedName>
    <definedName name="A125168542W">[1]Data4!$BQ$1:$BQ$10,[1]Data4!$BQ$11:$BQ$83</definedName>
    <definedName name="A125168546F">[1]Data4!$CU$1:$CU$10,[1]Data4!$CU$11:$CU$83</definedName>
    <definedName name="A125168550W">[1]Data4!$AQ$1:$AQ$10,[1]Data4!$AQ$11:$AQ$83</definedName>
    <definedName name="A125168554F">[1]Data4!$AW$1:$AW$10,[1]Data4!$AW$11:$AW$83</definedName>
    <definedName name="A125168558R">[1]Data4!$CS$1:$CS$10,[1]Data4!$CS$11:$CS$83</definedName>
    <definedName name="A125168562F">[1]Data4!$BA$1:$BA$10,[1]Data4!$BA$11:$BA$83</definedName>
    <definedName name="A125168566R">[1]Data4!$BM$1:$BM$10,[1]Data4!$BM$11:$BM$83</definedName>
    <definedName name="A125168570F">[1]Data4!$CW$1:$CW$10,[1]Data4!$CW$11:$CW$83</definedName>
    <definedName name="A125168574R">[1]Data4!$AV$1:$AV$10,[1]Data4!$AV$11:$AV$83</definedName>
    <definedName name="A125168578X">[1]Data4!$BB$1:$BB$10,[1]Data4!$BB$11:$BB$83</definedName>
    <definedName name="A125168582R">[1]Data4!$BH$1:$BH$10,[1]Data4!$BH$11:$BH$83</definedName>
    <definedName name="A125168586X">[1]Data4!$BN$1:$BN$10,[1]Data4!$BN$11:$BN$83</definedName>
    <definedName name="A125168590R">[1]Data4!$CI$1:$CI$10,[1]Data4!$CI$11:$CI$83</definedName>
    <definedName name="A125168594X">[1]Data4!$DD$1:$DD$10,[1]Data4!$DD$11:$DD$83</definedName>
    <definedName name="A125168598J">[1]Data4!$BI$1:$BI$10,[1]Data4!$BI$11:$BI$83</definedName>
    <definedName name="A125168602L">[1]Data4!$BX$1:$BX$10,[1]Data4!$BX$11:$BX$83</definedName>
    <definedName name="A125168606W">[1]Data4!$AI$1:$AI$10,[1]Data4!$AI$11:$AI$83</definedName>
    <definedName name="A125168610L">[1]Data4!$AR$1:$AR$10,[1]Data4!$AR$11:$AR$83</definedName>
    <definedName name="A125168614W">[1]Data4!$AU$1:$AU$10,[1]Data4!$AU$11:$AU$83</definedName>
    <definedName name="A125168618F">[1]Data4!$BV$1:$BV$10,[1]Data4!$BV$11:$BV$83</definedName>
    <definedName name="A125168622W">[1]Data4!$CB$1:$CB$10,[1]Data4!$CB$11:$CB$83</definedName>
    <definedName name="A125168626F">[1]Data4!$CE$1:$CE$10,[1]Data4!$CE$11:$CE$83</definedName>
    <definedName name="A125168630W">[1]Data4!$CZ$1:$CZ$10,[1]Data4!$CZ$11:$CZ$83</definedName>
    <definedName name="A125168634F">[1]Data4!$BK$1:$BK$10,[1]Data4!$BK$11:$BK$83</definedName>
    <definedName name="A125168638R">[1]Data4!$BW$1:$BW$10,[1]Data4!$BW$11:$BW$83</definedName>
    <definedName name="A125168642F">[1]Data4!$BZ$1:$BZ$10,[1]Data4!$BZ$11:$BZ$83</definedName>
    <definedName name="A125168646R">[1]Data4!$CO$1:$CO$10,[1]Data4!$CO$11:$CO$83</definedName>
    <definedName name="A125168650F">[1]Data4!$CR$1:$CR$10,[1]Data4!$CR$11:$CR$83</definedName>
    <definedName name="A125168654R">[1]Data4!$AT$1:$AT$10,[1]Data4!$AT$11:$AT$83</definedName>
    <definedName name="A125168658X">[1]Data4!$AX$1:$AX$10,[1]Data4!$AX$11:$AX$83</definedName>
    <definedName name="A125168662R">[1]Data4!$BG$1:$BG$10,[1]Data4!$BG$11:$BG$83</definedName>
    <definedName name="A125168666X">[1]Data4!$AJ$1:$AJ$10,[1]Data4!$AJ$11:$AJ$83</definedName>
    <definedName name="A125168670R">[1]Data4!$AM$1:$AM$10,[1]Data4!$AM$11:$AM$83</definedName>
    <definedName name="A125168674X">[1]Data4!$BT$1:$BT$10,[1]Data4!$BT$11:$BT$83</definedName>
    <definedName name="A125168678J">[1]Data4!$AH$1:$AH$10,[1]Data4!$AH$11:$AH$83</definedName>
    <definedName name="A125168682X">[1]Data4!$BO$1:$BO$10,[1]Data4!$BO$11:$BO$83</definedName>
    <definedName name="A125168686J">[1]Data4!$AF$1:$AF$10,[1]Data4!$AF$11:$AF$83</definedName>
    <definedName name="A125168690X">[1]Data4!$AL$1:$AL$10,[1]Data4!$AL$11:$AL$83</definedName>
    <definedName name="A125168694J">[1]Data4!$AO$1:$AO$10,[1]Data4!$AO$11:$AO$83</definedName>
    <definedName name="A125168698T">[1]Data4!$BD$1:$BD$10,[1]Data4!$BD$11:$BD$83</definedName>
    <definedName name="A125168702W">[1]Data4!$CN$1:$CN$10,[1]Data4!$CN$11:$CN$83</definedName>
    <definedName name="A125168706F">[1]Data4!$CQ$1:$CQ$10,[1]Data4!$CQ$11:$CQ$83</definedName>
    <definedName name="A125168710W">[1]Data4!$AZ$1:$AZ$10,[1]Data4!$AZ$11:$AZ$83</definedName>
    <definedName name="A125168714F">[1]Data4!$BF$1:$BF$10,[1]Data4!$BF$11:$BF$83</definedName>
    <definedName name="A125168718R">[1]Data4!$CA$1:$CA$10,[1]Data4!$CA$11:$CA$83</definedName>
    <definedName name="A125168722F">[1]Data4!$CD$1:$CD$10,[1]Data4!$CD$11:$CD$83</definedName>
    <definedName name="A125168726R">[1]Data4!$BJ$1:$BJ$10,[1]Data4!$BJ$11:$BJ$83</definedName>
    <definedName name="A125168730F">[1]Data4!$CH$1:$CH$10,[1]Data4!$CH$11:$CH$83</definedName>
    <definedName name="A125168734R">[1]Data4!$DC$1:$DC$10,[1]Data4!$DC$11:$DC$83</definedName>
    <definedName name="A125168738X">[1]Data4!$CC$1:$CC$10,[1]Data4!$CC$11:$CC$83</definedName>
    <definedName name="A125168742R">[1]Data4!$DA$1:$DA$10,[1]Data4!$DA$11:$DA$83</definedName>
    <definedName name="A125168746X">[1]Data4!$AK$1:$AK$10,[1]Data4!$AK$11:$AK$83</definedName>
    <definedName name="A125168750R">[1]Data4!$BR$1:$BR$10,[1]Data4!$BR$11:$BR$83</definedName>
    <definedName name="A125168754X">[1]Data4!$CG$1:$CG$10,[1]Data4!$CG$11:$CG$83</definedName>
    <definedName name="A125168758J">[1]Data4!$CJ$1:$CJ$10,[1]Data4!$CJ$11:$CJ$83</definedName>
    <definedName name="A125168762X">[1]Data4!$DE$1:$DE$10,[1]Data4!$DE$11:$DE$83</definedName>
    <definedName name="A125173158X">Data1!$AL$1:$AL$10,Data1!$AL$11:$AL$17</definedName>
    <definedName name="A125173158X_Data">Data1!$AL$11:$AL$17</definedName>
    <definedName name="A125173158X_Latest">Data1!$AL$17</definedName>
    <definedName name="A125173162R">Data1!$BG$1:$BG$10,Data1!$BG$11:$BG$17</definedName>
    <definedName name="A125173162R_Data">Data1!$BG$11:$BG$17</definedName>
    <definedName name="A125173162R_Latest">Data1!$BG$17</definedName>
    <definedName name="A125173166X">Data1!$BP$1:$BP$10,Data1!$BP$11:$BP$17</definedName>
    <definedName name="A125173166X_Data">Data1!$BP$11:$BP$17</definedName>
    <definedName name="A125173166X_Latest">Data1!$BP$17</definedName>
    <definedName name="A125173170R">Data1!$AO$1:$AO$10,Data1!$AO$11:$AO$17</definedName>
    <definedName name="A125173170R_Data">Data1!$AO$11:$AO$17</definedName>
    <definedName name="A125173170R_Latest">Data1!$AO$17</definedName>
    <definedName name="A125173174X">Data1!$AU$1:$AU$10,Data1!$AU$11:$AU$17</definedName>
    <definedName name="A125173174X_Data">Data1!$AU$11:$AU$17</definedName>
    <definedName name="A125173174X_Latest">Data1!$AU$17</definedName>
    <definedName name="A125173178J">Data1!$W$1:$W$10,Data1!$W$11:$W$17</definedName>
    <definedName name="A125173178J_Data">Data1!$W$11:$W$17</definedName>
    <definedName name="A125173178J_Latest">Data1!$W$17</definedName>
    <definedName name="A125173182X">Data1!$AI$1:$AI$10,Data1!$AI$11:$AI$17</definedName>
    <definedName name="A125173182X_Data">Data1!$AI$11:$AI$17</definedName>
    <definedName name="A125173182X_Latest">Data1!$AI$17</definedName>
    <definedName name="A125173186J">Data1!$BS$1:$BS$10,Data1!$BS$11:$BS$17</definedName>
    <definedName name="A125173186J_Data">Data1!$BS$11:$BS$17</definedName>
    <definedName name="A125173186J_Latest">Data1!$BS$17</definedName>
    <definedName name="A125173190X">Data1!$E$1:$E$10,Data1!$E$11:$E$17</definedName>
    <definedName name="A125173190X_Data">Data1!$E$11:$E$17</definedName>
    <definedName name="A125173190X_Latest">Data1!$E$17</definedName>
    <definedName name="A125173194J">Data1!$N$1:$N$10,Data1!$N$11:$N$17</definedName>
    <definedName name="A125173194J_Data">Data1!$N$11:$N$17</definedName>
    <definedName name="A125173194J_Latest">Data1!$N$17</definedName>
    <definedName name="A125173198T">Data1!$Q$1:$Q$10,Data1!$Q$11:$Q$17</definedName>
    <definedName name="A125173198T_Data">Data1!$Q$11:$Q$17</definedName>
    <definedName name="A125173198T_Latest">Data1!$Q$17</definedName>
    <definedName name="A125173202W">Data1!$AR$1:$AR$10,Data1!$AR$11:$AR$17</definedName>
    <definedName name="A125173202W_Data">Data1!$AR$11:$AR$17</definedName>
    <definedName name="A125173202W_Latest">Data1!$AR$17</definedName>
    <definedName name="A125173206F">Data1!$AX$1:$AX$10,Data1!$AX$11:$AX$17</definedName>
    <definedName name="A125173206F_Data">Data1!$AX$11:$AX$17</definedName>
    <definedName name="A125173206F_Latest">Data1!$AX$17</definedName>
    <definedName name="A125173210W">Data1!$BA$1:$BA$10,Data1!$BA$11:$BA$17</definedName>
    <definedName name="A125173210W_Data">Data1!$BA$11:$BA$17</definedName>
    <definedName name="A125173210W_Latest">Data1!$BA$17</definedName>
    <definedName name="A125173214F">Data1!$BV$1:$BV$10,Data1!$BV$11:$BV$17</definedName>
    <definedName name="A125173214F_Data">Data1!$BV$11:$BV$17</definedName>
    <definedName name="A125173214F_Latest">Data1!$BV$17</definedName>
    <definedName name="A125173218R">Data1!$T$1:$T$10,Data1!$T$11:$T$17</definedName>
    <definedName name="A125173218R_Data">Data1!$T$11:$T$17</definedName>
    <definedName name="A125173218R_Latest">Data1!$T$17</definedName>
    <definedName name="A125173222F">Data1!$AC$1:$AC$10,Data1!$AC$11:$AC$17</definedName>
    <definedName name="A125173222F_Data">Data1!$AC$11:$AC$17</definedName>
    <definedName name="A125173222F_Latest">Data1!$AC$17</definedName>
    <definedName name="A125173226R">Data1!$B$1:$B$10,Data1!$B$11:$B$17</definedName>
    <definedName name="A125173226R_Data">Data1!$B$11:$B$17</definedName>
    <definedName name="A125173226R_Latest">Data1!$B$17</definedName>
    <definedName name="A125173230F">Data1!$H$1:$H$10,Data1!$H$11:$H$17</definedName>
    <definedName name="A125173230F_Data">Data1!$H$11:$H$17</definedName>
    <definedName name="A125173230F_Latest">Data1!$H$17</definedName>
    <definedName name="A125173234R">Data1!$K$1:$K$10,Data1!$K$11:$K$17</definedName>
    <definedName name="A125173234R_Data">Data1!$K$11:$K$17</definedName>
    <definedName name="A125173234R_Latest">Data1!$K$17</definedName>
    <definedName name="A125173238X">Data1!$Z$1:$Z$10,Data1!$Z$11:$Z$17</definedName>
    <definedName name="A125173238X_Data">Data1!$Z$11:$Z$17</definedName>
    <definedName name="A125173238X_Latest">Data1!$Z$17</definedName>
    <definedName name="A125173242R">Data1!$BJ$1:$BJ$10,Data1!$BJ$11:$BJ$17</definedName>
    <definedName name="A125173242R_Data">Data1!$BJ$11:$BJ$17</definedName>
    <definedName name="A125173242R_Latest">Data1!$BJ$17</definedName>
    <definedName name="A125173246X">Data1!$BM$1:$BM$10,Data1!$BM$11:$BM$17</definedName>
    <definedName name="A125173246X_Data">Data1!$BM$11:$BM$17</definedName>
    <definedName name="A125173246X_Latest">Data1!$BM$17</definedName>
    <definedName name="A125173250R">Data1!$AF$1:$AF$10,Data1!$AF$11:$AF$17</definedName>
    <definedName name="A125173250R_Data">Data1!$AF$11:$AF$17</definedName>
    <definedName name="A125173250R_Latest">Data1!$AF$17</definedName>
    <definedName name="A125173254X">Data1!$BD$1:$BD$10,Data1!$BD$11:$BD$17</definedName>
    <definedName name="A125173254X_Data">Data1!$BD$11:$BD$17</definedName>
    <definedName name="A125173254X_Latest">Data1!$BD$17</definedName>
    <definedName name="A125173258J">Data1!$BY$1:$BY$10,Data1!$BY$11:$BY$17</definedName>
    <definedName name="A125173258J_Data">Data1!$BY$11:$BY$17</definedName>
    <definedName name="A125173258J_Latest">Data1!$BY$17</definedName>
    <definedName name="A125173262X">Data5!$AZ$1:$AZ$10,Data5!$AZ$11:$AZ$17</definedName>
    <definedName name="A125173262X_Data">Data5!$AZ$11:$AZ$17</definedName>
    <definedName name="A125173262X_Latest">Data5!$AZ$17</definedName>
    <definedName name="A125173266J">Data5!$BU$1:$BU$10,Data5!$BU$11:$BU$17</definedName>
    <definedName name="A125173266J_Data">Data5!$BU$11:$BU$17</definedName>
    <definedName name="A125173266J_Latest">Data5!$BU$17</definedName>
    <definedName name="A125173270X">Data5!$CD$1:$CD$10,Data5!$CD$11:$CD$17</definedName>
    <definedName name="A125173270X_Data">Data5!$CD$11:$CD$17</definedName>
    <definedName name="A125173270X_Latest">Data5!$CD$17</definedName>
    <definedName name="A125173274J">Data5!$BC$1:$BC$10,Data5!$BC$11:$BC$17</definedName>
    <definedName name="A125173274J_Data">Data5!$BC$11:$BC$17</definedName>
    <definedName name="A125173274J_Latest">Data5!$BC$17</definedName>
    <definedName name="A125173278T">Data5!$BI$1:$BI$10,Data5!$BI$11:$BI$17</definedName>
    <definedName name="A125173278T_Data">Data5!$BI$11:$BI$17</definedName>
    <definedName name="A125173278T_Latest">Data5!$BI$17</definedName>
    <definedName name="A125173282J">Data5!$AK$1:$AK$10,Data5!$AK$11:$AK$17</definedName>
    <definedName name="A125173282J_Data">Data5!$AK$11:$AK$17</definedName>
    <definedName name="A125173282J_Latest">Data5!$AK$17</definedName>
    <definedName name="A125173286T">Data5!$AW$1:$AW$10,Data5!$AW$11:$AW$17</definedName>
    <definedName name="A125173286T_Data">Data5!$AW$11:$AW$17</definedName>
    <definedName name="A125173286T_Latest">Data5!$AW$17</definedName>
    <definedName name="A125173290J">Data5!$CG$1:$CG$10,Data5!$CG$11:$CG$17</definedName>
    <definedName name="A125173290J_Data">Data5!$CG$11:$CG$17</definedName>
    <definedName name="A125173290J_Latest">Data5!$CG$17</definedName>
    <definedName name="A125173294T">Data5!$S$1:$S$10,Data5!$S$11:$S$17</definedName>
    <definedName name="A125173294T_Data">Data5!$S$11:$S$17</definedName>
    <definedName name="A125173294T_Latest">Data5!$S$17</definedName>
    <definedName name="A125173298A">Data5!$AB$1:$AB$10,Data5!$AB$11:$AB$17</definedName>
    <definedName name="A125173298A_Data">Data5!$AB$11:$AB$17</definedName>
    <definedName name="A125173298A_Latest">Data5!$AB$17</definedName>
    <definedName name="A125173302F">Data5!$AE$1:$AE$10,Data5!$AE$11:$AE$17</definedName>
    <definedName name="A125173302F_Data">Data5!$AE$11:$AE$17</definedName>
    <definedName name="A125173302F_Latest">Data5!$AE$17</definedName>
    <definedName name="A125173306R">Data5!$BF$1:$BF$10,Data5!$BF$11:$BF$17</definedName>
    <definedName name="A125173306R_Data">Data5!$BF$11:$BF$17</definedName>
    <definedName name="A125173306R_Latest">Data5!$BF$17</definedName>
    <definedName name="A125173310F">Data5!$BL$1:$BL$10,Data5!$BL$11:$BL$17</definedName>
    <definedName name="A125173310F_Data">Data5!$BL$11:$BL$17</definedName>
    <definedName name="A125173310F_Latest">Data5!$BL$17</definedName>
    <definedName name="A125173314R">Data5!$BO$1:$BO$10,Data5!$BO$11:$BO$17</definedName>
    <definedName name="A125173314R_Data">Data5!$BO$11:$BO$17</definedName>
    <definedName name="A125173314R_Latest">Data5!$BO$17</definedName>
    <definedName name="A125173318X">Data5!$CJ$1:$CJ$10,Data5!$CJ$11:$CJ$17</definedName>
    <definedName name="A125173318X_Data">Data5!$CJ$11:$CJ$17</definedName>
    <definedName name="A125173318X_Latest">Data5!$CJ$17</definedName>
    <definedName name="A125173322R">Data5!$AH$1:$AH$10,Data5!$AH$11:$AH$17</definedName>
    <definedName name="A125173322R_Data">Data5!$AH$11:$AH$17</definedName>
    <definedName name="A125173322R_Latest">Data5!$AH$17</definedName>
    <definedName name="A125173326X">Data5!$AQ$1:$AQ$10,Data5!$AQ$11:$AQ$17</definedName>
    <definedName name="A125173326X_Data">Data5!$AQ$11:$AQ$17</definedName>
    <definedName name="A125173326X_Latest">Data5!$AQ$17</definedName>
    <definedName name="A125173330R">Data5!$P$1:$P$10,Data5!$P$11:$P$17</definedName>
    <definedName name="A125173330R_Data">Data5!$P$11:$P$17</definedName>
    <definedName name="A125173330R_Latest">Data5!$P$17</definedName>
    <definedName name="A125173334X">Data5!$V$1:$V$10,Data5!$V$11:$V$17</definedName>
    <definedName name="A125173334X_Data">Data5!$V$11:$V$17</definedName>
    <definedName name="A125173334X_Latest">Data5!$V$17</definedName>
    <definedName name="A125173338J">Data5!$Y$1:$Y$10,Data5!$Y$11:$Y$17</definedName>
    <definedName name="A125173338J_Data">Data5!$Y$11:$Y$17</definedName>
    <definedName name="A125173338J_Latest">Data5!$Y$17</definedName>
    <definedName name="A125173342X">Data5!$AN$1:$AN$10,Data5!$AN$11:$AN$17</definedName>
    <definedName name="A125173342X_Data">Data5!$AN$11:$AN$17</definedName>
    <definedName name="A125173342X_Latest">Data5!$AN$17</definedName>
    <definedName name="A125173346J">Data5!$BX$1:$BX$10,Data5!$BX$11:$BX$17</definedName>
    <definedName name="A125173346J_Data">Data5!$BX$11:$BX$17</definedName>
    <definedName name="A125173346J_Latest">Data5!$BX$17</definedName>
    <definedName name="A125173350X">Data5!$CA$1:$CA$10,Data5!$CA$11:$CA$17</definedName>
    <definedName name="A125173350X_Data">Data5!$CA$11:$CA$17</definedName>
    <definedName name="A125173350X_Latest">Data5!$CA$17</definedName>
    <definedName name="A125173354J">Data5!$AT$1:$AT$10,Data5!$AT$11:$AT$17</definedName>
    <definedName name="A125173354J_Data">Data5!$AT$11:$AT$17</definedName>
    <definedName name="A125173354J_Latest">Data5!$AT$17</definedName>
    <definedName name="A125173358T">Data5!$BR$1:$BR$10,Data5!$BR$11:$BR$17</definedName>
    <definedName name="A125173358T_Data">Data5!$BR$11:$BR$17</definedName>
    <definedName name="A125173358T_Latest">Data5!$BR$17</definedName>
    <definedName name="A125173362J">Data5!$CM$1:$CM$10,Data5!$CM$11:$CM$17</definedName>
    <definedName name="A125173362J_Data">Data5!$CM$11:$CM$17</definedName>
    <definedName name="A125173362J_Latest">Data5!$CM$17</definedName>
    <definedName name="A125173366T">Data3!$CF$1:$CF$10,Data3!$CF$11:$CF$17</definedName>
    <definedName name="A125173366T_Data">Data3!$CF$11:$CF$17</definedName>
    <definedName name="A125173366T_Latest">Data3!$CF$17</definedName>
    <definedName name="A125173370J">Data3!$DA$1:$DA$10,Data3!$DA$11:$DA$17</definedName>
    <definedName name="A125173370J_Data">Data3!$DA$11:$DA$17</definedName>
    <definedName name="A125173370J_Latest">Data3!$DA$17</definedName>
    <definedName name="A125173374T">Data3!$DJ$1:$DJ$10,Data3!$DJ$11:$DJ$17</definedName>
    <definedName name="A125173374T_Data">Data3!$DJ$11:$DJ$17</definedName>
    <definedName name="A125173374T_Latest">Data3!$DJ$17</definedName>
    <definedName name="A125173378A">Data3!$CI$1:$CI$10,Data3!$CI$11:$CI$17</definedName>
    <definedName name="A125173378A_Data">Data3!$CI$11:$CI$17</definedName>
    <definedName name="A125173378A_Latest">Data3!$CI$17</definedName>
    <definedName name="A125173382T">Data3!$CO$1:$CO$10,Data3!$CO$11:$CO$17</definedName>
    <definedName name="A125173382T_Data">Data3!$CO$11:$CO$17</definedName>
    <definedName name="A125173382T_Latest">Data3!$CO$17</definedName>
    <definedName name="A125173386A">Data3!$BQ$1:$BQ$10,Data3!$BQ$11:$BQ$17</definedName>
    <definedName name="A125173386A_Data">Data3!$BQ$11:$BQ$17</definedName>
    <definedName name="A125173386A_Latest">Data3!$BQ$17</definedName>
    <definedName name="A125173390T">Data3!$CC$1:$CC$10,Data3!$CC$11:$CC$17</definedName>
    <definedName name="A125173390T_Data">Data3!$CC$11:$CC$17</definedName>
    <definedName name="A125173390T_Latest">Data3!$CC$17</definedName>
    <definedName name="A125173394A">Data3!$DM$1:$DM$10,Data3!$DM$11:$DM$17</definedName>
    <definedName name="A125173394A_Data">Data3!$DM$11:$DM$17</definedName>
    <definedName name="A125173394A_Latest">Data3!$DM$17</definedName>
    <definedName name="A125173398K">Data3!$AY$1:$AY$10,Data3!$AY$11:$AY$17</definedName>
    <definedName name="A125173398K_Data">Data3!$AY$11:$AY$17</definedName>
    <definedName name="A125173398K_Latest">Data3!$AY$17</definedName>
    <definedName name="A125173402R">Data3!$BH$1:$BH$10,Data3!$BH$11:$BH$17</definedName>
    <definedName name="A125173402R_Data">Data3!$BH$11:$BH$17</definedName>
    <definedName name="A125173402R_Latest">Data3!$BH$17</definedName>
    <definedName name="A125173406X">Data3!$BK$1:$BK$10,Data3!$BK$11:$BK$17</definedName>
    <definedName name="A125173406X_Data">Data3!$BK$11:$BK$17</definedName>
    <definedName name="A125173406X_Latest">Data3!$BK$17</definedName>
    <definedName name="A125173410R">Data3!$CL$1:$CL$10,Data3!$CL$11:$CL$17</definedName>
    <definedName name="A125173410R_Data">Data3!$CL$11:$CL$17</definedName>
    <definedName name="A125173410R_Latest">Data3!$CL$17</definedName>
    <definedName name="A125173414X">Data3!$CR$1:$CR$10,Data3!$CR$11:$CR$17</definedName>
    <definedName name="A125173414X_Data">Data3!$CR$11:$CR$17</definedName>
    <definedName name="A125173414X_Latest">Data3!$CR$17</definedName>
    <definedName name="A125173418J">Data3!$CU$1:$CU$10,Data3!$CU$11:$CU$17</definedName>
    <definedName name="A125173418J_Data">Data3!$CU$11:$CU$17</definedName>
    <definedName name="A125173418J_Latest">Data3!$CU$17</definedName>
    <definedName name="A125173422X">Data3!$DP$1:$DP$10,Data3!$DP$11:$DP$17</definedName>
    <definedName name="A125173422X_Data">Data3!$DP$11:$DP$17</definedName>
    <definedName name="A125173422X_Latest">Data3!$DP$17</definedName>
    <definedName name="A125173426J">Data3!$BN$1:$BN$10,Data3!$BN$11:$BN$17</definedName>
    <definedName name="A125173426J_Data">Data3!$BN$11:$BN$17</definedName>
    <definedName name="A125173426J_Latest">Data3!$BN$17</definedName>
    <definedName name="A125173430X">Data3!$BW$1:$BW$10,Data3!$BW$11:$BW$17</definedName>
    <definedName name="A125173430X_Data">Data3!$BW$11:$BW$17</definedName>
    <definedName name="A125173430X_Latest">Data3!$BW$17</definedName>
    <definedName name="A125173434J">Data3!$AV$1:$AV$10,Data3!$AV$11:$AV$17</definedName>
    <definedName name="A125173434J_Data">Data3!$AV$11:$AV$17</definedName>
    <definedName name="A125173434J_Latest">Data3!$AV$17</definedName>
    <definedName name="A125173438T">Data3!$BB$1:$BB$10,Data3!$BB$11:$BB$17</definedName>
    <definedName name="A125173438T_Data">Data3!$BB$11:$BB$17</definedName>
    <definedName name="A125173438T_Latest">Data3!$BB$17</definedName>
    <definedName name="A125173442J">Data3!$BE$1:$BE$10,Data3!$BE$11:$BE$17</definedName>
    <definedName name="A125173442J_Data">Data3!$BE$11:$BE$17</definedName>
    <definedName name="A125173442J_Latest">Data3!$BE$17</definedName>
    <definedName name="A125173446T">Data3!$BT$1:$BT$10,Data3!$BT$11:$BT$17</definedName>
    <definedName name="A125173446T_Data">Data3!$BT$11:$BT$17</definedName>
    <definedName name="A125173446T_Latest">Data3!$BT$17</definedName>
    <definedName name="A125173450J">Data3!$DD$1:$DD$10,Data3!$DD$11:$DD$17</definedName>
    <definedName name="A125173450J_Data">Data3!$DD$11:$DD$17</definedName>
    <definedName name="A125173450J_Latest">Data3!$DD$17</definedName>
    <definedName name="A125173454T">Data3!$DG$1:$DG$10,Data3!$DG$11:$DG$17</definedName>
    <definedName name="A125173454T_Data">Data3!$DG$11:$DG$17</definedName>
    <definedName name="A125173454T_Latest">Data3!$DG$17</definedName>
    <definedName name="A125173458A">Data3!$BZ$1:$BZ$10,Data3!$BZ$11:$BZ$17</definedName>
    <definedName name="A125173458A_Data">Data3!$BZ$11:$BZ$17</definedName>
    <definedName name="A125173458A_Latest">Data3!$BZ$17</definedName>
    <definedName name="A125173462T">Data3!$CX$1:$CX$10,Data3!$CX$11:$CX$17</definedName>
    <definedName name="A125173462T_Data">Data3!$CX$11:$CX$17</definedName>
    <definedName name="A125173462T_Latest">Data3!$CX$17</definedName>
    <definedName name="A125173466A">Data3!$DS$1:$DS$10,Data3!$DS$11:$DS$17</definedName>
    <definedName name="A125173466A_Data">Data3!$DS$11:$DS$17</definedName>
    <definedName name="A125173466A_Latest">Data3!$DS$17</definedName>
    <definedName name="A125173470T">Data4!$BP$1:$BP$10,Data4!$BP$11:$BP$17</definedName>
    <definedName name="A125173470T_Data">Data4!$BP$11:$BP$17</definedName>
    <definedName name="A125173470T_Latest">Data4!$BP$17</definedName>
    <definedName name="A125173474A">Data4!$CK$1:$CK$10,Data4!$CK$11:$CK$17</definedName>
    <definedName name="A125173474A_Data">Data4!$CK$11:$CK$17</definedName>
    <definedName name="A125173474A_Latest">Data4!$CK$17</definedName>
    <definedName name="A125173478K">Data4!$CT$1:$CT$10,Data4!$CT$11:$CT$17</definedName>
    <definedName name="A125173478K_Data">Data4!$CT$11:$CT$17</definedName>
    <definedName name="A125173478K_Latest">Data4!$CT$17</definedName>
    <definedName name="A125173482A">Data4!$BS$1:$BS$10,Data4!$BS$11:$BS$17</definedName>
    <definedName name="A125173482A_Data">Data4!$BS$11:$BS$17</definedName>
    <definedName name="A125173482A_Latest">Data4!$BS$17</definedName>
    <definedName name="A125173486K">Data4!$BY$1:$BY$10,Data4!$BY$11:$BY$17</definedName>
    <definedName name="A125173486K_Data">Data4!$BY$11:$BY$17</definedName>
    <definedName name="A125173486K_Latest">Data4!$BY$17</definedName>
    <definedName name="A125173490A">Data4!$BA$1:$BA$10,Data4!$BA$11:$BA$17</definedName>
    <definedName name="A125173490A_Data">Data4!$BA$11:$BA$17</definedName>
    <definedName name="A125173490A_Latest">Data4!$BA$17</definedName>
    <definedName name="A125173494K">Data4!$BM$1:$BM$10,Data4!$BM$11:$BM$17</definedName>
    <definedName name="A125173494K_Data">Data4!$BM$11:$BM$17</definedName>
    <definedName name="A125173494K_Latest">Data4!$BM$17</definedName>
    <definedName name="A125173498V">Data4!$CW$1:$CW$10,Data4!$CW$11:$CW$17</definedName>
    <definedName name="A125173498V_Data">Data4!$CW$11:$CW$17</definedName>
    <definedName name="A125173498V_Latest">Data4!$CW$17</definedName>
    <definedName name="A125173502X">Data4!$AI$1:$AI$10,Data4!$AI$11:$AI$17</definedName>
    <definedName name="A125173502X_Data">Data4!$AI$11:$AI$17</definedName>
    <definedName name="A125173502X_Latest">Data4!$AI$17</definedName>
    <definedName name="A125173506J">Data4!$AR$1:$AR$10,Data4!$AR$11:$AR$17</definedName>
    <definedName name="A125173506J_Data">Data4!$AR$11:$AR$17</definedName>
    <definedName name="A125173506J_Latest">Data4!$AR$17</definedName>
    <definedName name="A125173510X">Data4!$AU$1:$AU$10,Data4!$AU$11:$AU$17</definedName>
    <definedName name="A125173510X_Data">Data4!$AU$11:$AU$17</definedName>
    <definedName name="A125173510X_Latest">Data4!$AU$17</definedName>
    <definedName name="A125173514J">Data4!$BV$1:$BV$10,Data4!$BV$11:$BV$17</definedName>
    <definedName name="A125173514J_Data">Data4!$BV$11:$BV$17</definedName>
    <definedName name="A125173514J_Latest">Data4!$BV$17</definedName>
    <definedName name="A125173518T">Data4!$CB$1:$CB$10,Data4!$CB$11:$CB$17</definedName>
    <definedName name="A125173518T_Data">Data4!$CB$11:$CB$17</definedName>
    <definedName name="A125173518T_Latest">Data4!$CB$17</definedName>
    <definedName name="A125173522J">Data4!$CE$1:$CE$10,Data4!$CE$11:$CE$17</definedName>
    <definedName name="A125173522J_Data">Data4!$CE$11:$CE$17</definedName>
    <definedName name="A125173522J_Latest">Data4!$CE$17</definedName>
    <definedName name="A125173526T">Data4!$CZ$1:$CZ$10,Data4!$CZ$11:$CZ$17</definedName>
    <definedName name="A125173526T_Data">Data4!$CZ$11:$CZ$17</definedName>
    <definedName name="A125173526T_Latest">Data4!$CZ$17</definedName>
    <definedName name="A125173530J">Data4!$AX$1:$AX$10,Data4!$AX$11:$AX$17</definedName>
    <definedName name="A125173530J_Data">Data4!$AX$11:$AX$17</definedName>
    <definedName name="A125173530J_Latest">Data4!$AX$17</definedName>
    <definedName name="A125173534T">Data4!$BG$1:$BG$10,Data4!$BG$11:$BG$17</definedName>
    <definedName name="A125173534T_Data">Data4!$BG$11:$BG$17</definedName>
    <definedName name="A125173534T_Latest">Data4!$BG$17</definedName>
    <definedName name="A125173538A">Data4!$AF$1:$AF$10,Data4!$AF$11:$AF$17</definedName>
    <definedName name="A125173538A_Data">Data4!$AF$11:$AF$17</definedName>
    <definedName name="A125173538A_Latest">Data4!$AF$17</definedName>
    <definedName name="A125173542T">Data4!$AL$1:$AL$10,Data4!$AL$11:$AL$17</definedName>
    <definedName name="A125173542T_Data">Data4!$AL$11:$AL$17</definedName>
    <definedName name="A125173542T_Latest">Data4!$AL$17</definedName>
    <definedName name="A125173546A">Data4!$AO$1:$AO$10,Data4!$AO$11:$AO$17</definedName>
    <definedName name="A125173546A_Data">Data4!$AO$11:$AO$17</definedName>
    <definedName name="A125173546A_Latest">Data4!$AO$17</definedName>
    <definedName name="A125173550T">Data4!$BD$1:$BD$10,Data4!$BD$11:$BD$17</definedName>
    <definedName name="A125173550T_Data">Data4!$BD$11:$BD$17</definedName>
    <definedName name="A125173550T_Latest">Data4!$BD$17</definedName>
    <definedName name="A125173554A">Data4!$CN$1:$CN$10,Data4!$CN$11:$CN$17</definedName>
    <definedName name="A125173554A_Data">Data4!$CN$11:$CN$17</definedName>
    <definedName name="A125173554A_Latest">Data4!$CN$17</definedName>
    <definedName name="A125173558K">Data4!$CQ$1:$CQ$10,Data4!$CQ$11:$CQ$17</definedName>
    <definedName name="A125173558K_Data">Data4!$CQ$11:$CQ$17</definedName>
    <definedName name="A125173558K_Latest">Data4!$CQ$17</definedName>
    <definedName name="A125173562A">Data4!$BJ$1:$BJ$10,Data4!$BJ$11:$BJ$17</definedName>
    <definedName name="A125173562A_Data">Data4!$BJ$11:$BJ$17</definedName>
    <definedName name="A125173562A_Latest">Data4!$BJ$17</definedName>
    <definedName name="A125173566K">Data4!$CH$1:$CH$10,Data4!$CH$11:$CH$17</definedName>
    <definedName name="A125173566K_Data">Data4!$CH$11:$CH$17</definedName>
    <definedName name="A125173566K_Latest">Data4!$CH$17</definedName>
    <definedName name="A125173570A">Data4!$DC$1:$DC$10,Data4!$DC$11:$DC$17</definedName>
    <definedName name="A125173570A_Data">Data4!$DC$11:$DC$17</definedName>
    <definedName name="A125173570A_Latest">Data4!$DC$17</definedName>
    <definedName name="A125173574K">Data4!$EP$1:$EP$10,Data4!$EP$11:$EP$17</definedName>
    <definedName name="A125173574K_Data">Data4!$EP$11:$EP$17</definedName>
    <definedName name="A125173574K_Latest">Data4!$EP$17</definedName>
    <definedName name="A125173578V">Data4!$FK$1:$FK$10,Data4!$FK$11:$FK$17</definedName>
    <definedName name="A125173578V_Data">Data4!$FK$11:$FK$17</definedName>
    <definedName name="A125173578V_Latest">Data4!$FK$17</definedName>
    <definedName name="A125173582K">Data4!$FT$1:$FT$10,Data4!$FT$11:$FT$17</definedName>
    <definedName name="A125173582K_Data">Data4!$FT$11:$FT$17</definedName>
    <definedName name="A125173582K_Latest">Data4!$FT$17</definedName>
    <definedName name="A125173586V">Data4!$ES$1:$ES$10,Data4!$ES$11:$ES$17</definedName>
    <definedName name="A125173586V_Data">Data4!$ES$11:$ES$17</definedName>
    <definedName name="A125173586V_Latest">Data4!$ES$17</definedName>
    <definedName name="A125173590K">Data4!$EY$1:$EY$10,Data4!$EY$11:$EY$17</definedName>
    <definedName name="A125173590K_Data">Data4!$EY$11:$EY$17</definedName>
    <definedName name="A125173590K_Latest">Data4!$EY$17</definedName>
    <definedName name="A125173594V">Data4!$EA$1:$EA$10,Data4!$EA$11:$EA$17</definedName>
    <definedName name="A125173594V_Data">Data4!$EA$11:$EA$17</definedName>
    <definedName name="A125173594V_Latest">Data4!$EA$17</definedName>
    <definedName name="A125173598C">Data4!$EM$1:$EM$10,Data4!$EM$11:$EM$17</definedName>
    <definedName name="A125173598C_Data">Data4!$EM$11:$EM$17</definedName>
    <definedName name="A125173598C_Latest">Data4!$EM$17</definedName>
    <definedName name="A125173602J">Data4!$FW$1:$FW$10,Data4!$FW$11:$FW$17</definedName>
    <definedName name="A125173602J_Data">Data4!$FW$11:$FW$17</definedName>
    <definedName name="A125173602J_Latest">Data4!$FW$17</definedName>
    <definedName name="A125173606T">Data4!$DI$1:$DI$10,Data4!$DI$11:$DI$17</definedName>
    <definedName name="A125173606T_Data">Data4!$DI$11:$DI$17</definedName>
    <definedName name="A125173606T_Latest">Data4!$DI$17</definedName>
    <definedName name="A125173610J">Data4!$DR$1:$DR$10,Data4!$DR$11:$DR$17</definedName>
    <definedName name="A125173610J_Data">Data4!$DR$11:$DR$17</definedName>
    <definedName name="A125173610J_Latest">Data4!$DR$17</definedName>
    <definedName name="A125173614T">Data4!$DU$1:$DU$10,Data4!$DU$11:$DU$17</definedName>
    <definedName name="A125173614T_Data">Data4!$DU$11:$DU$17</definedName>
    <definedName name="A125173614T_Latest">Data4!$DU$17</definedName>
    <definedName name="A125173618A">Data4!$EV$1:$EV$10,Data4!$EV$11:$EV$17</definedName>
    <definedName name="A125173618A_Data">Data4!$EV$11:$EV$17</definedName>
    <definedName name="A125173618A_Latest">Data4!$EV$17</definedName>
    <definedName name="A125173622T">Data4!$FB$1:$FB$10,Data4!$FB$11:$FB$17</definedName>
    <definedName name="A125173622T_Data">Data4!$FB$11:$FB$17</definedName>
    <definedName name="A125173622T_Latest">Data4!$FB$17</definedName>
    <definedName name="A125173626A">Data4!$FE$1:$FE$10,Data4!$FE$11:$FE$17</definedName>
    <definedName name="A125173626A_Data">Data4!$FE$11:$FE$17</definedName>
    <definedName name="A125173626A_Latest">Data4!$FE$17</definedName>
    <definedName name="A125173630T">Data4!$FZ$1:$FZ$10,Data4!$FZ$11:$FZ$17</definedName>
    <definedName name="A125173630T_Data">Data4!$FZ$11:$FZ$17</definedName>
    <definedName name="A125173630T_Latest">Data4!$FZ$17</definedName>
    <definedName name="A125173634A">Data4!$DX$1:$DX$10,Data4!$DX$11:$DX$17</definedName>
    <definedName name="A125173634A_Data">Data4!$DX$11:$DX$17</definedName>
    <definedName name="A125173634A_Latest">Data4!$DX$17</definedName>
    <definedName name="A125173638K">Data4!$EG$1:$EG$10,Data4!$EG$11:$EG$17</definedName>
    <definedName name="A125173638K_Data">Data4!$EG$11:$EG$17</definedName>
    <definedName name="A125173638K_Latest">Data4!$EG$17</definedName>
    <definedName name="A125173642A">Data4!$DF$1:$DF$10,Data4!$DF$11:$DF$17</definedName>
    <definedName name="A125173642A_Data">Data4!$DF$11:$DF$17</definedName>
    <definedName name="A125173642A_Latest">Data4!$DF$17</definedName>
    <definedName name="A125173646K">Data4!$DL$1:$DL$10,Data4!$DL$11:$DL$17</definedName>
    <definedName name="A125173646K_Data">Data4!$DL$11:$DL$17</definedName>
    <definedName name="A125173646K_Latest">Data4!$DL$17</definedName>
    <definedName name="A125173650A">Data4!$DO$1:$DO$10,Data4!$DO$11:$DO$17</definedName>
    <definedName name="A125173650A_Data">Data4!$DO$11:$DO$17</definedName>
    <definedName name="A125173650A_Latest">Data4!$DO$17</definedName>
    <definedName name="A125173654K">Data4!$ED$1:$ED$10,Data4!$ED$11:$ED$17</definedName>
    <definedName name="A125173654K_Data">Data4!$ED$11:$ED$17</definedName>
    <definedName name="A125173654K_Latest">Data4!$ED$17</definedName>
    <definedName name="A125173658V">Data4!$FN$1:$FN$10,Data4!$FN$11:$FN$17</definedName>
    <definedName name="A125173658V_Data">Data4!$FN$11:$FN$17</definedName>
    <definedName name="A125173658V_Latest">Data4!$FN$17</definedName>
    <definedName name="A125173662K">Data4!$FQ$1:$FQ$10,Data4!$FQ$11:$FQ$17</definedName>
    <definedName name="A125173662K_Data">Data4!$FQ$11:$FQ$17</definedName>
    <definedName name="A125173662K_Latest">Data4!$FQ$17</definedName>
    <definedName name="A125173666V">Data4!$EJ$1:$EJ$10,Data4!$EJ$11:$EJ$17</definedName>
    <definedName name="A125173666V_Data">Data4!$EJ$11:$EJ$17</definedName>
    <definedName name="A125173666V_Latest">Data4!$EJ$17</definedName>
    <definedName name="A125173670K">Data4!$FH$1:$FH$10,Data4!$FH$11:$FH$17</definedName>
    <definedName name="A125173670K_Data">Data4!$FH$11:$FH$17</definedName>
    <definedName name="A125173670K_Latest">Data4!$FH$17</definedName>
    <definedName name="A125173674V">Data4!$GC$1:$GC$10,Data4!$GC$11:$GC$17</definedName>
    <definedName name="A125173674V_Data">Data4!$GC$11:$GC$17</definedName>
    <definedName name="A125173674V_Latest">Data4!$GC$17</definedName>
    <definedName name="A125173678C">Data4!$HP$1:$HP$10,Data4!$HP$11:$HP$17</definedName>
    <definedName name="A125173678C_Data">Data4!$HP$11:$HP$17</definedName>
    <definedName name="A125173678C_Latest">Data4!$HP$17</definedName>
    <definedName name="A125173682V">Data4!$IK$1:$IK$10,Data4!$IK$11:$IK$17</definedName>
    <definedName name="A125173682V_Data">Data4!$IK$11:$IK$17</definedName>
    <definedName name="A125173682V_Latest">Data4!$IK$17</definedName>
    <definedName name="A125173686C">Data5!$D$1:$D$10,Data5!$D$11:$D$17</definedName>
    <definedName name="A125173686C_Data">Data5!$D$11:$D$17</definedName>
    <definedName name="A125173686C_Latest">Data5!$D$17</definedName>
    <definedName name="A125173690V">Data4!$HS$1:$HS$10,Data4!$HS$11:$HS$17</definedName>
    <definedName name="A125173690V_Data">Data4!$HS$11:$HS$17</definedName>
    <definedName name="A125173690V_Latest">Data4!$HS$17</definedName>
    <definedName name="A125173694C">Data4!$HY$1:$HY$10,Data4!$HY$11:$HY$17</definedName>
    <definedName name="A125173694C_Data">Data4!$HY$11:$HY$17</definedName>
    <definedName name="A125173694C_Latest">Data4!$HY$17</definedName>
    <definedName name="A125173698L">Data4!$HA$1:$HA$10,Data4!$HA$11:$HA$17</definedName>
    <definedName name="A125173698L_Data">Data4!$HA$11:$HA$17</definedName>
    <definedName name="A125173698L_Latest">Data4!$HA$17</definedName>
    <definedName name="A125173702T">Data4!$HM$1:$HM$10,Data4!$HM$11:$HM$17</definedName>
    <definedName name="A125173702T_Data">Data4!$HM$11:$HM$17</definedName>
    <definedName name="A125173702T_Latest">Data4!$HM$17</definedName>
    <definedName name="A125173706A">Data5!$G$1:$G$10,Data5!$G$11:$G$17</definedName>
    <definedName name="A125173706A_Data">Data5!$G$11:$G$17</definedName>
    <definedName name="A125173706A_Latest">Data5!$G$17</definedName>
    <definedName name="A125173710T">Data4!$GI$1:$GI$10,Data4!$GI$11:$GI$17</definedName>
    <definedName name="A125173710T_Data">Data4!$GI$11:$GI$17</definedName>
    <definedName name="A125173710T_Latest">Data4!$GI$17</definedName>
    <definedName name="A125173714A">Data4!$GR$1:$GR$10,Data4!$GR$11:$GR$17</definedName>
    <definedName name="A125173714A_Data">Data4!$GR$11:$GR$17</definedName>
    <definedName name="A125173714A_Latest">Data4!$GR$17</definedName>
    <definedName name="A125173718K">Data4!$GU$1:$GU$10,Data4!$GU$11:$GU$17</definedName>
    <definedName name="A125173718K_Data">Data4!$GU$11:$GU$17</definedName>
    <definedName name="A125173718K_Latest">Data4!$GU$17</definedName>
    <definedName name="A125173722A">Data4!$HV$1:$HV$10,Data4!$HV$11:$HV$17</definedName>
    <definedName name="A125173722A_Data">Data4!$HV$11:$HV$17</definedName>
    <definedName name="A125173722A_Latest">Data4!$HV$17</definedName>
    <definedName name="A125173726K">Data4!$IB$1:$IB$10,Data4!$IB$11:$IB$17</definedName>
    <definedName name="A125173726K_Data">Data4!$IB$11:$IB$17</definedName>
    <definedName name="A125173726K_Latest">Data4!$IB$17</definedName>
    <definedName name="A125173730A">Data4!$IE$1:$IE$10,Data4!$IE$11:$IE$17</definedName>
    <definedName name="A125173730A_Data">Data4!$IE$11:$IE$17</definedName>
    <definedName name="A125173730A_Latest">Data4!$IE$17</definedName>
    <definedName name="A125173734K">Data5!$J$1:$J$10,Data5!$J$11:$J$17</definedName>
    <definedName name="A125173734K_Data">Data5!$J$11:$J$17</definedName>
    <definedName name="A125173734K_Latest">Data5!$J$17</definedName>
    <definedName name="A125173738V">Data4!$GX$1:$GX$10,Data4!$GX$11:$GX$17</definedName>
    <definedName name="A125173738V_Data">Data4!$GX$11:$GX$17</definedName>
    <definedName name="A125173738V_Latest">Data4!$GX$17</definedName>
    <definedName name="A125173742K">Data4!$HG$1:$HG$10,Data4!$HG$11:$HG$17</definedName>
    <definedName name="A125173742K_Data">Data4!$HG$11:$HG$17</definedName>
    <definedName name="A125173742K_Latest">Data4!$HG$17</definedName>
    <definedName name="A125173746V">Data4!$GF$1:$GF$10,Data4!$GF$11:$GF$17</definedName>
    <definedName name="A125173746V_Data">Data4!$GF$11:$GF$17</definedName>
    <definedName name="A125173746V_Latest">Data4!$GF$17</definedName>
    <definedName name="A125173750K">Data4!$GL$1:$GL$10,Data4!$GL$11:$GL$17</definedName>
    <definedName name="A125173750K_Data">Data4!$GL$11:$GL$17</definedName>
    <definedName name="A125173750K_Latest">Data4!$GL$17</definedName>
    <definedName name="A125173754V">Data4!$GO$1:$GO$10,Data4!$GO$11:$GO$17</definedName>
    <definedName name="A125173754V_Data">Data4!$GO$11:$GO$17</definedName>
    <definedName name="A125173754V_Latest">Data4!$GO$17</definedName>
    <definedName name="A125173758C">Data4!$HD$1:$HD$10,Data4!$HD$11:$HD$17</definedName>
    <definedName name="A125173758C_Data">Data4!$HD$11:$HD$17</definedName>
    <definedName name="A125173758C_Latest">Data4!$HD$17</definedName>
    <definedName name="A125173762V">Data4!$IN$1:$IN$10,Data4!$IN$11:$IN$17</definedName>
    <definedName name="A125173762V_Data">Data4!$IN$11:$IN$17</definedName>
    <definedName name="A125173762V_Latest">Data4!$IN$17</definedName>
    <definedName name="A125173766C">Data4!$IQ$1:$IQ$10,Data4!$IQ$11:$IQ$17</definedName>
    <definedName name="A125173766C_Data">Data4!$IQ$11:$IQ$17</definedName>
    <definedName name="A125173766C_Latest">Data4!$IQ$17</definedName>
    <definedName name="A125173770V">Data4!$HJ$1:$HJ$10,Data4!$HJ$11:$HJ$17</definedName>
    <definedName name="A125173770V_Data">Data4!$HJ$11:$HJ$17</definedName>
    <definedName name="A125173770V_Latest">Data4!$HJ$17</definedName>
    <definedName name="A125173774C">Data4!$IH$1:$IH$10,Data4!$IH$11:$IH$17</definedName>
    <definedName name="A125173774C_Data">Data4!$IH$11:$IH$17</definedName>
    <definedName name="A125173774C_Latest">Data4!$IH$17</definedName>
    <definedName name="A125173778L">Data5!$M$1:$M$10,Data5!$M$11:$M$17</definedName>
    <definedName name="A125173778L_Data">Data5!$M$11:$M$17</definedName>
    <definedName name="A125173778L_Latest">Data5!$M$17</definedName>
    <definedName name="A125173782C">Data3!$F$1:$F$10,Data3!$F$11:$F$17</definedName>
    <definedName name="A125173782C_Data">Data3!$F$11:$F$17</definedName>
    <definedName name="A125173782C_Latest">Data3!$F$17</definedName>
    <definedName name="A125173786L">Data3!$AA$1:$AA$10,Data3!$AA$11:$AA$17</definedName>
    <definedName name="A125173786L_Data">Data3!$AA$11:$AA$17</definedName>
    <definedName name="A125173786L_Latest">Data3!$AA$17</definedName>
    <definedName name="A125173790C">Data3!$AJ$1:$AJ$10,Data3!$AJ$11:$AJ$17</definedName>
    <definedName name="A125173790C_Data">Data3!$AJ$11:$AJ$17</definedName>
    <definedName name="A125173790C_Latest">Data3!$AJ$17</definedName>
    <definedName name="A125173794L">Data3!$I$1:$I$10,Data3!$I$11:$I$17</definedName>
    <definedName name="A125173794L_Data">Data3!$I$11:$I$17</definedName>
    <definedName name="A125173794L_Latest">Data3!$I$17</definedName>
    <definedName name="A125173798W">Data3!$O$1:$O$10,Data3!$O$11:$O$17</definedName>
    <definedName name="A125173798W_Data">Data3!$O$11:$O$17</definedName>
    <definedName name="A125173798W_Latest">Data3!$O$17</definedName>
    <definedName name="A125173802A">Data2!$IG$1:$IG$10,Data2!$IG$11:$IG$17</definedName>
    <definedName name="A125173802A_Data">Data2!$IG$11:$IG$17</definedName>
    <definedName name="A125173802A_Latest">Data2!$IG$17</definedName>
    <definedName name="A125173806K">Data3!$C$1:$C$10,Data3!$C$11:$C$17</definedName>
    <definedName name="A125173806K_Data">Data3!$C$11:$C$17</definedName>
    <definedName name="A125173806K_Latest">Data3!$C$17</definedName>
    <definedName name="A125173810A">Data3!$AM$1:$AM$10,Data3!$AM$11:$AM$17</definedName>
    <definedName name="A125173810A_Data">Data3!$AM$11:$AM$17</definedName>
    <definedName name="A125173810A_Latest">Data3!$AM$17</definedName>
    <definedName name="A125173814K">Data2!$HO$1:$HO$10,Data2!$HO$11:$HO$17</definedName>
    <definedName name="A125173814K_Data">Data2!$HO$11:$HO$17</definedName>
    <definedName name="A125173814K_Latest">Data2!$HO$17</definedName>
    <definedName name="A125173818V">Data2!$HX$1:$HX$10,Data2!$HX$11:$HX$17</definedName>
    <definedName name="A125173818V_Data">Data2!$HX$11:$HX$17</definedName>
    <definedName name="A125173818V_Latest">Data2!$HX$17</definedName>
    <definedName name="A125173822K">Data2!$IA$1:$IA$10,Data2!$IA$11:$IA$17</definedName>
    <definedName name="A125173822K_Data">Data2!$IA$11:$IA$17</definedName>
    <definedName name="A125173822K_Latest">Data2!$IA$17</definedName>
    <definedName name="A125173826V">Data3!$L$1:$L$10,Data3!$L$11:$L$17</definedName>
    <definedName name="A125173826V_Data">Data3!$L$11:$L$17</definedName>
    <definedName name="A125173826V_Latest">Data3!$L$17</definedName>
    <definedName name="A125173830K">Data3!$R$1:$R$10,Data3!$R$11:$R$17</definedName>
    <definedName name="A125173830K_Data">Data3!$R$11:$R$17</definedName>
    <definedName name="A125173830K_Latest">Data3!$R$17</definedName>
    <definedName name="A125173834V">Data3!$U$1:$U$10,Data3!$U$11:$U$17</definedName>
    <definedName name="A125173834V_Data">Data3!$U$11:$U$17</definedName>
    <definedName name="A125173834V_Latest">Data3!$U$17</definedName>
    <definedName name="A125173838C">Data3!$AP$1:$AP$10,Data3!$AP$11:$AP$17</definedName>
    <definedName name="A125173838C_Data">Data3!$AP$11:$AP$17</definedName>
    <definedName name="A125173838C_Latest">Data3!$AP$17</definedName>
    <definedName name="A125173842V">Data2!$ID$1:$ID$10,Data2!$ID$11:$ID$17</definedName>
    <definedName name="A125173842V_Data">Data2!$ID$11:$ID$17</definedName>
    <definedName name="A125173842V_Latest">Data2!$ID$17</definedName>
    <definedName name="A125173846C">Data2!$IM$1:$IM$10,Data2!$IM$11:$IM$17</definedName>
    <definedName name="A125173846C_Data">Data2!$IM$11:$IM$17</definedName>
    <definedName name="A125173846C_Latest">Data2!$IM$17</definedName>
    <definedName name="A125173850V">Data2!$HL$1:$HL$10,Data2!$HL$11:$HL$17</definedName>
    <definedName name="A125173850V_Data">Data2!$HL$11:$HL$17</definedName>
    <definedName name="A125173850V_Latest">Data2!$HL$17</definedName>
    <definedName name="A125173854C">Data2!$HR$1:$HR$10,Data2!$HR$11:$HR$17</definedName>
    <definedName name="A125173854C_Data">Data2!$HR$11:$HR$17</definedName>
    <definedName name="A125173854C_Latest">Data2!$HR$17</definedName>
    <definedName name="A125173858L">Data2!$HU$1:$HU$10,Data2!$HU$11:$HU$17</definedName>
    <definedName name="A125173858L_Data">Data2!$HU$11:$HU$17</definedName>
    <definedName name="A125173858L_Latest">Data2!$HU$17</definedName>
    <definedName name="A125173862C">Data2!$IJ$1:$IJ$10,Data2!$IJ$11:$IJ$17</definedName>
    <definedName name="A125173862C_Data">Data2!$IJ$11:$IJ$17</definedName>
    <definedName name="A125173862C_Latest">Data2!$IJ$17</definedName>
    <definedName name="A125173866L">Data3!$AD$1:$AD$10,Data3!$AD$11:$AD$17</definedName>
    <definedName name="A125173866L_Data">Data3!$AD$11:$AD$17</definedName>
    <definedName name="A125173866L_Latest">Data3!$AD$17</definedName>
    <definedName name="A125173870C">Data3!$AG$1:$AG$10,Data3!$AG$11:$AG$17</definedName>
    <definedName name="A125173870C_Data">Data3!$AG$11:$AG$17</definedName>
    <definedName name="A125173870C_Latest">Data3!$AG$17</definedName>
    <definedName name="A125173874L">Data2!$IP$1:$IP$10,Data2!$IP$11:$IP$17</definedName>
    <definedName name="A125173874L_Data">Data2!$IP$11:$IP$17</definedName>
    <definedName name="A125173874L_Latest">Data2!$IP$17</definedName>
    <definedName name="A125173878W">Data3!$X$1:$X$10,Data3!$X$11:$X$17</definedName>
    <definedName name="A125173878W_Data">Data3!$X$11:$X$17</definedName>
    <definedName name="A125173878W_Latest">Data3!$X$17</definedName>
    <definedName name="A125173882L">Data3!$AS$1:$AS$10,Data3!$AS$11:$AS$17</definedName>
    <definedName name="A125173882L_Data">Data3!$AS$11:$AS$17</definedName>
    <definedName name="A125173882L_Latest">Data3!$AS$17</definedName>
    <definedName name="A125173886W">Data3!$FF$1:$FF$10,Data3!$FF$11:$FF$17</definedName>
    <definedName name="A125173886W_Data">Data3!$FF$11:$FF$17</definedName>
    <definedName name="A125173886W_Latest">Data3!$FF$17</definedName>
    <definedName name="A125173890L">Data3!$GA$1:$GA$10,Data3!$GA$11:$GA$17</definedName>
    <definedName name="A125173890L_Data">Data3!$GA$11:$GA$17</definedName>
    <definedName name="A125173890L_Latest">Data3!$GA$17</definedName>
    <definedName name="A125173894W">Data3!$GJ$1:$GJ$10,Data3!$GJ$11:$GJ$17</definedName>
    <definedName name="A125173894W_Data">Data3!$GJ$11:$GJ$17</definedName>
    <definedName name="A125173894W_Latest">Data3!$GJ$17</definedName>
    <definedName name="A125173898F">Data3!$FI$1:$FI$10,Data3!$FI$11:$FI$17</definedName>
    <definedName name="A125173898F_Data">Data3!$FI$11:$FI$17</definedName>
    <definedName name="A125173898F_Latest">Data3!$FI$17</definedName>
    <definedName name="A125173902K">Data3!$FO$1:$FO$10,Data3!$FO$11:$FO$17</definedName>
    <definedName name="A125173902K_Data">Data3!$FO$11:$FO$17</definedName>
    <definedName name="A125173902K_Latest">Data3!$FO$17</definedName>
    <definedName name="A125173906V">Data3!$EQ$1:$EQ$10,Data3!$EQ$11:$EQ$17</definedName>
    <definedName name="A125173906V_Data">Data3!$EQ$11:$EQ$17</definedName>
    <definedName name="A125173906V_Latest">Data3!$EQ$17</definedName>
    <definedName name="A125173910K">Data3!$FC$1:$FC$10,Data3!$FC$11:$FC$17</definedName>
    <definedName name="A125173910K_Data">Data3!$FC$11:$FC$17</definedName>
    <definedName name="A125173910K_Latest">Data3!$FC$17</definedName>
    <definedName name="A125173914V">Data3!$GM$1:$GM$10,Data3!$GM$11:$GM$17</definedName>
    <definedName name="A125173914V_Data">Data3!$GM$11:$GM$17</definedName>
    <definedName name="A125173914V_Latest">Data3!$GM$17</definedName>
    <definedName name="A125173918C">Data3!$DY$1:$DY$10,Data3!$DY$11:$DY$17</definedName>
    <definedName name="A125173918C_Data">Data3!$DY$11:$DY$17</definedName>
    <definedName name="A125173918C_Latest">Data3!$DY$17</definedName>
    <definedName name="A125173922V">Data3!$EH$1:$EH$10,Data3!$EH$11:$EH$17</definedName>
    <definedName name="A125173922V_Data">Data3!$EH$11:$EH$17</definedName>
    <definedName name="A125173922V_Latest">Data3!$EH$17</definedName>
    <definedName name="A125173926C">Data3!$EK$1:$EK$10,Data3!$EK$11:$EK$17</definedName>
    <definedName name="A125173926C_Data">Data3!$EK$11:$EK$17</definedName>
    <definedName name="A125173926C_Latest">Data3!$EK$17</definedName>
    <definedName name="A125173930V">Data3!$FL$1:$FL$10,Data3!$FL$11:$FL$17</definedName>
    <definedName name="A125173930V_Data">Data3!$FL$11:$FL$17</definedName>
    <definedName name="A125173930V_Latest">Data3!$FL$17</definedName>
    <definedName name="A125173934C">Data3!$FR$1:$FR$10,Data3!$FR$11:$FR$17</definedName>
    <definedName name="A125173934C_Data">Data3!$FR$11:$FR$17</definedName>
    <definedName name="A125173934C_Latest">Data3!$FR$17</definedName>
    <definedName name="A125173938L">Data3!$FU$1:$FU$10,Data3!$FU$11:$FU$17</definedName>
    <definedName name="A125173938L_Data">Data3!$FU$11:$FU$17</definedName>
    <definedName name="A125173938L_Latest">Data3!$FU$17</definedName>
    <definedName name="A125173942C">Data3!$GP$1:$GP$10,Data3!$GP$11:$GP$17</definedName>
    <definedName name="A125173942C_Data">Data3!$GP$11:$GP$17</definedName>
    <definedName name="A125173942C_Latest">Data3!$GP$17</definedName>
    <definedName name="A125173946L">Data3!$EN$1:$EN$10,Data3!$EN$11:$EN$17</definedName>
    <definedName name="A125173946L_Data">Data3!$EN$11:$EN$17</definedName>
    <definedName name="A125173946L_Latest">Data3!$EN$17</definedName>
    <definedName name="A125173950C">Data3!$EW$1:$EW$10,Data3!$EW$11:$EW$17</definedName>
    <definedName name="A125173950C_Data">Data3!$EW$11:$EW$17</definedName>
    <definedName name="A125173950C_Latest">Data3!$EW$17</definedName>
    <definedName name="A125173954L">Data3!$DV$1:$DV$10,Data3!$DV$11:$DV$17</definedName>
    <definedName name="A125173954L_Data">Data3!$DV$11:$DV$17</definedName>
    <definedName name="A125173954L_Latest">Data3!$DV$17</definedName>
    <definedName name="A125173958W">Data3!$EB$1:$EB$10,Data3!$EB$11:$EB$17</definedName>
    <definedName name="A125173958W_Data">Data3!$EB$11:$EB$17</definedName>
    <definedName name="A125173958W_Latest">Data3!$EB$17</definedName>
    <definedName name="A125173962L">Data3!$EE$1:$EE$10,Data3!$EE$11:$EE$17</definedName>
    <definedName name="A125173962L_Data">Data3!$EE$11:$EE$17</definedName>
    <definedName name="A125173962L_Latest">Data3!$EE$17</definedName>
    <definedName name="A125173966W">Data3!$ET$1:$ET$10,Data3!$ET$11:$ET$17</definedName>
    <definedName name="A125173966W_Data">Data3!$ET$11:$ET$17</definedName>
    <definedName name="A125173966W_Latest">Data3!$ET$17</definedName>
    <definedName name="A125173970L">Data3!$GD$1:$GD$10,Data3!$GD$11:$GD$17</definedName>
    <definedName name="A125173970L_Data">Data3!$GD$11:$GD$17</definedName>
    <definedName name="A125173970L_Latest">Data3!$GD$17</definedName>
    <definedName name="A125173974W">Data3!$GG$1:$GG$10,Data3!$GG$11:$GG$17</definedName>
    <definedName name="A125173974W_Data">Data3!$GG$11:$GG$17</definedName>
    <definedName name="A125173974W_Latest">Data3!$GG$17</definedName>
    <definedName name="A125173978F">Data3!$EZ$1:$EZ$10,Data3!$EZ$11:$EZ$17</definedName>
    <definedName name="A125173978F_Data">Data3!$EZ$11:$EZ$17</definedName>
    <definedName name="A125173978F_Latest">Data3!$EZ$17</definedName>
    <definedName name="A125173982W">Data3!$FX$1:$FX$10,Data3!$FX$11:$FX$17</definedName>
    <definedName name="A125173982W_Data">Data3!$FX$11:$FX$17</definedName>
    <definedName name="A125173982W_Latest">Data3!$FX$17</definedName>
    <definedName name="A125173986F">Data3!$GS$1:$GS$10,Data3!$GS$11:$GS$17</definedName>
    <definedName name="A125173986F_Data">Data3!$GS$11:$GS$17</definedName>
    <definedName name="A125173986F_Latest">Data3!$GS$17</definedName>
    <definedName name="A125173990W">Data3!$IF$1:$IF$10,Data3!$IF$11:$IF$17</definedName>
    <definedName name="A125173990W_Data">Data3!$IF$11:$IF$17</definedName>
    <definedName name="A125173990W_Latest">Data3!$IF$17</definedName>
    <definedName name="A125173994F">Data4!$K$1:$K$10,Data4!$K$11:$K$17</definedName>
    <definedName name="A125173994F_Data">Data4!$K$11:$K$17</definedName>
    <definedName name="A125173994F_Latest">Data4!$K$17</definedName>
    <definedName name="A125173998R">Data4!$T$1:$T$10,Data4!$T$11:$T$17</definedName>
    <definedName name="A125173998R_Data">Data4!$T$11:$T$17</definedName>
    <definedName name="A125173998R_Latest">Data4!$T$17</definedName>
    <definedName name="A125174002W">Data3!$II$1:$II$10,Data3!$II$11:$II$17</definedName>
    <definedName name="A125174002W_Data">Data3!$II$11:$II$17</definedName>
    <definedName name="A125174002W_Latest">Data3!$II$17</definedName>
    <definedName name="A125174006F">Data3!$IO$1:$IO$10,Data3!$IO$11:$IO$17</definedName>
    <definedName name="A125174006F_Data">Data3!$IO$11:$IO$17</definedName>
    <definedName name="A125174006F_Latest">Data3!$IO$17</definedName>
    <definedName name="A125174010W">Data3!$HQ$1:$HQ$10,Data3!$HQ$11:$HQ$17</definedName>
    <definedName name="A125174010W_Data">Data3!$HQ$11:$HQ$17</definedName>
    <definedName name="A125174010W_Latest">Data3!$HQ$17</definedName>
    <definedName name="A125174014F">Data3!$IC$1:$IC$10,Data3!$IC$11:$IC$17</definedName>
    <definedName name="A125174014F_Data">Data3!$IC$11:$IC$17</definedName>
    <definedName name="A125174014F_Latest">Data3!$IC$17</definedName>
    <definedName name="A125174018R">Data4!$W$1:$W$10,Data4!$W$11:$W$17</definedName>
    <definedName name="A125174018R_Data">Data4!$W$11:$W$17</definedName>
    <definedName name="A125174018R_Latest">Data4!$W$17</definedName>
    <definedName name="A125174022F">Data3!$GY$1:$GY$10,Data3!$GY$11:$GY$17</definedName>
    <definedName name="A125174022F_Data">Data3!$GY$11:$GY$17</definedName>
    <definedName name="A125174022F_Latest">Data3!$GY$17</definedName>
    <definedName name="A125174026R">Data3!$HH$1:$HH$10,Data3!$HH$11:$HH$17</definedName>
    <definedName name="A125174026R_Data">Data3!$HH$11:$HH$17</definedName>
    <definedName name="A125174026R_Latest">Data3!$HH$17</definedName>
    <definedName name="A125174030F">Data3!$HK$1:$HK$10,Data3!$HK$11:$HK$17</definedName>
    <definedName name="A125174030F_Data">Data3!$HK$11:$HK$17</definedName>
    <definedName name="A125174030F_Latest">Data3!$HK$17</definedName>
    <definedName name="A125174034R">Data3!$IL$1:$IL$10,Data3!$IL$11:$IL$17</definedName>
    <definedName name="A125174034R_Data">Data3!$IL$11:$IL$17</definedName>
    <definedName name="A125174034R_Latest">Data3!$IL$17</definedName>
    <definedName name="A125174038X">Data4!$B$1:$B$10,Data4!$B$11:$B$17</definedName>
    <definedName name="A125174038X_Data">Data4!$B$11:$B$17</definedName>
    <definedName name="A125174038X_Latest">Data4!$B$17</definedName>
    <definedName name="A125174042R">Data4!$E$1:$E$10,Data4!$E$11:$E$17</definedName>
    <definedName name="A125174042R_Data">Data4!$E$11:$E$17</definedName>
    <definedName name="A125174042R_Latest">Data4!$E$17</definedName>
    <definedName name="A125174046X">Data4!$Z$1:$Z$10,Data4!$Z$11:$Z$17</definedName>
    <definedName name="A125174046X_Data">Data4!$Z$11:$Z$17</definedName>
    <definedName name="A125174046X_Latest">Data4!$Z$17</definedName>
    <definedName name="A125174050R">Data3!$HN$1:$HN$10,Data3!$HN$11:$HN$17</definedName>
    <definedName name="A125174050R_Data">Data3!$HN$11:$HN$17</definedName>
    <definedName name="A125174050R_Latest">Data3!$HN$17</definedName>
    <definedName name="A125174054X">Data3!$HW$1:$HW$10,Data3!$HW$11:$HW$17</definedName>
    <definedName name="A125174054X_Data">Data3!$HW$11:$HW$17</definedName>
    <definedName name="A125174054X_Latest">Data3!$HW$17</definedName>
    <definedName name="A125174058J">Data3!$GV$1:$GV$10,Data3!$GV$11:$GV$17</definedName>
    <definedName name="A125174058J_Data">Data3!$GV$11:$GV$17</definedName>
    <definedName name="A125174058J_Latest">Data3!$GV$17</definedName>
    <definedName name="A125174062X">Data3!$HB$1:$HB$10,Data3!$HB$11:$HB$17</definedName>
    <definedName name="A125174062X_Data">Data3!$HB$11:$HB$17</definedName>
    <definedName name="A125174062X_Latest">Data3!$HB$17</definedName>
    <definedName name="A125174066J">Data3!$HE$1:$HE$10,Data3!$HE$11:$HE$17</definedName>
    <definedName name="A125174066J_Data">Data3!$HE$11:$HE$17</definedName>
    <definedName name="A125174066J_Latest">Data3!$HE$17</definedName>
    <definedName name="A125174070X">Data3!$HT$1:$HT$10,Data3!$HT$11:$HT$17</definedName>
    <definedName name="A125174070X_Data">Data3!$HT$11:$HT$17</definedName>
    <definedName name="A125174070X_Latest">Data3!$HT$17</definedName>
    <definedName name="A125174074J">Data4!$N$1:$N$10,Data4!$N$11:$N$17</definedName>
    <definedName name="A125174074J_Data">Data4!$N$11:$N$17</definedName>
    <definedName name="A125174074J_Latest">Data4!$N$17</definedName>
    <definedName name="A125174078T">Data4!$Q$1:$Q$10,Data4!$Q$11:$Q$17</definedName>
    <definedName name="A125174078T_Data">Data4!$Q$11:$Q$17</definedName>
    <definedName name="A125174078T_Latest">Data4!$Q$17</definedName>
    <definedName name="A125174082J">Data3!$HZ$1:$HZ$10,Data3!$HZ$11:$HZ$17</definedName>
    <definedName name="A125174082J_Data">Data3!$HZ$11:$HZ$17</definedName>
    <definedName name="A125174082J_Latest">Data3!$HZ$17</definedName>
    <definedName name="A125174086T">Data4!$H$1:$H$10,Data4!$H$11:$H$17</definedName>
    <definedName name="A125174086T_Data">Data4!$H$11:$H$17</definedName>
    <definedName name="A125174086T_Latest">Data4!$H$17</definedName>
    <definedName name="A125174090J">Data4!$AC$1:$AC$10,Data4!$AC$11:$AC$17</definedName>
    <definedName name="A125174090J_Data">Data4!$AC$11:$AC$17</definedName>
    <definedName name="A125174090J_Latest">Data4!$AC$17</definedName>
    <definedName name="A125174094T">Data1!$GL$1:$GL$10,Data1!$GL$11:$GL$17</definedName>
    <definedName name="A125174094T_Data">Data1!$GL$11:$GL$17</definedName>
    <definedName name="A125174094T_Latest">Data1!$GL$17</definedName>
    <definedName name="A125174098A">Data1!$HG$1:$HG$10,Data1!$HG$11:$HG$17</definedName>
    <definedName name="A125174098A_Data">Data1!$HG$11:$HG$17</definedName>
    <definedName name="A125174098A_Latest">Data1!$HG$17</definedName>
    <definedName name="A125174102F">Data1!$HP$1:$HP$10,Data1!$HP$11:$HP$17</definedName>
    <definedName name="A125174102F_Data">Data1!$HP$11:$HP$17</definedName>
    <definedName name="A125174102F_Latest">Data1!$HP$17</definedName>
    <definedName name="A125174106R">Data1!$GO$1:$GO$10,Data1!$GO$11:$GO$17</definedName>
    <definedName name="A125174106R_Data">Data1!$GO$11:$GO$17</definedName>
    <definedName name="A125174106R_Latest">Data1!$GO$17</definedName>
    <definedName name="A125174110F">Data1!$GU$1:$GU$10,Data1!$GU$11:$GU$17</definedName>
    <definedName name="A125174110F_Data">Data1!$GU$11:$GU$17</definedName>
    <definedName name="A125174110F_Latest">Data1!$GU$17</definedName>
    <definedName name="A125174114R">Data1!$FW$1:$FW$10,Data1!$FW$11:$FW$17</definedName>
    <definedName name="A125174114R_Data">Data1!$FW$11:$FW$17</definedName>
    <definedName name="A125174114R_Latest">Data1!$FW$17</definedName>
    <definedName name="A125174118X">Data1!$GI$1:$GI$10,Data1!$GI$11:$GI$17</definedName>
    <definedName name="A125174118X_Data">Data1!$GI$11:$GI$17</definedName>
    <definedName name="A125174118X_Latest">Data1!$GI$17</definedName>
    <definedName name="A125174122R">Data1!$HS$1:$HS$10,Data1!$HS$11:$HS$17</definedName>
    <definedName name="A125174122R_Data">Data1!$HS$11:$HS$17</definedName>
    <definedName name="A125174122R_Latest">Data1!$HS$17</definedName>
    <definedName name="A125174126X">Data1!$FE$1:$FE$10,Data1!$FE$11:$FE$17</definedName>
    <definedName name="A125174126X_Data">Data1!$FE$11:$FE$17</definedName>
    <definedName name="A125174126X_Latest">Data1!$FE$17</definedName>
    <definedName name="A125174130R">Data1!$FN$1:$FN$10,Data1!$FN$11:$FN$17</definedName>
    <definedName name="A125174130R_Data">Data1!$FN$11:$FN$17</definedName>
    <definedName name="A125174130R_Latest">Data1!$FN$17</definedName>
    <definedName name="A125174134X">Data1!$FQ$1:$FQ$10,Data1!$FQ$11:$FQ$17</definedName>
    <definedName name="A125174134X_Data">Data1!$FQ$11:$FQ$17</definedName>
    <definedName name="A125174134X_Latest">Data1!$FQ$17</definedName>
    <definedName name="A125174138J">Data1!$GR$1:$GR$10,Data1!$GR$11:$GR$17</definedName>
    <definedName name="A125174138J_Data">Data1!$GR$11:$GR$17</definedName>
    <definedName name="A125174138J_Latest">Data1!$GR$17</definedName>
    <definedName name="A125174142X">Data1!$GX$1:$GX$10,Data1!$GX$11:$GX$17</definedName>
    <definedName name="A125174142X_Data">Data1!$GX$11:$GX$17</definedName>
    <definedName name="A125174142X_Latest">Data1!$GX$17</definedName>
    <definedName name="A125174146J">Data1!$HA$1:$HA$10,Data1!$HA$11:$HA$17</definedName>
    <definedName name="A125174146J_Data">Data1!$HA$11:$HA$17</definedName>
    <definedName name="A125174146J_Latest">Data1!$HA$17</definedName>
    <definedName name="A125174150X">Data1!$HV$1:$HV$10,Data1!$HV$11:$HV$17</definedName>
    <definedName name="A125174150X_Data">Data1!$HV$11:$HV$17</definedName>
    <definedName name="A125174150X_Latest">Data1!$HV$17</definedName>
    <definedName name="A125174154J">Data1!$FT$1:$FT$10,Data1!$FT$11:$FT$17</definedName>
    <definedName name="A125174154J_Data">Data1!$FT$11:$FT$17</definedName>
    <definedName name="A125174154J_Latest">Data1!$FT$17</definedName>
    <definedName name="A125174158T">Data1!$GC$1:$GC$10,Data1!$GC$11:$GC$17</definedName>
    <definedName name="A125174158T_Data">Data1!$GC$11:$GC$17</definedName>
    <definedName name="A125174158T_Latest">Data1!$GC$17</definedName>
    <definedName name="A125174162J">Data1!$FB$1:$FB$10,Data1!$FB$11:$FB$17</definedName>
    <definedName name="A125174162J_Data">Data1!$FB$11:$FB$17</definedName>
    <definedName name="A125174162J_Latest">Data1!$FB$17</definedName>
    <definedName name="A125174166T">Data1!$FH$1:$FH$10,Data1!$FH$11:$FH$17</definedName>
    <definedName name="A125174166T_Data">Data1!$FH$11:$FH$17</definedName>
    <definedName name="A125174166T_Latest">Data1!$FH$17</definedName>
    <definedName name="A125174170J">Data1!$FK$1:$FK$10,Data1!$FK$11:$FK$17</definedName>
    <definedName name="A125174170J_Data">Data1!$FK$11:$FK$17</definedName>
    <definedName name="A125174170J_Latest">Data1!$FK$17</definedName>
    <definedName name="A125174174T">Data1!$FZ$1:$FZ$10,Data1!$FZ$11:$FZ$17</definedName>
    <definedName name="A125174174T_Data">Data1!$FZ$11:$FZ$17</definedName>
    <definedName name="A125174174T_Latest">Data1!$FZ$17</definedName>
    <definedName name="A125174178A">Data1!$HJ$1:$HJ$10,Data1!$HJ$11:$HJ$17</definedName>
    <definedName name="A125174178A_Data">Data1!$HJ$11:$HJ$17</definedName>
    <definedName name="A125174178A_Latest">Data1!$HJ$17</definedName>
    <definedName name="A125174182T">Data1!$HM$1:$HM$10,Data1!$HM$11:$HM$17</definedName>
    <definedName name="A125174182T_Data">Data1!$HM$11:$HM$17</definedName>
    <definedName name="A125174182T_Latest">Data1!$HM$17</definedName>
    <definedName name="A125174186A">Data1!$GF$1:$GF$10,Data1!$GF$11:$GF$17</definedName>
    <definedName name="A125174186A_Data">Data1!$GF$11:$GF$17</definedName>
    <definedName name="A125174186A_Latest">Data1!$GF$17</definedName>
    <definedName name="A125174190T">Data1!$HD$1:$HD$10,Data1!$HD$11:$HD$17</definedName>
    <definedName name="A125174190T_Data">Data1!$HD$11:$HD$17</definedName>
    <definedName name="A125174190T_Latest">Data1!$HD$17</definedName>
    <definedName name="A125174194A">Data1!$HY$1:$HY$10,Data1!$HY$11:$HY$17</definedName>
    <definedName name="A125174194A_Data">Data1!$HY$11:$HY$17</definedName>
    <definedName name="A125174194A_Latest">Data1!$HY$17</definedName>
    <definedName name="A125175030X">Data2!$FV$1:$FV$10,Data2!$FV$11:$FV$17</definedName>
    <definedName name="A125175030X_Data">Data2!$FV$11:$FV$17</definedName>
    <definedName name="A125175030X_Latest">Data2!$FV$17</definedName>
    <definedName name="A125175034J">Data2!$GQ$1:$GQ$10,Data2!$GQ$11:$GQ$17</definedName>
    <definedName name="A125175034J_Data">Data2!$GQ$11:$GQ$17</definedName>
    <definedName name="A125175034J_Latest">Data2!$GQ$17</definedName>
    <definedName name="A125175038T">Data2!$GZ$1:$GZ$10,Data2!$GZ$11:$GZ$17</definedName>
    <definedName name="A125175038T_Data">Data2!$GZ$11:$GZ$17</definedName>
    <definedName name="A125175038T_Latest">Data2!$GZ$17</definedName>
    <definedName name="A125175042J">Data2!$FY$1:$FY$10,Data2!$FY$11:$FY$17</definedName>
    <definedName name="A125175042J_Data">Data2!$FY$11:$FY$17</definedName>
    <definedName name="A125175042J_Latest">Data2!$FY$17</definedName>
    <definedName name="A125175046T">Data2!$GE$1:$GE$10,Data2!$GE$11:$GE$17</definedName>
    <definedName name="A125175046T_Data">Data2!$GE$11:$GE$17</definedName>
    <definedName name="A125175046T_Latest">Data2!$GE$17</definedName>
    <definedName name="A125175050J">Data2!$FG$1:$FG$10,Data2!$FG$11:$FG$17</definedName>
    <definedName name="A125175050J_Data">Data2!$FG$11:$FG$17</definedName>
    <definedName name="A125175050J_Latest">Data2!$FG$17</definedName>
    <definedName name="A125175054T">Data2!$FS$1:$FS$10,Data2!$FS$11:$FS$17</definedName>
    <definedName name="A125175054T_Data">Data2!$FS$11:$FS$17</definedName>
    <definedName name="A125175054T_Latest">Data2!$FS$17</definedName>
    <definedName name="A125175058A">Data2!$HC$1:$HC$10,Data2!$HC$11:$HC$17</definedName>
    <definedName name="A125175058A_Data">Data2!$HC$11:$HC$17</definedName>
    <definedName name="A125175058A_Latest">Data2!$HC$17</definedName>
    <definedName name="A125175062T">Data2!$EO$1:$EO$10,Data2!$EO$11:$EO$17</definedName>
    <definedName name="A125175062T_Data">Data2!$EO$11:$EO$17</definedName>
    <definedName name="A125175062T_Latest">Data2!$EO$17</definedName>
    <definedName name="A125175066A">Data2!$EX$1:$EX$10,Data2!$EX$11:$EX$17</definedName>
    <definedName name="A125175066A_Data">Data2!$EX$11:$EX$17</definedName>
    <definedName name="A125175066A_Latest">Data2!$EX$17</definedName>
    <definedName name="A125175070T">Data2!$FA$1:$FA$10,Data2!$FA$11:$FA$17</definedName>
    <definedName name="A125175070T_Data">Data2!$FA$11:$FA$17</definedName>
    <definedName name="A125175070T_Latest">Data2!$FA$17</definedName>
    <definedName name="A125175074A">Data2!$GB$1:$GB$10,Data2!$GB$11:$GB$17</definedName>
    <definedName name="A125175074A_Data">Data2!$GB$11:$GB$17</definedName>
    <definedName name="A125175074A_Latest">Data2!$GB$17</definedName>
    <definedName name="A125175078K">Data2!$GH$1:$GH$10,Data2!$GH$11:$GH$17</definedName>
    <definedName name="A125175078K_Data">Data2!$GH$11:$GH$17</definedName>
    <definedName name="A125175078K_Latest">Data2!$GH$17</definedName>
    <definedName name="A125175082A">Data2!$GK$1:$GK$10,Data2!$GK$11:$GK$17</definedName>
    <definedName name="A125175082A_Data">Data2!$GK$11:$GK$17</definedName>
    <definedName name="A125175082A_Latest">Data2!$GK$17</definedName>
    <definedName name="A125175086K">Data2!$HF$1:$HF$10,Data2!$HF$11:$HF$17</definedName>
    <definedName name="A125175086K_Data">Data2!$HF$11:$HF$17</definedName>
    <definedName name="A125175086K_Latest">Data2!$HF$17</definedName>
    <definedName name="A125175090A">Data2!$FD$1:$FD$10,Data2!$FD$11:$FD$17</definedName>
    <definedName name="A125175090A_Data">Data2!$FD$11:$FD$17</definedName>
    <definedName name="A125175090A_Latest">Data2!$FD$17</definedName>
    <definedName name="A125175094K">Data2!$FM$1:$FM$10,Data2!$FM$11:$FM$17</definedName>
    <definedName name="A125175094K_Data">Data2!$FM$11:$FM$17</definedName>
    <definedName name="A125175094K_Latest">Data2!$FM$17</definedName>
    <definedName name="A125175098V">Data2!$EL$1:$EL$10,Data2!$EL$11:$EL$17</definedName>
    <definedName name="A125175098V_Data">Data2!$EL$11:$EL$17</definedName>
    <definedName name="A125175098V_Latest">Data2!$EL$17</definedName>
    <definedName name="A125175102X">Data2!$ER$1:$ER$10,Data2!$ER$11:$ER$17</definedName>
    <definedName name="A125175102X_Data">Data2!$ER$11:$ER$17</definedName>
    <definedName name="A125175102X_Latest">Data2!$ER$17</definedName>
    <definedName name="A125175106J">Data2!$EU$1:$EU$10,Data2!$EU$11:$EU$17</definedName>
    <definedName name="A125175106J_Data">Data2!$EU$11:$EU$17</definedName>
    <definedName name="A125175106J_Latest">Data2!$EU$17</definedName>
    <definedName name="A125175110X">Data2!$FJ$1:$FJ$10,Data2!$FJ$11:$FJ$17</definedName>
    <definedName name="A125175110X_Data">Data2!$FJ$11:$FJ$17</definedName>
    <definedName name="A125175110X_Latest">Data2!$FJ$17</definedName>
    <definedName name="A125175114J">Data2!$GT$1:$GT$10,Data2!$GT$11:$GT$17</definedName>
    <definedName name="A125175114J_Data">Data2!$GT$11:$GT$17</definedName>
    <definedName name="A125175114J_Latest">Data2!$GT$17</definedName>
    <definedName name="A125175118T">Data2!$GW$1:$GW$10,Data2!$GW$11:$GW$17</definedName>
    <definedName name="A125175118T_Data">Data2!$GW$11:$GW$17</definedName>
    <definedName name="A125175118T_Latest">Data2!$GW$17</definedName>
    <definedName name="A125175122J">Data2!$FP$1:$FP$10,Data2!$FP$11:$FP$17</definedName>
    <definedName name="A125175122J_Data">Data2!$FP$11:$FP$17</definedName>
    <definedName name="A125175122J_Latest">Data2!$FP$17</definedName>
    <definedName name="A125175126T">Data2!$GN$1:$GN$10,Data2!$GN$11:$GN$17</definedName>
    <definedName name="A125175126T_Data">Data2!$GN$11:$GN$17</definedName>
    <definedName name="A125175126T_Latest">Data2!$GN$17</definedName>
    <definedName name="A125175130J">Data2!$HI$1:$HI$10,Data2!$HI$11:$HI$17</definedName>
    <definedName name="A125175130J_Data">Data2!$HI$11:$HI$17</definedName>
    <definedName name="A125175130J_Latest">Data2!$HI$17</definedName>
    <definedName name="A125175966J">Data1!$DL$1:$DL$10,Data1!$DL$11:$DL$17</definedName>
    <definedName name="A125175966J_Data">Data1!$DL$11:$DL$17</definedName>
    <definedName name="A125175966J_Latest">Data1!$DL$17</definedName>
    <definedName name="A125175970X">Data1!$EG$1:$EG$10,Data1!$EG$11:$EG$17</definedName>
    <definedName name="A125175970X_Data">Data1!$EG$11:$EG$17</definedName>
    <definedName name="A125175970X_Latest">Data1!$EG$17</definedName>
    <definedName name="A125175974J">Data1!$EP$1:$EP$10,Data1!$EP$11:$EP$17</definedName>
    <definedName name="A125175974J_Data">Data1!$EP$11:$EP$17</definedName>
    <definedName name="A125175974J_Latest">Data1!$EP$17</definedName>
    <definedName name="A125175978T">Data1!$DO$1:$DO$10,Data1!$DO$11:$DO$17</definedName>
    <definedName name="A125175978T_Data">Data1!$DO$11:$DO$17</definedName>
    <definedName name="A125175978T_Latest">Data1!$DO$17</definedName>
    <definedName name="A125175982J">Data1!$DU$1:$DU$10,Data1!$DU$11:$DU$17</definedName>
    <definedName name="A125175982J_Data">Data1!$DU$11:$DU$17</definedName>
    <definedName name="A125175982J_Latest">Data1!$DU$17</definedName>
    <definedName name="A125175986T">Data1!$CW$1:$CW$10,Data1!$CW$11:$CW$17</definedName>
    <definedName name="A125175986T_Data">Data1!$CW$11:$CW$17</definedName>
    <definedName name="A125175986T_Latest">Data1!$CW$17</definedName>
    <definedName name="A125175990J">Data1!$DI$1:$DI$10,Data1!$DI$11:$DI$17</definedName>
    <definedName name="A125175990J_Data">Data1!$DI$11:$DI$17</definedName>
    <definedName name="A125175990J_Latest">Data1!$DI$17</definedName>
    <definedName name="A125175994T">Data1!$ES$1:$ES$10,Data1!$ES$11:$ES$17</definedName>
    <definedName name="A125175994T_Data">Data1!$ES$11:$ES$17</definedName>
    <definedName name="A125175994T_Latest">Data1!$ES$17</definedName>
    <definedName name="A125175998A">Data1!$CE$1:$CE$10,Data1!$CE$11:$CE$17</definedName>
    <definedName name="A125175998A_Data">Data1!$CE$11:$CE$17</definedName>
    <definedName name="A125175998A_Latest">Data1!$CE$17</definedName>
    <definedName name="A125176002J">Data1!$CN$1:$CN$10,Data1!$CN$11:$CN$17</definedName>
    <definedName name="A125176002J_Data">Data1!$CN$11:$CN$17</definedName>
    <definedName name="A125176002J_Latest">Data1!$CN$17</definedName>
    <definedName name="A125176006T">Data1!$CQ$1:$CQ$10,Data1!$CQ$11:$CQ$17</definedName>
    <definedName name="A125176006T_Data">Data1!$CQ$11:$CQ$17</definedName>
    <definedName name="A125176006T_Latest">Data1!$CQ$17</definedName>
    <definedName name="A125176010J">Data1!$DR$1:$DR$10,Data1!$DR$11:$DR$17</definedName>
    <definedName name="A125176010J_Data">Data1!$DR$11:$DR$17</definedName>
    <definedName name="A125176010J_Latest">Data1!$DR$17</definedName>
    <definedName name="A125176014T">Data1!$DX$1:$DX$10,Data1!$DX$11:$DX$17</definedName>
    <definedName name="A125176014T_Data">Data1!$DX$11:$DX$17</definedName>
    <definedName name="A125176014T_Latest">Data1!$DX$17</definedName>
    <definedName name="A125176018A">Data1!$EA$1:$EA$10,Data1!$EA$11:$EA$17</definedName>
    <definedName name="A125176018A_Data">Data1!$EA$11:$EA$17</definedName>
    <definedName name="A125176018A_Latest">Data1!$EA$17</definedName>
    <definedName name="A125176022T">Data1!$EV$1:$EV$10,Data1!$EV$11:$EV$17</definedName>
    <definedName name="A125176022T_Data">Data1!$EV$11:$EV$17</definedName>
    <definedName name="A125176022T_Latest">Data1!$EV$17</definedName>
    <definedName name="A125176026A">Data1!$CT$1:$CT$10,Data1!$CT$11:$CT$17</definedName>
    <definedName name="A125176026A_Data">Data1!$CT$11:$CT$17</definedName>
    <definedName name="A125176026A_Latest">Data1!$CT$17</definedName>
    <definedName name="A125176030T">Data1!$DC$1:$DC$10,Data1!$DC$11:$DC$17</definedName>
    <definedName name="A125176030T_Data">Data1!$DC$11:$DC$17</definedName>
    <definedName name="A125176030T_Latest">Data1!$DC$17</definedName>
    <definedName name="A125176034A">Data1!$CB$1:$CB$10,Data1!$CB$11:$CB$17</definedName>
    <definedName name="A125176034A_Data">Data1!$CB$11:$CB$17</definedName>
    <definedName name="A125176034A_Latest">Data1!$CB$17</definedName>
    <definedName name="A125176038K">Data1!$CH$1:$CH$10,Data1!$CH$11:$CH$17</definedName>
    <definedName name="A125176038K_Data">Data1!$CH$11:$CH$17</definedName>
    <definedName name="A125176038K_Latest">Data1!$CH$17</definedName>
    <definedName name="A125176042A">Data1!$CK$1:$CK$10,Data1!$CK$11:$CK$17</definedName>
    <definedName name="A125176042A_Data">Data1!$CK$11:$CK$17</definedName>
    <definedName name="A125176042A_Latest">Data1!$CK$17</definedName>
    <definedName name="A125176046K">Data1!$CZ$1:$CZ$10,Data1!$CZ$11:$CZ$17</definedName>
    <definedName name="A125176046K_Data">Data1!$CZ$11:$CZ$17</definedName>
    <definedName name="A125176046K_Latest">Data1!$CZ$17</definedName>
    <definedName name="A125176050A">Data1!$EJ$1:$EJ$10,Data1!$EJ$11:$EJ$17</definedName>
    <definedName name="A125176050A_Data">Data1!$EJ$11:$EJ$17</definedName>
    <definedName name="A125176050A_Latest">Data1!$EJ$17</definedName>
    <definedName name="A125176054K">Data1!$EM$1:$EM$10,Data1!$EM$11:$EM$17</definedName>
    <definedName name="A125176054K_Data">Data1!$EM$11:$EM$17</definedName>
    <definedName name="A125176054K_Latest">Data1!$EM$17</definedName>
    <definedName name="A125176058V">Data1!$DF$1:$DF$10,Data1!$DF$11:$DF$17</definedName>
    <definedName name="A125176058V_Data">Data1!$DF$11:$DF$17</definedName>
    <definedName name="A125176058V_Latest">Data1!$DF$17</definedName>
    <definedName name="A125176062K">Data1!$ED$1:$ED$10,Data1!$ED$11:$ED$17</definedName>
    <definedName name="A125176062K_Data">Data1!$ED$11:$ED$17</definedName>
    <definedName name="A125176062K_Latest">Data1!$ED$17</definedName>
    <definedName name="A125176066V">Data1!$EY$1:$EY$10,Data1!$EY$11:$EY$17</definedName>
    <definedName name="A125176066V_Data">Data1!$EY$11:$EY$17</definedName>
    <definedName name="A125176066V_Latest">Data1!$EY$17</definedName>
    <definedName name="A125176902R">Data2!$V$1:$V$10,Data2!$V$11:$V$17</definedName>
    <definedName name="A125176902R_Data">Data2!$V$11:$V$17</definedName>
    <definedName name="A125176902R_Latest">Data2!$V$17</definedName>
    <definedName name="A125176906X">Data2!$AQ$1:$AQ$10,Data2!$AQ$11:$AQ$17</definedName>
    <definedName name="A125176906X_Data">Data2!$AQ$11:$AQ$17</definedName>
    <definedName name="A125176906X_Latest">Data2!$AQ$17</definedName>
    <definedName name="A125176910R">Data2!$AZ$1:$AZ$10,Data2!$AZ$11:$AZ$17</definedName>
    <definedName name="A125176910R_Data">Data2!$AZ$11:$AZ$17</definedName>
    <definedName name="A125176910R_Latest">Data2!$AZ$17</definedName>
    <definedName name="A125176914X">Data2!$Y$1:$Y$10,Data2!$Y$11:$Y$17</definedName>
    <definedName name="A125176914X_Data">Data2!$Y$11:$Y$17</definedName>
    <definedName name="A125176914X_Latest">Data2!$Y$17</definedName>
    <definedName name="A125176918J">Data2!$AE$1:$AE$10,Data2!$AE$11:$AE$17</definedName>
    <definedName name="A125176918J_Data">Data2!$AE$11:$AE$17</definedName>
    <definedName name="A125176918J_Latest">Data2!$AE$17</definedName>
    <definedName name="A125176922X">Data2!$G$1:$G$10,Data2!$G$11:$G$17</definedName>
    <definedName name="A125176922X_Data">Data2!$G$11:$G$17</definedName>
    <definedName name="A125176922X_Latest">Data2!$G$17</definedName>
    <definedName name="A125176926J">Data2!$S$1:$S$10,Data2!$S$11:$S$17</definedName>
    <definedName name="A125176926J_Data">Data2!$S$11:$S$17</definedName>
    <definedName name="A125176926J_Latest">Data2!$S$17</definedName>
    <definedName name="A125176930X">Data2!$BC$1:$BC$10,Data2!$BC$11:$BC$17</definedName>
    <definedName name="A125176930X_Data">Data2!$BC$11:$BC$17</definedName>
    <definedName name="A125176930X_Latest">Data2!$BC$17</definedName>
    <definedName name="A125176934J">Data1!$IE$1:$IE$10,Data1!$IE$11:$IE$17</definedName>
    <definedName name="A125176934J_Data">Data1!$IE$11:$IE$17</definedName>
    <definedName name="A125176934J_Latest">Data1!$IE$17</definedName>
    <definedName name="A125176938T">Data1!$IN$1:$IN$10,Data1!$IN$11:$IN$17</definedName>
    <definedName name="A125176938T_Data">Data1!$IN$11:$IN$17</definedName>
    <definedName name="A125176938T_Latest">Data1!$IN$17</definedName>
    <definedName name="A125176942J">Data1!$IQ$1:$IQ$10,Data1!$IQ$11:$IQ$17</definedName>
    <definedName name="A125176942J_Data">Data1!$IQ$11:$IQ$17</definedName>
    <definedName name="A125176942J_Latest">Data1!$IQ$17</definedName>
    <definedName name="A125176946T">Data2!$AB$1:$AB$10,Data2!$AB$11:$AB$17</definedName>
    <definedName name="A125176946T_Data">Data2!$AB$11:$AB$17</definedName>
    <definedName name="A125176946T_Latest">Data2!$AB$17</definedName>
    <definedName name="A125176950J">Data2!$AH$1:$AH$10,Data2!$AH$11:$AH$17</definedName>
    <definedName name="A125176950J_Data">Data2!$AH$11:$AH$17</definedName>
    <definedName name="A125176950J_Latest">Data2!$AH$17</definedName>
    <definedName name="A125176954T">Data2!$AK$1:$AK$10,Data2!$AK$11:$AK$17</definedName>
    <definedName name="A125176954T_Data">Data2!$AK$11:$AK$17</definedName>
    <definedName name="A125176954T_Latest">Data2!$AK$17</definedName>
    <definedName name="A125176958A">Data2!$BF$1:$BF$10,Data2!$BF$11:$BF$17</definedName>
    <definedName name="A125176958A_Data">Data2!$BF$11:$BF$17</definedName>
    <definedName name="A125176958A_Latest">Data2!$BF$17</definedName>
    <definedName name="A125176962T">Data2!$D$1:$D$10,Data2!$D$11:$D$17</definedName>
    <definedName name="A125176962T_Data">Data2!$D$11:$D$17</definedName>
    <definedName name="A125176962T_Latest">Data2!$D$17</definedName>
    <definedName name="A125176966A">Data2!$M$1:$M$10,Data2!$M$11:$M$17</definedName>
    <definedName name="A125176966A_Data">Data2!$M$11:$M$17</definedName>
    <definedName name="A125176966A_Latest">Data2!$M$17</definedName>
    <definedName name="A125176970T">Data1!$IB$1:$IB$10,Data1!$IB$11:$IB$17</definedName>
    <definedName name="A125176970T_Data">Data1!$IB$11:$IB$17</definedName>
    <definedName name="A125176970T_Latest">Data1!$IB$17</definedName>
    <definedName name="A125176974A">Data1!$IH$1:$IH$10,Data1!$IH$11:$IH$17</definedName>
    <definedName name="A125176974A_Data">Data1!$IH$11:$IH$17</definedName>
    <definedName name="A125176974A_Latest">Data1!$IH$17</definedName>
    <definedName name="A125176978K">Data1!$IK$1:$IK$10,Data1!$IK$11:$IK$17</definedName>
    <definedName name="A125176978K_Data">Data1!$IK$11:$IK$17</definedName>
    <definedName name="A125176978K_Latest">Data1!$IK$17</definedName>
    <definedName name="A125176982A">Data2!$J$1:$J$10,Data2!$J$11:$J$17</definedName>
    <definedName name="A125176982A_Data">Data2!$J$11:$J$17</definedName>
    <definedName name="A125176982A_Latest">Data2!$J$17</definedName>
    <definedName name="A125176986K">Data2!$AT$1:$AT$10,Data2!$AT$11:$AT$17</definedName>
    <definedName name="A125176986K_Data">Data2!$AT$11:$AT$17</definedName>
    <definedName name="A125176986K_Latest">Data2!$AT$17</definedName>
    <definedName name="A125176990A">Data2!$AW$1:$AW$10,Data2!$AW$11:$AW$17</definedName>
    <definedName name="A125176990A_Data">Data2!$AW$11:$AW$17</definedName>
    <definedName name="A125176990A_Latest">Data2!$AW$17</definedName>
    <definedName name="A125176994K">Data2!$P$1:$P$10,Data2!$P$11:$P$17</definedName>
    <definedName name="A125176994K_Data">Data2!$P$11:$P$17</definedName>
    <definedName name="A125176994K_Latest">Data2!$P$17</definedName>
    <definedName name="A125176998V">Data2!$AN$1:$AN$10,Data2!$AN$11:$AN$17</definedName>
    <definedName name="A125176998V_Data">Data2!$AN$11:$AN$17</definedName>
    <definedName name="A125176998V_Latest">Data2!$AN$17</definedName>
    <definedName name="A125177002A">Data2!$BI$1:$BI$10,Data2!$BI$11:$BI$17</definedName>
    <definedName name="A125177002A_Data">Data2!$BI$11:$BI$17</definedName>
    <definedName name="A125177002A_Latest">Data2!$BI$17</definedName>
    <definedName name="A125177838A">Data2!$CV$1:$CV$10,Data2!$CV$11:$CV$17</definedName>
    <definedName name="A125177838A_Data">Data2!$CV$11:$CV$17</definedName>
    <definedName name="A125177838A_Latest">Data2!$CV$17</definedName>
    <definedName name="A125177842T">Data2!$DQ$1:$DQ$10,Data2!$DQ$11:$DQ$17</definedName>
    <definedName name="A125177842T_Data">Data2!$DQ$11:$DQ$17</definedName>
    <definedName name="A125177842T_Latest">Data2!$DQ$17</definedName>
    <definedName name="A125177846A">Data2!$DZ$1:$DZ$10,Data2!$DZ$11:$DZ$17</definedName>
    <definedName name="A125177846A_Data">Data2!$DZ$11:$DZ$17</definedName>
    <definedName name="A125177846A_Latest">Data2!$DZ$17</definedName>
    <definedName name="A125177850T">Data2!$CY$1:$CY$10,Data2!$CY$11:$CY$17</definedName>
    <definedName name="A125177850T_Data">Data2!$CY$11:$CY$17</definedName>
    <definedName name="A125177850T_Latest">Data2!$CY$17</definedName>
    <definedName name="A125177854A">Data2!$DE$1:$DE$10,Data2!$DE$11:$DE$17</definedName>
    <definedName name="A125177854A_Data">Data2!$DE$11:$DE$17</definedName>
    <definedName name="A125177854A_Latest">Data2!$DE$17</definedName>
    <definedName name="A125177858K">Data2!$CG$1:$CG$10,Data2!$CG$11:$CG$17</definedName>
    <definedName name="A125177858K_Data">Data2!$CG$11:$CG$17</definedName>
    <definedName name="A125177858K_Latest">Data2!$CG$17</definedName>
    <definedName name="A125177862A">Data2!$CS$1:$CS$10,Data2!$CS$11:$CS$17</definedName>
    <definedName name="A125177862A_Data">Data2!$CS$11:$CS$17</definedName>
    <definedName name="A125177862A_Latest">Data2!$CS$17</definedName>
    <definedName name="A125177866K">Data2!$EC$1:$EC$10,Data2!$EC$11:$EC$17</definedName>
    <definedName name="A125177866K_Data">Data2!$EC$11:$EC$17</definedName>
    <definedName name="A125177866K_Latest">Data2!$EC$17</definedName>
    <definedName name="A125177870A">Data2!$BO$1:$BO$10,Data2!$BO$11:$BO$17</definedName>
    <definedName name="A125177870A_Data">Data2!$BO$11:$BO$17</definedName>
    <definedName name="A125177870A_Latest">Data2!$BO$17</definedName>
    <definedName name="A125177874K">Data2!$BX$1:$BX$10,Data2!$BX$11:$BX$17</definedName>
    <definedName name="A125177874K_Data">Data2!$BX$11:$BX$17</definedName>
    <definedName name="A125177874K_Latest">Data2!$BX$17</definedName>
    <definedName name="A125177878V">Data2!$CA$1:$CA$10,Data2!$CA$11:$CA$17</definedName>
    <definedName name="A125177878V_Data">Data2!$CA$11:$CA$17</definedName>
    <definedName name="A125177878V_Latest">Data2!$CA$17</definedName>
    <definedName name="A125177882K">Data2!$DB$1:$DB$10,Data2!$DB$11:$DB$17</definedName>
    <definedName name="A125177882K_Data">Data2!$DB$11:$DB$17</definedName>
    <definedName name="A125177882K_Latest">Data2!$DB$17</definedName>
    <definedName name="A125177886V">Data2!$DH$1:$DH$10,Data2!$DH$11:$DH$17</definedName>
    <definedName name="A125177886V_Data">Data2!$DH$11:$DH$17</definedName>
    <definedName name="A125177886V_Latest">Data2!$DH$17</definedName>
    <definedName name="A125177890K">Data2!$DK$1:$DK$10,Data2!$DK$11:$DK$17</definedName>
    <definedName name="A125177890K_Data">Data2!$DK$11:$DK$17</definedName>
    <definedName name="A125177890K_Latest">Data2!$DK$17</definedName>
    <definedName name="A125177894V">Data2!$EF$1:$EF$10,Data2!$EF$11:$EF$17</definedName>
    <definedName name="A125177894V_Data">Data2!$EF$11:$EF$17</definedName>
    <definedName name="A125177894V_Latest">Data2!$EF$17</definedName>
    <definedName name="A125177898C">Data2!$CD$1:$CD$10,Data2!$CD$11:$CD$17</definedName>
    <definedName name="A125177898C_Data">Data2!$CD$11:$CD$17</definedName>
    <definedName name="A125177898C_Latest">Data2!$CD$17</definedName>
    <definedName name="A125177902J">Data2!$CM$1:$CM$10,Data2!$CM$11:$CM$17</definedName>
    <definedName name="A125177902J_Data">Data2!$CM$11:$CM$17</definedName>
    <definedName name="A125177902J_Latest">Data2!$CM$17</definedName>
    <definedName name="A125177906T">Data2!$BL$1:$BL$10,Data2!$BL$11:$BL$17</definedName>
    <definedName name="A125177906T_Data">Data2!$BL$11:$BL$17</definedName>
    <definedName name="A125177906T_Latest">Data2!$BL$17</definedName>
    <definedName name="A125177910J">Data2!$BR$1:$BR$10,Data2!$BR$11:$BR$17</definedName>
    <definedName name="A125177910J_Data">Data2!$BR$11:$BR$17</definedName>
    <definedName name="A125177910J_Latest">Data2!$BR$17</definedName>
    <definedName name="A125177914T">Data2!$BU$1:$BU$10,Data2!$BU$11:$BU$17</definedName>
    <definedName name="A125177914T_Data">Data2!$BU$11:$BU$17</definedName>
    <definedName name="A125177914T_Latest">Data2!$BU$17</definedName>
    <definedName name="A125177918A">Data2!$CJ$1:$CJ$10,Data2!$CJ$11:$CJ$17</definedName>
    <definedName name="A125177918A_Data">Data2!$CJ$11:$CJ$17</definedName>
    <definedName name="A125177918A_Latest">Data2!$CJ$17</definedName>
    <definedName name="A125177922T">Data2!$DT$1:$DT$10,Data2!$DT$11:$DT$17</definedName>
    <definedName name="A125177922T_Data">Data2!$DT$11:$DT$17</definedName>
    <definedName name="A125177922T_Latest">Data2!$DT$17</definedName>
    <definedName name="A125177926A">Data2!$DW$1:$DW$10,Data2!$DW$11:$DW$17</definedName>
    <definedName name="A125177926A_Data">Data2!$DW$11:$DW$17</definedName>
    <definedName name="A125177926A_Latest">Data2!$DW$17</definedName>
    <definedName name="A125177930T">Data2!$CP$1:$CP$10,Data2!$CP$11:$CP$17</definedName>
    <definedName name="A125177930T_Data">Data2!$CP$11:$CP$17</definedName>
    <definedName name="A125177930T_Latest">Data2!$CP$17</definedName>
    <definedName name="A125177934A">Data2!$DN$1:$DN$10,Data2!$DN$11:$DN$17</definedName>
    <definedName name="A125177934A_Data">Data2!$DN$11:$DN$17</definedName>
    <definedName name="A125177934A_Latest">Data2!$DN$17</definedName>
    <definedName name="A125177938K">Data2!$EI$1:$EI$10,Data2!$EI$11:$EI$17</definedName>
    <definedName name="A125177938K_Data">Data2!$EI$11:$EI$17</definedName>
    <definedName name="A125177938K_Latest">Data2!$EI$17</definedName>
    <definedName name="A125178774V">Data1!$AN$1:$AN$10,Data1!$AN$11:$AN$17</definedName>
    <definedName name="A125178774V_Data">Data1!$AN$11:$AN$17</definedName>
    <definedName name="A125178774V_Latest">Data1!$AN$17</definedName>
    <definedName name="A125178778C">Data1!$BI$1:$BI$10,Data1!$BI$11:$BI$17</definedName>
    <definedName name="A125178778C_Data">Data1!$BI$11:$BI$17</definedName>
    <definedName name="A125178778C_Latest">Data1!$BI$17</definedName>
    <definedName name="A125178782V">Data1!$BR$1:$BR$10,Data1!$BR$11:$BR$17</definedName>
    <definedName name="A125178782V_Data">Data1!$BR$11:$BR$17</definedName>
    <definedName name="A125178782V_Latest">Data1!$BR$17</definedName>
    <definedName name="A125178786C">Data1!$AQ$1:$AQ$10,Data1!$AQ$11:$AQ$17</definedName>
    <definedName name="A125178786C_Data">Data1!$AQ$11:$AQ$17</definedName>
    <definedName name="A125178786C_Latest">Data1!$AQ$17</definedName>
    <definedName name="A125178790V">Data1!$AW$1:$AW$10,Data1!$AW$11:$AW$17</definedName>
    <definedName name="A125178790V_Data">Data1!$AW$11:$AW$17</definedName>
    <definedName name="A125178790V_Latest">Data1!$AW$17</definedName>
    <definedName name="A125178794C">Data1!$Y$1:$Y$10,Data1!$Y$11:$Y$17</definedName>
    <definedName name="A125178794C_Data">Data1!$Y$11:$Y$17</definedName>
    <definedName name="A125178794C_Latest">Data1!$Y$17</definedName>
    <definedName name="A125178798L">Data1!$AK$1:$AK$10,Data1!$AK$11:$AK$17</definedName>
    <definedName name="A125178798L_Data">Data1!$AK$11:$AK$17</definedName>
    <definedName name="A125178798L_Latest">Data1!$AK$17</definedName>
    <definedName name="A125178802T">Data1!$BU$1:$BU$10,Data1!$BU$11:$BU$17</definedName>
    <definedName name="A125178802T_Data">Data1!$BU$11:$BU$17</definedName>
    <definedName name="A125178802T_Latest">Data1!$BU$17</definedName>
    <definedName name="A125178806A">Data1!$G$1:$G$10,Data1!$G$11:$G$17</definedName>
    <definedName name="A125178806A_Data">Data1!$G$11:$G$17</definedName>
    <definedName name="A125178806A_Latest">Data1!$G$17</definedName>
    <definedName name="A125178810T">Data1!$P$1:$P$10,Data1!$P$11:$P$17</definedName>
    <definedName name="A125178810T_Data">Data1!$P$11:$P$17</definedName>
    <definedName name="A125178810T_Latest">Data1!$P$17</definedName>
    <definedName name="A125178814A">Data1!$S$1:$S$10,Data1!$S$11:$S$17</definedName>
    <definedName name="A125178814A_Data">Data1!$S$11:$S$17</definedName>
    <definedName name="A125178814A_Latest">Data1!$S$17</definedName>
    <definedName name="A125178818K">Data1!$AT$1:$AT$10,Data1!$AT$11:$AT$17</definedName>
    <definedName name="A125178818K_Data">Data1!$AT$11:$AT$17</definedName>
    <definedName name="A125178818K_Latest">Data1!$AT$17</definedName>
    <definedName name="A125178822A">Data1!$AZ$1:$AZ$10,Data1!$AZ$11:$AZ$17</definedName>
    <definedName name="A125178822A_Data">Data1!$AZ$11:$AZ$17</definedName>
    <definedName name="A125178822A_Latest">Data1!$AZ$17</definedName>
    <definedName name="A125178826K">Data1!$BC$1:$BC$10,Data1!$BC$11:$BC$17</definedName>
    <definedName name="A125178826K_Data">Data1!$BC$11:$BC$17</definedName>
    <definedName name="A125178826K_Latest">Data1!$BC$17</definedName>
    <definedName name="A125178830A">Data1!$BX$1:$BX$10,Data1!$BX$11:$BX$17</definedName>
    <definedName name="A125178830A_Data">Data1!$BX$11:$BX$17</definedName>
    <definedName name="A125178830A_Latest">Data1!$BX$17</definedName>
    <definedName name="A125178834K">Data1!$V$1:$V$10,Data1!$V$11:$V$17</definedName>
    <definedName name="A125178834K_Data">Data1!$V$11:$V$17</definedName>
    <definedName name="A125178834K_Latest">Data1!$V$17</definedName>
    <definedName name="A125178838V">Data1!$AE$1:$AE$10,Data1!$AE$11:$AE$17</definedName>
    <definedName name="A125178838V_Data">Data1!$AE$11:$AE$17</definedName>
    <definedName name="A125178838V_Latest">Data1!$AE$17</definedName>
    <definedName name="A125178842K">Data1!$D$1:$D$10,Data1!$D$11:$D$17</definedName>
    <definedName name="A125178842K_Data">Data1!$D$11:$D$17</definedName>
    <definedName name="A125178842K_Latest">Data1!$D$17</definedName>
    <definedName name="A125178846V">Data1!$J$1:$J$10,Data1!$J$11:$J$17</definedName>
    <definedName name="A125178846V_Data">Data1!$J$11:$J$17</definedName>
    <definedName name="A125178846V_Latest">Data1!$J$17</definedName>
    <definedName name="A125178850K">Data1!$M$1:$M$10,Data1!$M$11:$M$17</definedName>
    <definedName name="A125178850K_Data">Data1!$M$11:$M$17</definedName>
    <definedName name="A125178850K_Latest">Data1!$M$17</definedName>
    <definedName name="A125178854V">Data1!$AB$1:$AB$10,Data1!$AB$11:$AB$17</definedName>
    <definedName name="A125178854V_Data">Data1!$AB$11:$AB$17</definedName>
    <definedName name="A125178854V_Latest">Data1!$AB$17</definedName>
    <definedName name="A125178858C">Data1!$BL$1:$BL$10,Data1!$BL$11:$BL$17</definedName>
    <definedName name="A125178858C_Data">Data1!$BL$11:$BL$17</definedName>
    <definedName name="A125178858C_Latest">Data1!$BL$17</definedName>
    <definedName name="A125178862V">Data1!$BO$1:$BO$10,Data1!$BO$11:$BO$17</definedName>
    <definedName name="A125178862V_Data">Data1!$BO$11:$BO$17</definedName>
    <definedName name="A125178862V_Latest">Data1!$BO$17</definedName>
    <definedName name="A125178866C">Data1!$AH$1:$AH$10,Data1!$AH$11:$AH$17</definedName>
    <definedName name="A125178866C_Data">Data1!$AH$11:$AH$17</definedName>
    <definedName name="A125178866C_Latest">Data1!$AH$17</definedName>
    <definedName name="A125178870V">Data1!$BF$1:$BF$10,Data1!$BF$11:$BF$17</definedName>
    <definedName name="A125178870V_Data">Data1!$BF$11:$BF$17</definedName>
    <definedName name="A125178870V_Latest">Data1!$BF$17</definedName>
    <definedName name="A125178874C">Data1!$CA$1:$CA$10,Data1!$CA$11:$CA$17</definedName>
    <definedName name="A125178874C_Data">Data1!$CA$11:$CA$17</definedName>
    <definedName name="A125178874C_Latest">Data1!$CA$17</definedName>
    <definedName name="A125178878L">Data5!$BB$1:$BB$10,Data5!$BB$11:$BB$17</definedName>
    <definedName name="A125178878L_Data">Data5!$BB$11:$BB$17</definedName>
    <definedName name="A125178878L_Latest">Data5!$BB$17</definedName>
    <definedName name="A125178882C">Data5!$BW$1:$BW$10,Data5!$BW$11:$BW$17</definedName>
    <definedName name="A125178882C_Data">Data5!$BW$11:$BW$17</definedName>
    <definedName name="A125178882C_Latest">Data5!$BW$17</definedName>
    <definedName name="A125178886L">Data5!$CF$1:$CF$10,Data5!$CF$11:$CF$17</definedName>
    <definedName name="A125178886L_Data">Data5!$CF$11:$CF$17</definedName>
    <definedName name="A125178886L_Latest">Data5!$CF$17</definedName>
    <definedName name="A125178890C">Data5!$BE$1:$BE$10,Data5!$BE$11:$BE$17</definedName>
    <definedName name="A125178890C_Data">Data5!$BE$11:$BE$17</definedName>
    <definedName name="A125178890C_Latest">Data5!$BE$17</definedName>
    <definedName name="A125178894L">Data5!$BK$1:$BK$10,Data5!$BK$11:$BK$17</definedName>
    <definedName name="A125178894L_Data">Data5!$BK$11:$BK$17</definedName>
    <definedName name="A125178894L_Latest">Data5!$BK$17</definedName>
    <definedName name="A125178898W">Data5!$AM$1:$AM$10,Data5!$AM$11:$AM$17</definedName>
    <definedName name="A125178898W_Data">Data5!$AM$11:$AM$17</definedName>
    <definedName name="A125178898W_Latest">Data5!$AM$17</definedName>
    <definedName name="A125178902A">Data5!$AY$1:$AY$10,Data5!$AY$11:$AY$17</definedName>
    <definedName name="A125178902A_Data">Data5!$AY$11:$AY$17</definedName>
    <definedName name="A125178902A_Latest">Data5!$AY$17</definedName>
    <definedName name="A125178906K">Data5!$CI$1:$CI$10,Data5!$CI$11:$CI$17</definedName>
    <definedName name="A125178906K_Data">Data5!$CI$11:$CI$17</definedName>
    <definedName name="A125178906K_Latest">Data5!$CI$17</definedName>
    <definedName name="A125178910A">Data5!$U$1:$U$10,Data5!$U$11:$U$17</definedName>
    <definedName name="A125178910A_Data">Data5!$U$11:$U$17</definedName>
    <definedName name="A125178910A_Latest">Data5!$U$17</definedName>
    <definedName name="A125178914K">Data5!$AD$1:$AD$10,Data5!$AD$11:$AD$17</definedName>
    <definedName name="A125178914K_Data">Data5!$AD$11:$AD$17</definedName>
    <definedName name="A125178914K_Latest">Data5!$AD$17</definedName>
    <definedName name="A125178918V">Data5!$AG$1:$AG$10,Data5!$AG$11:$AG$17</definedName>
    <definedName name="A125178918V_Data">Data5!$AG$11:$AG$17</definedName>
    <definedName name="A125178918V_Latest">Data5!$AG$17</definedName>
    <definedName name="A125178922K">Data5!$BH$1:$BH$10,Data5!$BH$11:$BH$17</definedName>
    <definedName name="A125178922K_Data">Data5!$BH$11:$BH$17</definedName>
    <definedName name="A125178922K_Latest">Data5!$BH$17</definedName>
    <definedName name="A125178926V">Data5!$BN$1:$BN$10,Data5!$BN$11:$BN$17</definedName>
    <definedName name="A125178926V_Data">Data5!$BN$11:$BN$17</definedName>
    <definedName name="A125178926V_Latest">Data5!$BN$17</definedName>
    <definedName name="A125178930K">Data5!$BQ$1:$BQ$10,Data5!$BQ$11:$BQ$17</definedName>
    <definedName name="A125178930K_Data">Data5!$BQ$11:$BQ$17</definedName>
    <definedName name="A125178930K_Latest">Data5!$BQ$17</definedName>
    <definedName name="A125178934V">Data5!$CL$1:$CL$10,Data5!$CL$11:$CL$17</definedName>
    <definedName name="A125178934V_Data">Data5!$CL$11:$CL$17</definedName>
    <definedName name="A125178934V_Latest">Data5!$CL$17</definedName>
    <definedName name="A125178938C">Data5!$AJ$1:$AJ$10,Data5!$AJ$11:$AJ$17</definedName>
    <definedName name="A125178938C_Data">Data5!$AJ$11:$AJ$17</definedName>
    <definedName name="A125178938C_Latest">Data5!$AJ$17</definedName>
    <definedName name="A125178942V">Data5!$AS$1:$AS$10,Data5!$AS$11:$AS$17</definedName>
    <definedName name="A125178942V_Data">Data5!$AS$11:$AS$17</definedName>
    <definedName name="A125178942V_Latest">Data5!$AS$17</definedName>
    <definedName name="A125178946C">Data5!$R$1:$R$10,Data5!$R$11:$R$17</definedName>
    <definedName name="A125178946C_Data">Data5!$R$11:$R$17</definedName>
    <definedName name="A125178946C_Latest">Data5!$R$17</definedName>
    <definedName name="A125178950V">Data5!$X$1:$X$10,Data5!$X$11:$X$17</definedName>
    <definedName name="A125178950V_Data">Data5!$X$11:$X$17</definedName>
    <definedName name="A125178950V_Latest">Data5!$X$17</definedName>
    <definedName name="A125178954C">Data5!$AA$1:$AA$10,Data5!$AA$11:$AA$17</definedName>
    <definedName name="A125178954C_Data">Data5!$AA$11:$AA$17</definedName>
    <definedName name="A125178954C_Latest">Data5!$AA$17</definedName>
    <definedName name="A125178958L">Data5!$AP$1:$AP$10,Data5!$AP$11:$AP$17</definedName>
    <definedName name="A125178958L_Data">Data5!$AP$11:$AP$17</definedName>
    <definedName name="A125178958L_Latest">Data5!$AP$17</definedName>
    <definedName name="A125178962C">Data5!$BZ$1:$BZ$10,Data5!$BZ$11:$BZ$17</definedName>
    <definedName name="A125178962C_Data">Data5!$BZ$11:$BZ$17</definedName>
    <definedName name="A125178962C_Latest">Data5!$BZ$17</definedName>
    <definedName name="A125178966L">Data5!$CC$1:$CC$10,Data5!$CC$11:$CC$17</definedName>
    <definedName name="A125178966L_Data">Data5!$CC$11:$CC$17</definedName>
    <definedName name="A125178966L_Latest">Data5!$CC$17</definedName>
    <definedName name="A125178970C">Data5!$AV$1:$AV$10,Data5!$AV$11:$AV$17</definedName>
    <definedName name="A125178970C_Data">Data5!$AV$11:$AV$17</definedName>
    <definedName name="A125178970C_Latest">Data5!$AV$17</definedName>
    <definedName name="A125178974L">Data5!$BT$1:$BT$10,Data5!$BT$11:$BT$17</definedName>
    <definedName name="A125178974L_Data">Data5!$BT$11:$BT$17</definedName>
    <definedName name="A125178974L_Latest">Data5!$BT$17</definedName>
    <definedName name="A125178978W">Data5!$CO$1:$CO$10,Data5!$CO$11:$CO$17</definedName>
    <definedName name="A125178978W_Data">Data5!$CO$11:$CO$17</definedName>
    <definedName name="A125178978W_Latest">Data5!$CO$17</definedName>
    <definedName name="A125178982L">Data3!$CH$1:$CH$10,Data3!$CH$11:$CH$17</definedName>
    <definedName name="A125178982L_Data">Data3!$CH$11:$CH$17</definedName>
    <definedName name="A125178982L_Latest">Data3!$CH$17</definedName>
    <definedName name="A125178986W">Data3!$DC$1:$DC$10,Data3!$DC$11:$DC$17</definedName>
    <definedName name="A125178986W_Data">Data3!$DC$11:$DC$17</definedName>
    <definedName name="A125178986W_Latest">Data3!$DC$17</definedName>
    <definedName name="A125178990L">Data3!$DL$1:$DL$10,Data3!$DL$11:$DL$17</definedName>
    <definedName name="A125178990L_Data">Data3!$DL$11:$DL$17</definedName>
    <definedName name="A125178990L_Latest">Data3!$DL$17</definedName>
    <definedName name="A125178994W">Data3!$CK$1:$CK$10,Data3!$CK$11:$CK$17</definedName>
    <definedName name="A125178994W_Data">Data3!$CK$11:$CK$17</definedName>
    <definedName name="A125178994W_Latest">Data3!$CK$17</definedName>
    <definedName name="A125178998F">Data3!$CQ$1:$CQ$10,Data3!$CQ$11:$CQ$17</definedName>
    <definedName name="A125178998F_Data">Data3!$CQ$11:$CQ$17</definedName>
    <definedName name="A125178998F_Latest">Data3!$CQ$17</definedName>
    <definedName name="A125179002L">Data3!$BS$1:$BS$10,Data3!$BS$11:$BS$17</definedName>
    <definedName name="A125179002L_Data">Data3!$BS$11:$BS$17</definedName>
    <definedName name="A125179002L_Latest">Data3!$BS$17</definedName>
    <definedName name="A125179006W">Data3!$CE$1:$CE$10,Data3!$CE$11:$CE$17</definedName>
    <definedName name="A125179006W_Data">Data3!$CE$11:$CE$17</definedName>
    <definedName name="A125179006W_Latest">Data3!$CE$17</definedName>
    <definedName name="A125179010L">Data3!$DO$1:$DO$10,Data3!$DO$11:$DO$17</definedName>
    <definedName name="A125179010L_Data">Data3!$DO$11:$DO$17</definedName>
    <definedName name="A125179010L_Latest">Data3!$DO$17</definedName>
    <definedName name="A125179014W">Data3!$BA$1:$BA$10,Data3!$BA$11:$BA$17</definedName>
    <definedName name="A125179014W_Data">Data3!$BA$11:$BA$17</definedName>
    <definedName name="A125179014W_Latest">Data3!$BA$17</definedName>
    <definedName name="A125179018F">Data3!$BJ$1:$BJ$10,Data3!$BJ$11:$BJ$17</definedName>
    <definedName name="A125179018F_Data">Data3!$BJ$11:$BJ$17</definedName>
    <definedName name="A125179018F_Latest">Data3!$BJ$17</definedName>
    <definedName name="A125179022W">Data3!$BM$1:$BM$10,Data3!$BM$11:$BM$17</definedName>
    <definedName name="A125179022W_Data">Data3!$BM$11:$BM$17</definedName>
    <definedName name="A125179022W_Latest">Data3!$BM$17</definedName>
    <definedName name="A125179026F">Data3!$CN$1:$CN$10,Data3!$CN$11:$CN$17</definedName>
    <definedName name="A125179026F_Data">Data3!$CN$11:$CN$17</definedName>
    <definedName name="A125179026F_Latest">Data3!$CN$17</definedName>
    <definedName name="A125179030W">Data3!$CT$1:$CT$10,Data3!$CT$11:$CT$17</definedName>
    <definedName name="A125179030W_Data">Data3!$CT$11:$CT$17</definedName>
    <definedName name="A125179030W_Latest">Data3!$CT$17</definedName>
    <definedName name="A125179034F">Data3!$CW$1:$CW$10,Data3!$CW$11:$CW$17</definedName>
    <definedName name="A125179034F_Data">Data3!$CW$11:$CW$17</definedName>
    <definedName name="A125179034F_Latest">Data3!$CW$17</definedName>
    <definedName name="A125179038R">Data3!$DR$1:$DR$10,Data3!$DR$11:$DR$17</definedName>
    <definedName name="A125179038R_Data">Data3!$DR$11:$DR$17</definedName>
    <definedName name="A125179038R_Latest">Data3!$DR$17</definedName>
    <definedName name="A125179042F">Data3!$BP$1:$BP$10,Data3!$BP$11:$BP$17</definedName>
    <definedName name="A125179042F_Data">Data3!$BP$11:$BP$17</definedName>
    <definedName name="A125179042F_Latest">Data3!$BP$17</definedName>
    <definedName name="A125179046R">Data3!$BY$1:$BY$10,Data3!$BY$11:$BY$17</definedName>
    <definedName name="A125179046R_Data">Data3!$BY$11:$BY$17</definedName>
    <definedName name="A125179046R_Latest">Data3!$BY$17</definedName>
    <definedName name="A125179050F">Data3!$AX$1:$AX$10,Data3!$AX$11:$AX$17</definedName>
    <definedName name="A125179050F_Data">Data3!$AX$11:$AX$17</definedName>
    <definedName name="A125179050F_Latest">Data3!$AX$17</definedName>
    <definedName name="A125179054R">Data3!$BD$1:$BD$10,Data3!$BD$11:$BD$17</definedName>
    <definedName name="A125179054R_Data">Data3!$BD$11:$BD$17</definedName>
    <definedName name="A125179054R_Latest">Data3!$BD$17</definedName>
    <definedName name="A125179058X">Data3!$BG$1:$BG$10,Data3!$BG$11:$BG$17</definedName>
    <definedName name="A125179058X_Data">Data3!$BG$11:$BG$17</definedName>
    <definedName name="A125179058X_Latest">Data3!$BG$17</definedName>
    <definedName name="A125179062R">Data3!$BV$1:$BV$10,Data3!$BV$11:$BV$17</definedName>
    <definedName name="A125179062R_Data">Data3!$BV$11:$BV$17</definedName>
    <definedName name="A125179062R_Latest">Data3!$BV$17</definedName>
    <definedName name="A125179066X">Data3!$DF$1:$DF$10,Data3!$DF$11:$DF$17</definedName>
    <definedName name="A125179066X_Data">Data3!$DF$11:$DF$17</definedName>
    <definedName name="A125179066X_Latest">Data3!$DF$17</definedName>
    <definedName name="A125179070R">Data3!$DI$1:$DI$10,Data3!$DI$11:$DI$17</definedName>
    <definedName name="A125179070R_Data">Data3!$DI$11:$DI$17</definedName>
    <definedName name="A125179070R_Latest">Data3!$DI$17</definedName>
    <definedName name="A125179074X">Data3!$CB$1:$CB$10,Data3!$CB$11:$CB$17</definedName>
    <definedName name="A125179074X_Data">Data3!$CB$11:$CB$17</definedName>
    <definedName name="A125179074X_Latest">Data3!$CB$17</definedName>
    <definedName name="A125179078J">Data3!$CZ$1:$CZ$10,Data3!$CZ$11:$CZ$17</definedName>
    <definedName name="A125179078J_Data">Data3!$CZ$11:$CZ$17</definedName>
    <definedName name="A125179078J_Latest">Data3!$CZ$17</definedName>
    <definedName name="A125179082X">Data3!$DU$1:$DU$10,Data3!$DU$11:$DU$17</definedName>
    <definedName name="A125179082X_Data">Data3!$DU$11:$DU$17</definedName>
    <definedName name="A125179082X_Latest">Data3!$DU$17</definedName>
    <definedName name="A125179086J">Data4!$BR$1:$BR$10,Data4!$BR$11:$BR$17</definedName>
    <definedName name="A125179086J_Data">Data4!$BR$11:$BR$17</definedName>
    <definedName name="A125179086J_Latest">Data4!$BR$17</definedName>
    <definedName name="A125179090X">Data4!$CM$1:$CM$10,Data4!$CM$11:$CM$17</definedName>
    <definedName name="A125179090X_Data">Data4!$CM$11:$CM$17</definedName>
    <definedName name="A125179090X_Latest">Data4!$CM$17</definedName>
    <definedName name="A125179094J">Data4!$CV$1:$CV$10,Data4!$CV$11:$CV$17</definedName>
    <definedName name="A125179094J_Data">Data4!$CV$11:$CV$17</definedName>
    <definedName name="A125179094J_Latest">Data4!$CV$17</definedName>
    <definedName name="A125179098T">Data4!$BU$1:$BU$10,Data4!$BU$11:$BU$17</definedName>
    <definedName name="A125179098T_Data">Data4!$BU$11:$BU$17</definedName>
    <definedName name="A125179098T_Latest">Data4!$BU$17</definedName>
    <definedName name="A125179102W">Data4!$CA$1:$CA$10,Data4!$CA$11:$CA$17</definedName>
    <definedName name="A125179102W_Data">Data4!$CA$11:$CA$17</definedName>
    <definedName name="A125179102W_Latest">Data4!$CA$17</definedName>
    <definedName name="A125179106F">Data4!$BC$1:$BC$10,Data4!$BC$11:$BC$17</definedName>
    <definedName name="A125179106F_Data">Data4!$BC$11:$BC$17</definedName>
    <definedName name="A125179106F_Latest">Data4!$BC$17</definedName>
    <definedName name="A125179110W">Data4!$BO$1:$BO$10,Data4!$BO$11:$BO$17</definedName>
    <definedName name="A125179110W_Data">Data4!$BO$11:$BO$17</definedName>
    <definedName name="A125179110W_Latest">Data4!$BO$17</definedName>
    <definedName name="A125179114F">Data4!$CY$1:$CY$10,Data4!$CY$11:$CY$17</definedName>
    <definedName name="A125179114F_Data">Data4!$CY$11:$CY$17</definedName>
    <definedName name="A125179114F_Latest">Data4!$CY$17</definedName>
    <definedName name="A125179118R">Data4!$AK$1:$AK$10,Data4!$AK$11:$AK$17</definedName>
    <definedName name="A125179118R_Data">Data4!$AK$11:$AK$17</definedName>
    <definedName name="A125179118R_Latest">Data4!$AK$17</definedName>
    <definedName name="A125179122F">Data4!$AT$1:$AT$10,Data4!$AT$11:$AT$17</definedName>
    <definedName name="A125179122F_Data">Data4!$AT$11:$AT$17</definedName>
    <definedName name="A125179122F_Latest">Data4!$AT$17</definedName>
    <definedName name="A125179126R">Data4!$AW$1:$AW$10,Data4!$AW$11:$AW$17</definedName>
    <definedName name="A125179126R_Data">Data4!$AW$11:$AW$17</definedName>
    <definedName name="A125179126R_Latest">Data4!$AW$17</definedName>
    <definedName name="A125179130F">Data4!$BX$1:$BX$10,Data4!$BX$11:$BX$17</definedName>
    <definedName name="A125179130F_Data">Data4!$BX$11:$BX$17</definedName>
    <definedName name="A125179130F_Latest">Data4!$BX$17</definedName>
    <definedName name="A125179134R">Data4!$CD$1:$CD$10,Data4!$CD$11:$CD$17</definedName>
    <definedName name="A125179134R_Data">Data4!$CD$11:$CD$17</definedName>
    <definedName name="A125179134R_Latest">Data4!$CD$17</definedName>
    <definedName name="A125179138X">Data4!$CG$1:$CG$10,Data4!$CG$11:$CG$17</definedName>
    <definedName name="A125179138X_Data">Data4!$CG$11:$CG$17</definedName>
    <definedName name="A125179138X_Latest">Data4!$CG$17</definedName>
    <definedName name="A125179142R">Data4!$DB$1:$DB$10,Data4!$DB$11:$DB$17</definedName>
    <definedName name="A125179142R_Data">Data4!$DB$11:$DB$17</definedName>
    <definedName name="A125179142R_Latest">Data4!$DB$17</definedName>
    <definedName name="A125179146X">Data4!$AZ$1:$AZ$10,Data4!$AZ$11:$AZ$17</definedName>
    <definedName name="A125179146X_Data">Data4!$AZ$11:$AZ$17</definedName>
    <definedName name="A125179146X_Latest">Data4!$AZ$17</definedName>
    <definedName name="A125179150R">Data4!$BI$1:$BI$10,Data4!$BI$11:$BI$17</definedName>
    <definedName name="A125179150R_Data">Data4!$BI$11:$BI$17</definedName>
    <definedName name="A125179150R_Latest">Data4!$BI$17</definedName>
    <definedName name="A125179154X">Data4!$AH$1:$AH$10,Data4!$AH$11:$AH$17</definedName>
    <definedName name="A125179154X_Data">Data4!$AH$11:$AH$17</definedName>
    <definedName name="A125179154X_Latest">Data4!$AH$17</definedName>
    <definedName name="A125179158J">Data4!$AN$1:$AN$10,Data4!$AN$11:$AN$17</definedName>
    <definedName name="A125179158J_Data">Data4!$AN$11:$AN$17</definedName>
    <definedName name="A125179158J_Latest">Data4!$AN$17</definedName>
    <definedName name="A125179162X">Data4!$AQ$1:$AQ$10,Data4!$AQ$11:$AQ$17</definedName>
    <definedName name="A125179162X_Data">Data4!$AQ$11:$AQ$17</definedName>
    <definedName name="A125179162X_Latest">Data4!$AQ$17</definedName>
    <definedName name="A125179166J">Data4!$BF$1:$BF$10,Data4!$BF$11:$BF$17</definedName>
    <definedName name="A125179166J_Data">Data4!$BF$11:$BF$17</definedName>
    <definedName name="A125179166J_Latest">Data4!$BF$17</definedName>
    <definedName name="A125179170X">Data4!$CP$1:$CP$10,Data4!$CP$11:$CP$17</definedName>
    <definedName name="A125179170X_Data">Data4!$CP$11:$CP$17</definedName>
    <definedName name="A125179170X_Latest">Data4!$CP$17</definedName>
    <definedName name="A125179174J">Data4!$CS$1:$CS$10,Data4!$CS$11:$CS$17</definedName>
    <definedName name="A125179174J_Data">Data4!$CS$11:$CS$17</definedName>
    <definedName name="A125179174J_Latest">Data4!$CS$17</definedName>
    <definedName name="A125179178T">Data4!$BL$1:$BL$10,Data4!$BL$11:$BL$17</definedName>
    <definedName name="A125179178T_Data">Data4!$BL$11:$BL$17</definedName>
    <definedName name="A125179178T_Latest">Data4!$BL$17</definedName>
    <definedName name="A125179182J">Data4!$CJ$1:$CJ$10,Data4!$CJ$11:$CJ$17</definedName>
    <definedName name="A125179182J_Data">Data4!$CJ$11:$CJ$17</definedName>
    <definedName name="A125179182J_Latest">Data4!$CJ$17</definedName>
    <definedName name="A125179186T">Data4!$DE$1:$DE$10,Data4!$DE$11:$DE$17</definedName>
    <definedName name="A125179186T_Data">Data4!$DE$11:$DE$17</definedName>
    <definedName name="A125179186T_Latest">Data4!$DE$17</definedName>
    <definedName name="A125179190J">Data4!$ER$1:$ER$10,Data4!$ER$11:$ER$17</definedName>
    <definedName name="A125179190J_Data">Data4!$ER$11:$ER$17</definedName>
    <definedName name="A125179190J_Latest">Data4!$ER$17</definedName>
    <definedName name="A125179194T">Data4!$FM$1:$FM$10,Data4!$FM$11:$FM$17</definedName>
    <definedName name="A125179194T_Data">Data4!$FM$11:$FM$17</definedName>
    <definedName name="A125179194T_Latest">Data4!$FM$17</definedName>
    <definedName name="A125179198A">Data4!$FV$1:$FV$10,Data4!$FV$11:$FV$17</definedName>
    <definedName name="A125179198A_Data">Data4!$FV$11:$FV$17</definedName>
    <definedName name="A125179198A_Latest">Data4!$FV$17</definedName>
    <definedName name="A125179202F">Data4!$EU$1:$EU$10,Data4!$EU$11:$EU$17</definedName>
    <definedName name="A125179202F_Data">Data4!$EU$11:$EU$17</definedName>
    <definedName name="A125179202F_Latest">Data4!$EU$17</definedName>
    <definedName name="A125179206R">Data4!$FA$1:$FA$10,Data4!$FA$11:$FA$17</definedName>
    <definedName name="A125179206R_Data">Data4!$FA$11:$FA$17</definedName>
    <definedName name="A125179206R_Latest">Data4!$FA$17</definedName>
    <definedName name="A125179210F">Data4!$EC$1:$EC$10,Data4!$EC$11:$EC$17</definedName>
    <definedName name="A125179210F_Data">Data4!$EC$11:$EC$17</definedName>
    <definedName name="A125179210F_Latest">Data4!$EC$17</definedName>
    <definedName name="A125179214R">Data4!$EO$1:$EO$10,Data4!$EO$11:$EO$17</definedName>
    <definedName name="A125179214R_Data">Data4!$EO$11:$EO$17</definedName>
    <definedName name="A125179214R_Latest">Data4!$EO$17</definedName>
    <definedName name="A125179218X">Data4!$FY$1:$FY$10,Data4!$FY$11:$FY$17</definedName>
    <definedName name="A125179218X_Data">Data4!$FY$11:$FY$17</definedName>
    <definedName name="A125179218X_Latest">Data4!$FY$17</definedName>
    <definedName name="A125179222R">Data4!$DK$1:$DK$10,Data4!$DK$11:$DK$17</definedName>
    <definedName name="A125179222R_Data">Data4!$DK$11:$DK$17</definedName>
    <definedName name="A125179222R_Latest">Data4!$DK$17</definedName>
    <definedName name="A125179226X">Data4!$DT$1:$DT$10,Data4!$DT$11:$DT$17</definedName>
    <definedName name="A125179226X_Data">Data4!$DT$11:$DT$17</definedName>
    <definedName name="A125179226X_Latest">Data4!$DT$17</definedName>
    <definedName name="A125179230R">Data4!$DW$1:$DW$10,Data4!$DW$11:$DW$17</definedName>
    <definedName name="A125179230R_Data">Data4!$DW$11:$DW$17</definedName>
    <definedName name="A125179230R_Latest">Data4!$DW$17</definedName>
    <definedName name="A125179234X">Data4!$EX$1:$EX$10,Data4!$EX$11:$EX$17</definedName>
    <definedName name="A125179234X_Data">Data4!$EX$11:$EX$17</definedName>
    <definedName name="A125179234X_Latest">Data4!$EX$17</definedName>
    <definedName name="A125179238J">Data4!$FD$1:$FD$10,Data4!$FD$11:$FD$17</definedName>
    <definedName name="A125179238J_Data">Data4!$FD$11:$FD$17</definedName>
    <definedName name="A125179238J_Latest">Data4!$FD$17</definedName>
    <definedName name="A125179242X">Data4!$FG$1:$FG$10,Data4!$FG$11:$FG$17</definedName>
    <definedName name="A125179242X_Data">Data4!$FG$11:$FG$17</definedName>
    <definedName name="A125179242X_Latest">Data4!$FG$17</definedName>
    <definedName name="A125179246J">Data4!$GB$1:$GB$10,Data4!$GB$11:$GB$17</definedName>
    <definedName name="A125179246J_Data">Data4!$GB$11:$GB$17</definedName>
    <definedName name="A125179246J_Latest">Data4!$GB$17</definedName>
    <definedName name="A125179250X">Data4!$DZ$1:$DZ$10,Data4!$DZ$11:$DZ$17</definedName>
    <definedName name="A125179250X_Data">Data4!$DZ$11:$DZ$17</definedName>
    <definedName name="A125179250X_Latest">Data4!$DZ$17</definedName>
    <definedName name="A125179254J">Data4!$EI$1:$EI$10,Data4!$EI$11:$EI$17</definedName>
    <definedName name="A125179254J_Data">Data4!$EI$11:$EI$17</definedName>
    <definedName name="A125179254J_Latest">Data4!$EI$17</definedName>
    <definedName name="A125179258T">Data4!$DH$1:$DH$10,Data4!$DH$11:$DH$17</definedName>
    <definedName name="A125179258T_Data">Data4!$DH$11:$DH$17</definedName>
    <definedName name="A125179258T_Latest">Data4!$DH$17</definedName>
    <definedName name="A125179262J">Data4!$DN$1:$DN$10,Data4!$DN$11:$DN$17</definedName>
    <definedName name="A125179262J_Data">Data4!$DN$11:$DN$17</definedName>
    <definedName name="A125179262J_Latest">Data4!$DN$17</definedName>
    <definedName name="A125179266T">Data4!$DQ$1:$DQ$10,Data4!$DQ$11:$DQ$17</definedName>
    <definedName name="A125179266T_Data">Data4!$DQ$11:$DQ$17</definedName>
    <definedName name="A125179266T_Latest">Data4!$DQ$17</definedName>
    <definedName name="A125179270J">Data4!$EF$1:$EF$10,Data4!$EF$11:$EF$17</definedName>
    <definedName name="A125179270J_Data">Data4!$EF$11:$EF$17</definedName>
    <definedName name="A125179270J_Latest">Data4!$EF$17</definedName>
    <definedName name="A125179274T">Data4!$FP$1:$FP$10,Data4!$FP$11:$FP$17</definedName>
    <definedName name="A125179274T_Data">Data4!$FP$11:$FP$17</definedName>
    <definedName name="A125179274T_Latest">Data4!$FP$17</definedName>
    <definedName name="A125179278A">Data4!$FS$1:$FS$10,Data4!$FS$11:$FS$17</definedName>
    <definedName name="A125179278A_Data">Data4!$FS$11:$FS$17</definedName>
    <definedName name="A125179278A_Latest">Data4!$FS$17</definedName>
    <definedName name="A125179282T">Data4!$EL$1:$EL$10,Data4!$EL$11:$EL$17</definedName>
    <definedName name="A125179282T_Data">Data4!$EL$11:$EL$17</definedName>
    <definedName name="A125179282T_Latest">Data4!$EL$17</definedName>
    <definedName name="A125179286A">Data4!$FJ$1:$FJ$10,Data4!$FJ$11:$FJ$17</definedName>
    <definedName name="A125179286A_Data">Data4!$FJ$11:$FJ$17</definedName>
    <definedName name="A125179286A_Latest">Data4!$FJ$17</definedName>
    <definedName name="A125179290T">Data4!$GE$1:$GE$10,Data4!$GE$11:$GE$17</definedName>
    <definedName name="A125179290T_Data">Data4!$GE$11:$GE$17</definedName>
    <definedName name="A125179290T_Latest">Data4!$GE$17</definedName>
    <definedName name="A125179294A">Data4!$HR$1:$HR$10,Data4!$HR$11:$HR$17</definedName>
    <definedName name="A125179294A_Data">Data4!$HR$11:$HR$17</definedName>
    <definedName name="A125179294A_Latest">Data4!$HR$17</definedName>
    <definedName name="A125179298K">Data4!$IM$1:$IM$10,Data4!$IM$11:$IM$17</definedName>
    <definedName name="A125179298K_Data">Data4!$IM$11:$IM$17</definedName>
    <definedName name="A125179298K_Latest">Data4!$IM$17</definedName>
    <definedName name="A125179302R">Data5!$F$1:$F$10,Data5!$F$11:$F$17</definedName>
    <definedName name="A125179302R_Data">Data5!$F$11:$F$17</definedName>
    <definedName name="A125179302R_Latest">Data5!$F$17</definedName>
    <definedName name="A125179306X">Data4!$HU$1:$HU$10,Data4!$HU$11:$HU$17</definedName>
    <definedName name="A125179306X_Data">Data4!$HU$11:$HU$17</definedName>
    <definedName name="A125179306X_Latest">Data4!$HU$17</definedName>
    <definedName name="A125179310R">Data4!$IA$1:$IA$10,Data4!$IA$11:$IA$17</definedName>
    <definedName name="A125179310R_Data">Data4!$IA$11:$IA$17</definedName>
    <definedName name="A125179310R_Latest">Data4!$IA$17</definedName>
    <definedName name="A125179314X">Data4!$HC$1:$HC$10,Data4!$HC$11:$HC$17</definedName>
    <definedName name="A125179314X_Data">Data4!$HC$11:$HC$17</definedName>
    <definedName name="A125179314X_Latest">Data4!$HC$17</definedName>
    <definedName name="A125179318J">Data4!$HO$1:$HO$10,Data4!$HO$11:$HO$17</definedName>
    <definedName name="A125179318J_Data">Data4!$HO$11:$HO$17</definedName>
    <definedName name="A125179318J_Latest">Data4!$HO$17</definedName>
    <definedName name="A125179322X">Data5!$I$1:$I$10,Data5!$I$11:$I$17</definedName>
    <definedName name="A125179322X_Data">Data5!$I$11:$I$17</definedName>
    <definedName name="A125179322X_Latest">Data5!$I$17</definedName>
    <definedName name="A125179326J">Data4!$GK$1:$GK$10,Data4!$GK$11:$GK$17</definedName>
    <definedName name="A125179326J_Data">Data4!$GK$11:$GK$17</definedName>
    <definedName name="A125179326J_Latest">Data4!$GK$17</definedName>
    <definedName name="A125179330X">Data4!$GT$1:$GT$10,Data4!$GT$11:$GT$17</definedName>
    <definedName name="A125179330X_Data">Data4!$GT$11:$GT$17</definedName>
    <definedName name="A125179330X_Latest">Data4!$GT$17</definedName>
    <definedName name="A125179334J">Data4!$GW$1:$GW$10,Data4!$GW$11:$GW$17</definedName>
    <definedName name="A125179334J_Data">Data4!$GW$11:$GW$17</definedName>
    <definedName name="A125179334J_Latest">Data4!$GW$17</definedName>
    <definedName name="A125179338T">Data4!$HX$1:$HX$10,Data4!$HX$11:$HX$17</definedName>
    <definedName name="A125179338T_Data">Data4!$HX$11:$HX$17</definedName>
    <definedName name="A125179338T_Latest">Data4!$HX$17</definedName>
    <definedName name="A125179342J">Data4!$ID$1:$ID$10,Data4!$ID$11:$ID$17</definedName>
    <definedName name="A125179342J_Data">Data4!$ID$11:$ID$17</definedName>
    <definedName name="A125179342J_Latest">Data4!$ID$17</definedName>
    <definedName name="A125179346T">Data4!$IG$1:$IG$10,Data4!$IG$11:$IG$17</definedName>
    <definedName name="A125179346T_Data">Data4!$IG$11:$IG$17</definedName>
    <definedName name="A125179346T_Latest">Data4!$IG$17</definedName>
    <definedName name="A125179350J">Data5!$L$1:$L$10,Data5!$L$11:$L$17</definedName>
    <definedName name="A125179350J_Data">Data5!$L$11:$L$17</definedName>
    <definedName name="A125179350J_Latest">Data5!$L$17</definedName>
    <definedName name="A125179354T">Data4!$GZ$1:$GZ$10,Data4!$GZ$11:$GZ$17</definedName>
    <definedName name="A125179354T_Data">Data4!$GZ$11:$GZ$17</definedName>
    <definedName name="A125179354T_Latest">Data4!$GZ$17</definedName>
    <definedName name="A125179358A">Data4!$HI$1:$HI$10,Data4!$HI$11:$HI$17</definedName>
    <definedName name="A125179358A_Data">Data4!$HI$11:$HI$17</definedName>
    <definedName name="A125179358A_Latest">Data4!$HI$17</definedName>
    <definedName name="A125179362T">Data4!$GH$1:$GH$10,Data4!$GH$11:$GH$17</definedName>
    <definedName name="A125179362T_Data">Data4!$GH$11:$GH$17</definedName>
    <definedName name="A125179362T_Latest">Data4!$GH$17</definedName>
    <definedName name="A125179366A">Data4!$GN$1:$GN$10,Data4!$GN$11:$GN$17</definedName>
    <definedName name="A125179366A_Data">Data4!$GN$11:$GN$17</definedName>
    <definedName name="A125179366A_Latest">Data4!$GN$17</definedName>
    <definedName name="A125179370T">Data4!$GQ$1:$GQ$10,Data4!$GQ$11:$GQ$17</definedName>
    <definedName name="A125179370T_Data">Data4!$GQ$11:$GQ$17</definedName>
    <definedName name="A125179370T_Latest">Data4!$GQ$17</definedName>
    <definedName name="A125179374A">Data4!$HF$1:$HF$10,Data4!$HF$11:$HF$17</definedName>
    <definedName name="A125179374A_Data">Data4!$HF$11:$HF$17</definedName>
    <definedName name="A125179374A_Latest">Data4!$HF$17</definedName>
    <definedName name="A125179378K">Data4!$IP$1:$IP$10,Data4!$IP$11:$IP$17</definedName>
    <definedName name="A125179378K_Data">Data4!$IP$11:$IP$17</definedName>
    <definedName name="A125179378K_Latest">Data4!$IP$17</definedName>
    <definedName name="A125179382A">Data5!$C$1:$C$10,Data5!$C$11:$C$17</definedName>
    <definedName name="A125179382A_Data">Data5!$C$11:$C$17</definedName>
    <definedName name="A125179382A_Latest">Data5!$C$17</definedName>
    <definedName name="A125179386K">Data4!$HL$1:$HL$10,Data4!$HL$11:$HL$17</definedName>
    <definedName name="A125179386K_Data">Data4!$HL$11:$HL$17</definedName>
    <definedName name="A125179386K_Latest">Data4!$HL$17</definedName>
    <definedName name="A125179390A">Data4!$IJ$1:$IJ$10,Data4!$IJ$11:$IJ$17</definedName>
    <definedName name="A125179390A_Data">Data4!$IJ$11:$IJ$17</definedName>
    <definedName name="A125179390A_Latest">Data4!$IJ$17</definedName>
    <definedName name="A125179394K">Data5!$O$1:$O$10,Data5!$O$11:$O$17</definedName>
    <definedName name="A125179394K_Data">Data5!$O$11:$O$17</definedName>
    <definedName name="A125179394K_Latest">Data5!$O$17</definedName>
    <definedName name="A125179398V">Data3!$H$1:$H$10,Data3!$H$11:$H$17</definedName>
    <definedName name="A125179398V_Data">Data3!$H$11:$H$17</definedName>
    <definedName name="A125179398V_Latest">Data3!$H$17</definedName>
    <definedName name="A125179402X">Data3!$AC$1:$AC$10,Data3!$AC$11:$AC$17</definedName>
    <definedName name="A125179402X_Data">Data3!$AC$11:$AC$17</definedName>
    <definedName name="A125179402X_Latest">Data3!$AC$17</definedName>
    <definedName name="A125179406J">Data3!$AL$1:$AL$10,Data3!$AL$11:$AL$17</definedName>
    <definedName name="A125179406J_Data">Data3!$AL$11:$AL$17</definedName>
    <definedName name="A125179406J_Latest">Data3!$AL$17</definedName>
    <definedName name="A125179410X">Data3!$K$1:$K$10,Data3!$K$11:$K$17</definedName>
    <definedName name="A125179410X_Data">Data3!$K$11:$K$17</definedName>
    <definedName name="A125179410X_Latest">Data3!$K$17</definedName>
    <definedName name="A125179414J">Data3!$Q$1:$Q$10,Data3!$Q$11:$Q$17</definedName>
    <definedName name="A125179414J_Data">Data3!$Q$11:$Q$17</definedName>
    <definedName name="A125179414J_Latest">Data3!$Q$17</definedName>
    <definedName name="A125179418T">Data2!$II$1:$II$10,Data2!$II$11:$II$17</definedName>
    <definedName name="A125179418T_Data">Data2!$II$11:$II$17</definedName>
    <definedName name="A125179418T_Latest">Data2!$II$17</definedName>
    <definedName name="A125179422J">Data3!$E$1:$E$10,Data3!$E$11:$E$17</definedName>
    <definedName name="A125179422J_Data">Data3!$E$11:$E$17</definedName>
    <definedName name="A125179422J_Latest">Data3!$E$17</definedName>
    <definedName name="A125179426T">Data3!$AO$1:$AO$10,Data3!$AO$11:$AO$17</definedName>
    <definedName name="A125179426T_Data">Data3!$AO$11:$AO$17</definedName>
    <definedName name="A125179426T_Latest">Data3!$AO$17</definedName>
    <definedName name="A125179430J">Data2!$HQ$1:$HQ$10,Data2!$HQ$11:$HQ$17</definedName>
    <definedName name="A125179430J_Data">Data2!$HQ$11:$HQ$17</definedName>
    <definedName name="A125179430J_Latest">Data2!$HQ$17</definedName>
    <definedName name="A125179434T">Data2!$HZ$1:$HZ$10,Data2!$HZ$11:$HZ$17</definedName>
    <definedName name="A125179434T_Data">Data2!$HZ$11:$HZ$17</definedName>
    <definedName name="A125179434T_Latest">Data2!$HZ$17</definedName>
    <definedName name="A125179438A">Data2!$IC$1:$IC$10,Data2!$IC$11:$IC$17</definedName>
    <definedName name="A125179438A_Data">Data2!$IC$11:$IC$17</definedName>
    <definedName name="A125179438A_Latest">Data2!$IC$17</definedName>
    <definedName name="A125179442T">Data3!$N$1:$N$10,Data3!$N$11:$N$17</definedName>
    <definedName name="A125179442T_Data">Data3!$N$11:$N$17</definedName>
    <definedName name="A125179442T_Latest">Data3!$N$17</definedName>
    <definedName name="A125179446A">Data3!$T$1:$T$10,Data3!$T$11:$T$17</definedName>
    <definedName name="A125179446A_Data">Data3!$T$11:$T$17</definedName>
    <definedName name="A125179446A_Latest">Data3!$T$17</definedName>
    <definedName name="A125179450T">Data3!$W$1:$W$10,Data3!$W$11:$W$17</definedName>
    <definedName name="A125179450T_Data">Data3!$W$11:$W$17</definedName>
    <definedName name="A125179450T_Latest">Data3!$W$17</definedName>
    <definedName name="A125179454A">Data3!$AR$1:$AR$10,Data3!$AR$11:$AR$17</definedName>
    <definedName name="A125179454A_Data">Data3!$AR$11:$AR$17</definedName>
    <definedName name="A125179454A_Latest">Data3!$AR$17</definedName>
    <definedName name="A125179458K">Data2!$IF$1:$IF$10,Data2!$IF$11:$IF$17</definedName>
    <definedName name="A125179458K_Data">Data2!$IF$11:$IF$17</definedName>
    <definedName name="A125179458K_Latest">Data2!$IF$17</definedName>
    <definedName name="A125179462A">Data2!$IO$1:$IO$10,Data2!$IO$11:$IO$17</definedName>
    <definedName name="A125179462A_Data">Data2!$IO$11:$IO$17</definedName>
    <definedName name="A125179462A_Latest">Data2!$IO$17</definedName>
    <definedName name="A125179466K">Data2!$HN$1:$HN$10,Data2!$HN$11:$HN$17</definedName>
    <definedName name="A125179466K_Data">Data2!$HN$11:$HN$17</definedName>
    <definedName name="A125179466K_Latest">Data2!$HN$17</definedName>
    <definedName name="A125179470A">Data2!$HT$1:$HT$10,Data2!$HT$11:$HT$17</definedName>
    <definedName name="A125179470A_Data">Data2!$HT$11:$HT$17</definedName>
    <definedName name="A125179470A_Latest">Data2!$HT$17</definedName>
    <definedName name="A125179474K">Data2!$HW$1:$HW$10,Data2!$HW$11:$HW$17</definedName>
    <definedName name="A125179474K_Data">Data2!$HW$11:$HW$17</definedName>
    <definedName name="A125179474K_Latest">Data2!$HW$17</definedName>
    <definedName name="A125179478V">Data2!$IL$1:$IL$10,Data2!$IL$11:$IL$17</definedName>
    <definedName name="A125179478V_Data">Data2!$IL$11:$IL$17</definedName>
    <definedName name="A125179478V_Latest">Data2!$IL$17</definedName>
    <definedName name="A125179482K">Data3!$AF$1:$AF$10,Data3!$AF$11:$AF$17</definedName>
    <definedName name="A125179482K_Data">Data3!$AF$11:$AF$17</definedName>
    <definedName name="A125179482K_Latest">Data3!$AF$17</definedName>
    <definedName name="A125179486V">Data3!$AI$1:$AI$10,Data3!$AI$11:$AI$17</definedName>
    <definedName name="A125179486V_Data">Data3!$AI$11:$AI$17</definedName>
    <definedName name="A125179486V_Latest">Data3!$AI$17</definedName>
    <definedName name="A125179490K">Data3!$B$1:$B$10,Data3!$B$11:$B$17</definedName>
    <definedName name="A125179490K_Data">Data3!$B$11:$B$17</definedName>
    <definedName name="A125179490K_Latest">Data3!$B$17</definedName>
    <definedName name="A125179494V">Data3!$Z$1:$Z$10,Data3!$Z$11:$Z$17</definedName>
    <definedName name="A125179494V_Data">Data3!$Z$11:$Z$17</definedName>
    <definedName name="A125179494V_Latest">Data3!$Z$17</definedName>
    <definedName name="A125179498C">Data3!$AU$1:$AU$10,Data3!$AU$11:$AU$17</definedName>
    <definedName name="A125179498C_Data">Data3!$AU$11:$AU$17</definedName>
    <definedName name="A125179498C_Latest">Data3!$AU$17</definedName>
    <definedName name="A125179502J">Data3!$FH$1:$FH$10,Data3!$FH$11:$FH$17</definedName>
    <definedName name="A125179502J_Data">Data3!$FH$11:$FH$17</definedName>
    <definedName name="A125179502J_Latest">Data3!$FH$17</definedName>
    <definedName name="A125179506T">Data3!$GC$1:$GC$10,Data3!$GC$11:$GC$17</definedName>
    <definedName name="A125179506T_Data">Data3!$GC$11:$GC$17</definedName>
    <definedName name="A125179506T_Latest">Data3!$GC$17</definedName>
    <definedName name="A125179510J">Data3!$GL$1:$GL$10,Data3!$GL$11:$GL$17</definedName>
    <definedName name="A125179510J_Data">Data3!$GL$11:$GL$17</definedName>
    <definedName name="A125179510J_Latest">Data3!$GL$17</definedName>
    <definedName name="A125179514T">Data3!$FK$1:$FK$10,Data3!$FK$11:$FK$17</definedName>
    <definedName name="A125179514T_Data">Data3!$FK$11:$FK$17</definedName>
    <definedName name="A125179514T_Latest">Data3!$FK$17</definedName>
    <definedName name="A125179518A">Data3!$FQ$1:$FQ$10,Data3!$FQ$11:$FQ$17</definedName>
    <definedName name="A125179518A_Data">Data3!$FQ$11:$FQ$17</definedName>
    <definedName name="A125179518A_Latest">Data3!$FQ$17</definedName>
    <definedName name="A125179522T">Data3!$ES$1:$ES$10,Data3!$ES$11:$ES$17</definedName>
    <definedName name="A125179522T_Data">Data3!$ES$11:$ES$17</definedName>
    <definedName name="A125179522T_Latest">Data3!$ES$17</definedName>
    <definedName name="A125179526A">Data3!$FE$1:$FE$10,Data3!$FE$11:$FE$17</definedName>
    <definedName name="A125179526A_Data">Data3!$FE$11:$FE$17</definedName>
    <definedName name="A125179526A_Latest">Data3!$FE$17</definedName>
    <definedName name="A125179530T">Data3!$GO$1:$GO$10,Data3!$GO$11:$GO$17</definedName>
    <definedName name="A125179530T_Data">Data3!$GO$11:$GO$17</definedName>
    <definedName name="A125179530T_Latest">Data3!$GO$17</definedName>
    <definedName name="A125179534A">Data3!$EA$1:$EA$10,Data3!$EA$11:$EA$17</definedName>
    <definedName name="A125179534A_Data">Data3!$EA$11:$EA$17</definedName>
    <definedName name="A125179534A_Latest">Data3!$EA$17</definedName>
    <definedName name="A125179538K">Data3!$EJ$1:$EJ$10,Data3!$EJ$11:$EJ$17</definedName>
    <definedName name="A125179538K_Data">Data3!$EJ$11:$EJ$17</definedName>
    <definedName name="A125179538K_Latest">Data3!$EJ$17</definedName>
    <definedName name="A125179542A">Data3!$EM$1:$EM$10,Data3!$EM$11:$EM$17</definedName>
    <definedName name="A125179542A_Data">Data3!$EM$11:$EM$17</definedName>
    <definedName name="A125179542A_Latest">Data3!$EM$17</definedName>
    <definedName name="A125179546K">Data3!$FN$1:$FN$10,Data3!$FN$11:$FN$17</definedName>
    <definedName name="A125179546K_Data">Data3!$FN$11:$FN$17</definedName>
    <definedName name="A125179546K_Latest">Data3!$FN$17</definedName>
    <definedName name="A125179550A">Data3!$FT$1:$FT$10,Data3!$FT$11:$FT$17</definedName>
    <definedName name="A125179550A_Data">Data3!$FT$11:$FT$17</definedName>
    <definedName name="A125179550A_Latest">Data3!$FT$17</definedName>
    <definedName name="A125179554K">Data3!$FW$1:$FW$10,Data3!$FW$11:$FW$17</definedName>
    <definedName name="A125179554K_Data">Data3!$FW$11:$FW$17</definedName>
    <definedName name="A125179554K_Latest">Data3!$FW$17</definedName>
    <definedName name="A125179558V">Data3!$GR$1:$GR$10,Data3!$GR$11:$GR$17</definedName>
    <definedName name="A125179558V_Data">Data3!$GR$11:$GR$17</definedName>
    <definedName name="A125179558V_Latest">Data3!$GR$17</definedName>
    <definedName name="A125179562K">Data3!$EP$1:$EP$10,Data3!$EP$11:$EP$17</definedName>
    <definedName name="A125179562K_Data">Data3!$EP$11:$EP$17</definedName>
    <definedName name="A125179562K_Latest">Data3!$EP$17</definedName>
    <definedName name="A125179566V">Data3!$EY$1:$EY$10,Data3!$EY$11:$EY$17</definedName>
    <definedName name="A125179566V_Data">Data3!$EY$11:$EY$17</definedName>
    <definedName name="A125179566V_Latest">Data3!$EY$17</definedName>
    <definedName name="A125179570K">Data3!$DX$1:$DX$10,Data3!$DX$11:$DX$17</definedName>
    <definedName name="A125179570K_Data">Data3!$DX$11:$DX$17</definedName>
    <definedName name="A125179570K_Latest">Data3!$DX$17</definedName>
    <definedName name="A125179574V">Data3!$ED$1:$ED$10,Data3!$ED$11:$ED$17</definedName>
    <definedName name="A125179574V_Data">Data3!$ED$11:$ED$17</definedName>
    <definedName name="A125179574V_Latest">Data3!$ED$17</definedName>
    <definedName name="A125179578C">Data3!$EG$1:$EG$10,Data3!$EG$11:$EG$17</definedName>
    <definedName name="A125179578C_Data">Data3!$EG$11:$EG$17</definedName>
    <definedName name="A125179578C_Latest">Data3!$EG$17</definedName>
    <definedName name="A125179582V">Data3!$EV$1:$EV$10,Data3!$EV$11:$EV$17</definedName>
    <definedName name="A125179582V_Data">Data3!$EV$11:$EV$17</definedName>
    <definedName name="A125179582V_Latest">Data3!$EV$17</definedName>
    <definedName name="A125179586C">Data3!$GF$1:$GF$10,Data3!$GF$11:$GF$17</definedName>
    <definedName name="A125179586C_Data">Data3!$GF$11:$GF$17</definedName>
    <definedName name="A125179586C_Latest">Data3!$GF$17</definedName>
    <definedName name="A125179590V">Data3!$GI$1:$GI$10,Data3!$GI$11:$GI$17</definedName>
    <definedName name="A125179590V_Data">Data3!$GI$11:$GI$17</definedName>
    <definedName name="A125179590V_Latest">Data3!$GI$17</definedName>
    <definedName name="A125179594C">Data3!$FB$1:$FB$10,Data3!$FB$11:$FB$17</definedName>
    <definedName name="A125179594C_Data">Data3!$FB$11:$FB$17</definedName>
    <definedName name="A125179594C_Latest">Data3!$FB$17</definedName>
    <definedName name="A125179598L">Data3!$FZ$1:$FZ$10,Data3!$FZ$11:$FZ$17</definedName>
    <definedName name="A125179598L_Data">Data3!$FZ$11:$FZ$17</definedName>
    <definedName name="A125179598L_Latest">Data3!$FZ$17</definedName>
    <definedName name="A125179602T">Data3!$GU$1:$GU$10,Data3!$GU$11:$GU$17</definedName>
    <definedName name="A125179602T_Data">Data3!$GU$11:$GU$17</definedName>
    <definedName name="A125179602T_Latest">Data3!$GU$17</definedName>
    <definedName name="A125179606A">Data3!$IH$1:$IH$10,Data3!$IH$11:$IH$17</definedName>
    <definedName name="A125179606A_Data">Data3!$IH$11:$IH$17</definedName>
    <definedName name="A125179606A_Latest">Data3!$IH$17</definedName>
    <definedName name="A125179610T">Data4!$M$1:$M$10,Data4!$M$11:$M$17</definedName>
    <definedName name="A125179610T_Data">Data4!$M$11:$M$17</definedName>
    <definedName name="A125179610T_Latest">Data4!$M$17</definedName>
    <definedName name="A125179614A">Data4!$V$1:$V$10,Data4!$V$11:$V$17</definedName>
    <definedName name="A125179614A_Data">Data4!$V$11:$V$17</definedName>
    <definedName name="A125179614A_Latest">Data4!$V$17</definedName>
    <definedName name="A125179618K">Data3!$IK$1:$IK$10,Data3!$IK$11:$IK$17</definedName>
    <definedName name="A125179618K_Data">Data3!$IK$11:$IK$17</definedName>
    <definedName name="A125179618K_Latest">Data3!$IK$17</definedName>
    <definedName name="A125179622A">Data3!$IQ$1:$IQ$10,Data3!$IQ$11:$IQ$17</definedName>
    <definedName name="A125179622A_Data">Data3!$IQ$11:$IQ$17</definedName>
    <definedName name="A125179622A_Latest">Data3!$IQ$17</definedName>
    <definedName name="A125179626K">Data3!$HS$1:$HS$10,Data3!$HS$11:$HS$17</definedName>
    <definedName name="A125179626K_Data">Data3!$HS$11:$HS$17</definedName>
    <definedName name="A125179626K_Latest">Data3!$HS$17</definedName>
    <definedName name="A125179630A">Data3!$IE$1:$IE$10,Data3!$IE$11:$IE$17</definedName>
    <definedName name="A125179630A_Data">Data3!$IE$11:$IE$17</definedName>
    <definedName name="A125179630A_Latest">Data3!$IE$17</definedName>
    <definedName name="A125179634K">Data4!$Y$1:$Y$10,Data4!$Y$11:$Y$17</definedName>
    <definedName name="A125179634K_Data">Data4!$Y$11:$Y$17</definedName>
    <definedName name="A125179634K_Latest">Data4!$Y$17</definedName>
    <definedName name="A125179638V">Data3!$HA$1:$HA$10,Data3!$HA$11:$HA$17</definedName>
    <definedName name="A125179638V_Data">Data3!$HA$11:$HA$17</definedName>
    <definedName name="A125179638V_Latest">Data3!$HA$17</definedName>
    <definedName name="A125179642K">Data3!$HJ$1:$HJ$10,Data3!$HJ$11:$HJ$17</definedName>
    <definedName name="A125179642K_Data">Data3!$HJ$11:$HJ$17</definedName>
    <definedName name="A125179642K_Latest">Data3!$HJ$17</definedName>
    <definedName name="A125179646V">Data3!$HM$1:$HM$10,Data3!$HM$11:$HM$17</definedName>
    <definedName name="A125179646V_Data">Data3!$HM$11:$HM$17</definedName>
    <definedName name="A125179646V_Latest">Data3!$HM$17</definedName>
    <definedName name="A125179650K">Data3!$IN$1:$IN$10,Data3!$IN$11:$IN$17</definedName>
    <definedName name="A125179650K_Data">Data3!$IN$11:$IN$17</definedName>
    <definedName name="A125179650K_Latest">Data3!$IN$17</definedName>
    <definedName name="A125179654V">Data4!$D$1:$D$10,Data4!$D$11:$D$17</definedName>
    <definedName name="A125179654V_Data">Data4!$D$11:$D$17</definedName>
    <definedName name="A125179654V_Latest">Data4!$D$17</definedName>
    <definedName name="A125179658C">Data4!$G$1:$G$10,Data4!$G$11:$G$17</definedName>
    <definedName name="A125179658C_Data">Data4!$G$11:$G$17</definedName>
    <definedName name="A125179658C_Latest">Data4!$G$17</definedName>
    <definedName name="A125179662V">Data4!$AB$1:$AB$10,Data4!$AB$11:$AB$17</definedName>
    <definedName name="A125179662V_Data">Data4!$AB$11:$AB$17</definedName>
    <definedName name="A125179662V_Latest">Data4!$AB$17</definedName>
    <definedName name="A125179666C">Data3!$HP$1:$HP$10,Data3!$HP$11:$HP$17</definedName>
    <definedName name="A125179666C_Data">Data3!$HP$11:$HP$17</definedName>
    <definedName name="A125179666C_Latest">Data3!$HP$17</definedName>
    <definedName name="A125179670V">Data3!$HY$1:$HY$10,Data3!$HY$11:$HY$17</definedName>
    <definedName name="A125179670V_Data">Data3!$HY$11:$HY$17</definedName>
    <definedName name="A125179670V_Latest">Data3!$HY$17</definedName>
    <definedName name="A125179674C">Data3!$GX$1:$GX$10,Data3!$GX$11:$GX$17</definedName>
    <definedName name="A125179674C_Data">Data3!$GX$11:$GX$17</definedName>
    <definedName name="A125179674C_Latest">Data3!$GX$17</definedName>
    <definedName name="A125179678L">Data3!$HD$1:$HD$10,Data3!$HD$11:$HD$17</definedName>
    <definedName name="A125179678L_Data">Data3!$HD$11:$HD$17</definedName>
    <definedName name="A125179678L_Latest">Data3!$HD$17</definedName>
    <definedName name="A125179682C">Data3!$HG$1:$HG$10,Data3!$HG$11:$HG$17</definedName>
    <definedName name="A125179682C_Data">Data3!$HG$11:$HG$17</definedName>
    <definedName name="A125179682C_Latest">Data3!$HG$17</definedName>
    <definedName name="A125179686L">Data3!$HV$1:$HV$10,Data3!$HV$11:$HV$17</definedName>
    <definedName name="A125179686L_Data">Data3!$HV$11:$HV$17</definedName>
    <definedName name="A125179686L_Latest">Data3!$HV$17</definedName>
    <definedName name="A125179690C">Data4!$P$1:$P$10,Data4!$P$11:$P$17</definedName>
    <definedName name="A125179690C_Data">Data4!$P$11:$P$17</definedName>
    <definedName name="A125179690C_Latest">Data4!$P$17</definedName>
    <definedName name="A125179694L">Data4!$S$1:$S$10,Data4!$S$11:$S$17</definedName>
    <definedName name="A125179694L_Data">Data4!$S$11:$S$17</definedName>
    <definedName name="A125179694L_Latest">Data4!$S$17</definedName>
    <definedName name="A125179698W">Data3!$IB$1:$IB$10,Data3!$IB$11:$IB$17</definedName>
    <definedName name="A125179698W_Data">Data3!$IB$11:$IB$17</definedName>
    <definedName name="A125179698W_Latest">Data3!$IB$17</definedName>
    <definedName name="A125179702A">Data4!$J$1:$J$10,Data4!$J$11:$J$17</definedName>
    <definedName name="A125179702A_Data">Data4!$J$11:$J$17</definedName>
    <definedName name="A125179702A_Latest">Data4!$J$17</definedName>
    <definedName name="A125179706K">Data4!$AE$1:$AE$10,Data4!$AE$11:$AE$17</definedName>
    <definedName name="A125179706K_Data">Data4!$AE$11:$AE$17</definedName>
    <definedName name="A125179706K_Latest">Data4!$AE$17</definedName>
    <definedName name="A125179710A">Data1!$GN$1:$GN$10,Data1!$GN$11:$GN$17</definedName>
    <definedName name="A125179710A_Data">Data1!$GN$11:$GN$17</definedName>
    <definedName name="A125179710A_Latest">Data1!$GN$17</definedName>
    <definedName name="A125179714K">Data1!$HI$1:$HI$10,Data1!$HI$11:$HI$17</definedName>
    <definedName name="A125179714K_Data">Data1!$HI$11:$HI$17</definedName>
    <definedName name="A125179714K_Latest">Data1!$HI$17</definedName>
    <definedName name="A125179718V">Data1!$HR$1:$HR$10,Data1!$HR$11:$HR$17</definedName>
    <definedName name="A125179718V_Data">Data1!$HR$11:$HR$17</definedName>
    <definedName name="A125179718V_Latest">Data1!$HR$17</definedName>
    <definedName name="A125179722K">Data1!$GQ$1:$GQ$10,Data1!$GQ$11:$GQ$17</definedName>
    <definedName name="A125179722K_Data">Data1!$GQ$11:$GQ$17</definedName>
    <definedName name="A125179722K_Latest">Data1!$GQ$17</definedName>
    <definedName name="A125179726V">Data1!$GW$1:$GW$10,Data1!$GW$11:$GW$17</definedName>
    <definedName name="A125179726V_Data">Data1!$GW$11:$GW$17</definedName>
    <definedName name="A125179726V_Latest">Data1!$GW$17</definedName>
    <definedName name="A125179730K">Data1!$FY$1:$FY$10,Data1!$FY$11:$FY$17</definedName>
    <definedName name="A125179730K_Data">Data1!$FY$11:$FY$17</definedName>
    <definedName name="A125179730K_Latest">Data1!$FY$17</definedName>
    <definedName name="A125179734V">Data1!$GK$1:$GK$10,Data1!$GK$11:$GK$17</definedName>
    <definedName name="A125179734V_Data">Data1!$GK$11:$GK$17</definedName>
    <definedName name="A125179734V_Latest">Data1!$GK$17</definedName>
    <definedName name="A125179738C">Data1!$HU$1:$HU$10,Data1!$HU$11:$HU$17</definedName>
    <definedName name="A125179738C_Data">Data1!$HU$11:$HU$17</definedName>
    <definedName name="A125179738C_Latest">Data1!$HU$17</definedName>
    <definedName name="A125179742V">Data1!$FG$1:$FG$10,Data1!$FG$11:$FG$17</definedName>
    <definedName name="A125179742V_Data">Data1!$FG$11:$FG$17</definedName>
    <definedName name="A125179742V_Latest">Data1!$FG$17</definedName>
    <definedName name="A125179746C">Data1!$FP$1:$FP$10,Data1!$FP$11:$FP$17</definedName>
    <definedName name="A125179746C_Data">Data1!$FP$11:$FP$17</definedName>
    <definedName name="A125179746C_Latest">Data1!$FP$17</definedName>
    <definedName name="A125179750V">Data1!$FS$1:$FS$10,Data1!$FS$11:$FS$17</definedName>
    <definedName name="A125179750V_Data">Data1!$FS$11:$FS$17</definedName>
    <definedName name="A125179750V_Latest">Data1!$FS$17</definedName>
    <definedName name="A125179754C">Data1!$GT$1:$GT$10,Data1!$GT$11:$GT$17</definedName>
    <definedName name="A125179754C_Data">Data1!$GT$11:$GT$17</definedName>
    <definedName name="A125179754C_Latest">Data1!$GT$17</definedName>
    <definedName name="A125179758L">Data1!$GZ$1:$GZ$10,Data1!$GZ$11:$GZ$17</definedName>
    <definedName name="A125179758L_Data">Data1!$GZ$11:$GZ$17</definedName>
    <definedName name="A125179758L_Latest">Data1!$GZ$17</definedName>
    <definedName name="A125179762C">Data1!$HC$1:$HC$10,Data1!$HC$11:$HC$17</definedName>
    <definedName name="A125179762C_Data">Data1!$HC$11:$HC$17</definedName>
    <definedName name="A125179762C_Latest">Data1!$HC$17</definedName>
    <definedName name="A125179766L">Data1!$HX$1:$HX$10,Data1!$HX$11:$HX$17</definedName>
    <definedName name="A125179766L_Data">Data1!$HX$11:$HX$17</definedName>
    <definedName name="A125179766L_Latest">Data1!$HX$17</definedName>
    <definedName name="A125179770C">Data1!$FV$1:$FV$10,Data1!$FV$11:$FV$17</definedName>
    <definedName name="A125179770C_Data">Data1!$FV$11:$FV$17</definedName>
    <definedName name="A125179770C_Latest">Data1!$FV$17</definedName>
    <definedName name="A125179774L">Data1!$GE$1:$GE$10,Data1!$GE$11:$GE$17</definedName>
    <definedName name="A125179774L_Data">Data1!$GE$11:$GE$17</definedName>
    <definedName name="A125179774L_Latest">Data1!$GE$17</definedName>
    <definedName name="A125179778W">Data1!$FD$1:$FD$10,Data1!$FD$11:$FD$17</definedName>
    <definedName name="A125179778W_Data">Data1!$FD$11:$FD$17</definedName>
    <definedName name="A125179778W_Latest">Data1!$FD$17</definedName>
    <definedName name="A125179782L">Data1!$FJ$1:$FJ$10,Data1!$FJ$11:$FJ$17</definedName>
    <definedName name="A125179782L_Data">Data1!$FJ$11:$FJ$17</definedName>
    <definedName name="A125179782L_Latest">Data1!$FJ$17</definedName>
    <definedName name="A125179786W">Data1!$FM$1:$FM$10,Data1!$FM$11:$FM$17</definedName>
    <definedName name="A125179786W_Data">Data1!$FM$11:$FM$17</definedName>
    <definedName name="A125179786W_Latest">Data1!$FM$17</definedName>
    <definedName name="A125179790L">Data1!$GB$1:$GB$10,Data1!$GB$11:$GB$17</definedName>
    <definedName name="A125179790L_Data">Data1!$GB$11:$GB$17</definedName>
    <definedName name="A125179790L_Latest">Data1!$GB$17</definedName>
    <definedName name="A125179794W">Data1!$HL$1:$HL$10,Data1!$HL$11:$HL$17</definedName>
    <definedName name="A125179794W_Data">Data1!$HL$11:$HL$17</definedName>
    <definedName name="A125179794W_Latest">Data1!$HL$17</definedName>
    <definedName name="A125179798F">Data1!$HO$1:$HO$10,Data1!$HO$11:$HO$17</definedName>
    <definedName name="A125179798F_Data">Data1!$HO$11:$HO$17</definedName>
    <definedName name="A125179798F_Latest">Data1!$HO$17</definedName>
    <definedName name="A125179802K">Data1!$GH$1:$GH$10,Data1!$GH$11:$GH$17</definedName>
    <definedName name="A125179802K_Data">Data1!$GH$11:$GH$17</definedName>
    <definedName name="A125179802K_Latest">Data1!$GH$17</definedName>
    <definedName name="A125179806V">Data1!$HF$1:$HF$10,Data1!$HF$11:$HF$17</definedName>
    <definedName name="A125179806V_Data">Data1!$HF$11:$HF$17</definedName>
    <definedName name="A125179806V_Latest">Data1!$HF$17</definedName>
    <definedName name="A125179810K">Data1!$IA$1:$IA$10,Data1!$IA$11:$IA$17</definedName>
    <definedName name="A125179810K_Data">Data1!$IA$11:$IA$17</definedName>
    <definedName name="A125179810K_Latest">Data1!$IA$17</definedName>
    <definedName name="A125180646T">Data2!$FX$1:$FX$10,Data2!$FX$11:$FX$17</definedName>
    <definedName name="A125180646T_Data">Data2!$FX$11:$FX$17</definedName>
    <definedName name="A125180646T_Latest">Data2!$FX$17</definedName>
    <definedName name="A125180650J">Data2!$GS$1:$GS$10,Data2!$GS$11:$GS$17</definedName>
    <definedName name="A125180650J_Data">Data2!$GS$11:$GS$17</definedName>
    <definedName name="A125180650J_Latest">Data2!$GS$17</definedName>
    <definedName name="A125180654T">Data2!$HB$1:$HB$10,Data2!$HB$11:$HB$17</definedName>
    <definedName name="A125180654T_Data">Data2!$HB$11:$HB$17</definedName>
    <definedName name="A125180654T_Latest">Data2!$HB$17</definedName>
    <definedName name="A125180658A">Data2!$GA$1:$GA$10,Data2!$GA$11:$GA$17</definedName>
    <definedName name="A125180658A_Data">Data2!$GA$11:$GA$17</definedName>
    <definedName name="A125180658A_Latest">Data2!$GA$17</definedName>
    <definedName name="A125180662T">Data2!$GG$1:$GG$10,Data2!$GG$11:$GG$17</definedName>
    <definedName name="A125180662T_Data">Data2!$GG$11:$GG$17</definedName>
    <definedName name="A125180662T_Latest">Data2!$GG$17</definedName>
    <definedName name="A125180666A">Data2!$FI$1:$FI$10,Data2!$FI$11:$FI$17</definedName>
    <definedName name="A125180666A_Data">Data2!$FI$11:$FI$17</definedName>
    <definedName name="A125180666A_Latest">Data2!$FI$17</definedName>
    <definedName name="A125180670T">Data2!$FU$1:$FU$10,Data2!$FU$11:$FU$17</definedName>
    <definedName name="A125180670T_Data">Data2!$FU$11:$FU$17</definedName>
    <definedName name="A125180670T_Latest">Data2!$FU$17</definedName>
    <definedName name="A125180674A">Data2!$HE$1:$HE$10,Data2!$HE$11:$HE$17</definedName>
    <definedName name="A125180674A_Data">Data2!$HE$11:$HE$17</definedName>
    <definedName name="A125180674A_Latest">Data2!$HE$17</definedName>
    <definedName name="A125180678K">Data2!$EQ$1:$EQ$10,Data2!$EQ$11:$EQ$17</definedName>
    <definedName name="A125180678K_Data">Data2!$EQ$11:$EQ$17</definedName>
    <definedName name="A125180678K_Latest">Data2!$EQ$17</definedName>
    <definedName name="A125180682A">Data2!$EZ$1:$EZ$10,Data2!$EZ$11:$EZ$17</definedName>
    <definedName name="A125180682A_Data">Data2!$EZ$11:$EZ$17</definedName>
    <definedName name="A125180682A_Latest">Data2!$EZ$17</definedName>
    <definedName name="A125180686K">Data2!$FC$1:$FC$10,Data2!$FC$11:$FC$17</definedName>
    <definedName name="A125180686K_Data">Data2!$FC$11:$FC$17</definedName>
    <definedName name="A125180686K_Latest">Data2!$FC$17</definedName>
    <definedName name="A125180690A">Data2!$GD$1:$GD$10,Data2!$GD$11:$GD$17</definedName>
    <definedName name="A125180690A_Data">Data2!$GD$11:$GD$17</definedName>
    <definedName name="A125180690A_Latest">Data2!$GD$17</definedName>
    <definedName name="A125180694K">Data2!$GJ$1:$GJ$10,Data2!$GJ$11:$GJ$17</definedName>
    <definedName name="A125180694K_Data">Data2!$GJ$11:$GJ$17</definedName>
    <definedName name="A125180694K_Latest">Data2!$GJ$17</definedName>
    <definedName name="A125180698V">Data2!$GM$1:$GM$10,Data2!$GM$11:$GM$17</definedName>
    <definedName name="A125180698V_Data">Data2!$GM$11:$GM$17</definedName>
    <definedName name="A125180698V_Latest">Data2!$GM$17</definedName>
    <definedName name="A125180702X">Data2!$HH$1:$HH$10,Data2!$HH$11:$HH$17</definedName>
    <definedName name="A125180702X_Data">Data2!$HH$11:$HH$17</definedName>
    <definedName name="A125180702X_Latest">Data2!$HH$17</definedName>
    <definedName name="A125180706J">Data2!$FF$1:$FF$10,Data2!$FF$11:$FF$17</definedName>
    <definedName name="A125180706J_Data">Data2!$FF$11:$FF$17</definedName>
    <definedName name="A125180706J_Latest">Data2!$FF$17</definedName>
    <definedName name="A125180710X">Data2!$FO$1:$FO$10,Data2!$FO$11:$FO$17</definedName>
    <definedName name="A125180710X_Data">Data2!$FO$11:$FO$17</definedName>
    <definedName name="A125180710X_Latest">Data2!$FO$17</definedName>
    <definedName name="A125180714J">Data2!$EN$1:$EN$10,Data2!$EN$11:$EN$17</definedName>
    <definedName name="A125180714J_Data">Data2!$EN$11:$EN$17</definedName>
    <definedName name="A125180714J_Latest">Data2!$EN$17</definedName>
    <definedName name="A125180718T">Data2!$ET$1:$ET$10,Data2!$ET$11:$ET$17</definedName>
    <definedName name="A125180718T_Data">Data2!$ET$11:$ET$17</definedName>
    <definedName name="A125180718T_Latest">Data2!$ET$17</definedName>
    <definedName name="A125180722J">Data2!$EW$1:$EW$10,Data2!$EW$11:$EW$17</definedName>
    <definedName name="A125180722J_Data">Data2!$EW$11:$EW$17</definedName>
    <definedName name="A125180722J_Latest">Data2!$EW$17</definedName>
    <definedName name="A125180726T">Data2!$FL$1:$FL$10,Data2!$FL$11:$FL$17</definedName>
    <definedName name="A125180726T_Data">Data2!$FL$11:$FL$17</definedName>
    <definedName name="A125180726T_Latest">Data2!$FL$17</definedName>
    <definedName name="A125180730J">Data2!$GV$1:$GV$10,Data2!$GV$11:$GV$17</definedName>
    <definedName name="A125180730J_Data">Data2!$GV$11:$GV$17</definedName>
    <definedName name="A125180730J_Latest">Data2!$GV$17</definedName>
    <definedName name="A125180734T">Data2!$GY$1:$GY$10,Data2!$GY$11:$GY$17</definedName>
    <definedName name="A125180734T_Data">Data2!$GY$11:$GY$17</definedName>
    <definedName name="A125180734T_Latest">Data2!$GY$17</definedName>
    <definedName name="A125180738A">Data2!$FR$1:$FR$10,Data2!$FR$11:$FR$17</definedName>
    <definedName name="A125180738A_Data">Data2!$FR$11:$FR$17</definedName>
    <definedName name="A125180738A_Latest">Data2!$FR$17</definedName>
    <definedName name="A125180742T">Data2!$GP$1:$GP$10,Data2!$GP$11:$GP$17</definedName>
    <definedName name="A125180742T_Data">Data2!$GP$11:$GP$17</definedName>
    <definedName name="A125180742T_Latest">Data2!$GP$17</definedName>
    <definedName name="A125180746A">Data2!$HK$1:$HK$10,Data2!$HK$11:$HK$17</definedName>
    <definedName name="A125180746A_Data">Data2!$HK$11:$HK$17</definedName>
    <definedName name="A125180746A_Latest">Data2!$HK$17</definedName>
    <definedName name="A125181582K">Data1!$DN$1:$DN$10,Data1!$DN$11:$DN$17</definedName>
    <definedName name="A125181582K_Data">Data1!$DN$11:$DN$17</definedName>
    <definedName name="A125181582K_Latest">Data1!$DN$17</definedName>
    <definedName name="A125181586V">Data1!$EI$1:$EI$10,Data1!$EI$11:$EI$17</definedName>
    <definedName name="A125181586V_Data">Data1!$EI$11:$EI$17</definedName>
    <definedName name="A125181586V_Latest">Data1!$EI$17</definedName>
    <definedName name="A125181590K">Data1!$ER$1:$ER$10,Data1!$ER$11:$ER$17</definedName>
    <definedName name="A125181590K_Data">Data1!$ER$11:$ER$17</definedName>
    <definedName name="A125181590K_Latest">Data1!$ER$17</definedName>
    <definedName name="A125181594V">Data1!$DQ$1:$DQ$10,Data1!$DQ$11:$DQ$17</definedName>
    <definedName name="A125181594V_Data">Data1!$DQ$11:$DQ$17</definedName>
    <definedName name="A125181594V_Latest">Data1!$DQ$17</definedName>
    <definedName name="A125181598C">Data1!$DW$1:$DW$10,Data1!$DW$11:$DW$17</definedName>
    <definedName name="A125181598C_Data">Data1!$DW$11:$DW$17</definedName>
    <definedName name="A125181598C_Latest">Data1!$DW$17</definedName>
    <definedName name="A125181602J">Data1!$CY$1:$CY$10,Data1!$CY$11:$CY$17</definedName>
    <definedName name="A125181602J_Data">Data1!$CY$11:$CY$17</definedName>
    <definedName name="A125181602J_Latest">Data1!$CY$17</definedName>
    <definedName name="A125181606T">Data1!$DK$1:$DK$10,Data1!$DK$11:$DK$17</definedName>
    <definedName name="A125181606T_Data">Data1!$DK$11:$DK$17</definedName>
    <definedName name="A125181606T_Latest">Data1!$DK$17</definedName>
    <definedName name="A125181610J">Data1!$EU$1:$EU$10,Data1!$EU$11:$EU$17</definedName>
    <definedName name="A125181610J_Data">Data1!$EU$11:$EU$17</definedName>
    <definedName name="A125181610J_Latest">Data1!$EU$17</definedName>
    <definedName name="A125181614T">Data1!$CG$1:$CG$10,Data1!$CG$11:$CG$17</definedName>
    <definedName name="A125181614T_Data">Data1!$CG$11:$CG$17</definedName>
    <definedName name="A125181614T_Latest">Data1!$CG$17</definedName>
    <definedName name="A125181618A">Data1!$CP$1:$CP$10,Data1!$CP$11:$CP$17</definedName>
    <definedName name="A125181618A_Data">Data1!$CP$11:$CP$17</definedName>
    <definedName name="A125181618A_Latest">Data1!$CP$17</definedName>
    <definedName name="A125181622T">Data1!$CS$1:$CS$10,Data1!$CS$11:$CS$17</definedName>
    <definedName name="A125181622T_Data">Data1!$CS$11:$CS$17</definedName>
    <definedName name="A125181622T_Latest">Data1!$CS$17</definedName>
    <definedName name="A125181626A">Data1!$DT$1:$DT$10,Data1!$DT$11:$DT$17</definedName>
    <definedName name="A125181626A_Data">Data1!$DT$11:$DT$17</definedName>
    <definedName name="A125181626A_Latest">Data1!$DT$17</definedName>
    <definedName name="A125181630T">Data1!$DZ$1:$DZ$10,Data1!$DZ$11:$DZ$17</definedName>
    <definedName name="A125181630T_Data">Data1!$DZ$11:$DZ$17</definedName>
    <definedName name="A125181630T_Latest">Data1!$DZ$17</definedName>
    <definedName name="A125181634A">Data1!$EC$1:$EC$10,Data1!$EC$11:$EC$17</definedName>
    <definedName name="A125181634A_Data">Data1!$EC$11:$EC$17</definedName>
    <definedName name="A125181634A_Latest">Data1!$EC$17</definedName>
    <definedName name="A125181638K">Data1!$EX$1:$EX$10,Data1!$EX$11:$EX$17</definedName>
    <definedName name="A125181638K_Data">Data1!$EX$11:$EX$17</definedName>
    <definedName name="A125181638K_Latest">Data1!$EX$17</definedName>
    <definedName name="A125181642A">Data1!$CV$1:$CV$10,Data1!$CV$11:$CV$17</definedName>
    <definedName name="A125181642A_Data">Data1!$CV$11:$CV$17</definedName>
    <definedName name="A125181642A_Latest">Data1!$CV$17</definedName>
    <definedName name="A125181646K">Data1!$DE$1:$DE$10,Data1!$DE$11:$DE$17</definedName>
    <definedName name="A125181646K_Data">Data1!$DE$11:$DE$17</definedName>
    <definedName name="A125181646K_Latest">Data1!$DE$17</definedName>
    <definedName name="A125181650A">Data1!$CD$1:$CD$10,Data1!$CD$11:$CD$17</definedName>
    <definedName name="A125181650A_Data">Data1!$CD$11:$CD$17</definedName>
    <definedName name="A125181650A_Latest">Data1!$CD$17</definedName>
    <definedName name="A125181654K">Data1!$CJ$1:$CJ$10,Data1!$CJ$11:$CJ$17</definedName>
    <definedName name="A125181654K_Data">Data1!$CJ$11:$CJ$17</definedName>
    <definedName name="A125181654K_Latest">Data1!$CJ$17</definedName>
    <definedName name="A125181658V">Data1!$CM$1:$CM$10,Data1!$CM$11:$CM$17</definedName>
    <definedName name="A125181658V_Data">Data1!$CM$11:$CM$17</definedName>
    <definedName name="A125181658V_Latest">Data1!$CM$17</definedName>
    <definedName name="A125181662K">Data1!$DB$1:$DB$10,Data1!$DB$11:$DB$17</definedName>
    <definedName name="A125181662K_Data">Data1!$DB$11:$DB$17</definedName>
    <definedName name="A125181662K_Latest">Data1!$DB$17</definedName>
    <definedName name="A125181666V">Data1!$EL$1:$EL$10,Data1!$EL$11:$EL$17</definedName>
    <definedName name="A125181666V_Data">Data1!$EL$11:$EL$17</definedName>
    <definedName name="A125181666V_Latest">Data1!$EL$17</definedName>
    <definedName name="A125181670K">Data1!$EO$1:$EO$10,Data1!$EO$11:$EO$17</definedName>
    <definedName name="A125181670K_Data">Data1!$EO$11:$EO$17</definedName>
    <definedName name="A125181670K_Latest">Data1!$EO$17</definedName>
    <definedName name="A125181674V">Data1!$DH$1:$DH$10,Data1!$DH$11:$DH$17</definedName>
    <definedName name="A125181674V_Data">Data1!$DH$11:$DH$17</definedName>
    <definedName name="A125181674V_Latest">Data1!$DH$17</definedName>
    <definedName name="A125181678C">Data1!$EF$1:$EF$10,Data1!$EF$11:$EF$17</definedName>
    <definedName name="A125181678C_Data">Data1!$EF$11:$EF$17</definedName>
    <definedName name="A125181678C_Latest">Data1!$EF$17</definedName>
    <definedName name="A125181682V">Data1!$FA$1:$FA$10,Data1!$FA$11:$FA$17</definedName>
    <definedName name="A125181682V_Data">Data1!$FA$11:$FA$17</definedName>
    <definedName name="A125181682V_Latest">Data1!$FA$17</definedName>
    <definedName name="A125182518K">Data2!$X$1:$X$10,Data2!$X$11:$X$17</definedName>
    <definedName name="A125182518K_Data">Data2!$X$11:$X$17</definedName>
    <definedName name="A125182518K_Latest">Data2!$X$17</definedName>
    <definedName name="A125182522A">Data2!$AS$1:$AS$10,Data2!$AS$11:$AS$17</definedName>
    <definedName name="A125182522A_Data">Data2!$AS$11:$AS$17</definedName>
    <definedName name="A125182522A_Latest">Data2!$AS$17</definedName>
    <definedName name="A125182526K">Data2!$BB$1:$BB$10,Data2!$BB$11:$BB$17</definedName>
    <definedName name="A125182526K_Data">Data2!$BB$11:$BB$17</definedName>
    <definedName name="A125182526K_Latest">Data2!$BB$17</definedName>
    <definedName name="A125182530A">Data2!$AA$1:$AA$10,Data2!$AA$11:$AA$17</definedName>
    <definedName name="A125182530A_Data">Data2!$AA$11:$AA$17</definedName>
    <definedName name="A125182530A_Latest">Data2!$AA$17</definedName>
    <definedName name="A125182534K">Data2!$AG$1:$AG$10,Data2!$AG$11:$AG$17</definedName>
    <definedName name="A125182534K_Data">Data2!$AG$11:$AG$17</definedName>
    <definedName name="A125182534K_Latest">Data2!$AG$17</definedName>
    <definedName name="A125182538V">Data2!$I$1:$I$10,Data2!$I$11:$I$17</definedName>
    <definedName name="A125182538V_Data">Data2!$I$11:$I$17</definedName>
    <definedName name="A125182538V_Latest">Data2!$I$17</definedName>
    <definedName name="A125182542K">Data2!$U$1:$U$10,Data2!$U$11:$U$17</definedName>
    <definedName name="A125182542K_Data">Data2!$U$11:$U$17</definedName>
    <definedName name="A125182542K_Latest">Data2!$U$17</definedName>
    <definedName name="A125182546V">Data2!$BE$1:$BE$10,Data2!$BE$11:$BE$17</definedName>
    <definedName name="A125182546V_Data">Data2!$BE$11:$BE$17</definedName>
    <definedName name="A125182546V_Latest">Data2!$BE$17</definedName>
    <definedName name="A125182550K">Data1!$IG$1:$IG$10,Data1!$IG$11:$IG$17</definedName>
    <definedName name="A125182550K_Data">Data1!$IG$11:$IG$17</definedName>
    <definedName name="A125182550K_Latest">Data1!$IG$17</definedName>
    <definedName name="A125182554V">Data1!$IP$1:$IP$10,Data1!$IP$11:$IP$17</definedName>
    <definedName name="A125182554V_Data">Data1!$IP$11:$IP$17</definedName>
    <definedName name="A125182554V_Latest">Data1!$IP$17</definedName>
    <definedName name="A125182558C">Data2!$C$1:$C$10,Data2!$C$11:$C$17</definedName>
    <definedName name="A125182558C_Data">Data2!$C$11:$C$17</definedName>
    <definedName name="A125182558C_Latest">Data2!$C$17</definedName>
    <definedName name="A125182562V">Data2!$AD$1:$AD$10,Data2!$AD$11:$AD$17</definedName>
    <definedName name="A125182562V_Data">Data2!$AD$11:$AD$17</definedName>
    <definedName name="A125182562V_Latest">Data2!$AD$17</definedName>
    <definedName name="A125182566C">Data2!$AJ$1:$AJ$10,Data2!$AJ$11:$AJ$17</definedName>
    <definedName name="A125182566C_Data">Data2!$AJ$11:$AJ$17</definedName>
    <definedName name="A125182566C_Latest">Data2!$AJ$17</definedName>
    <definedName name="A125182570V">Data2!$AM$1:$AM$10,Data2!$AM$11:$AM$17</definedName>
    <definedName name="A125182570V_Data">Data2!$AM$11:$AM$17</definedName>
    <definedName name="A125182570V_Latest">Data2!$AM$17</definedName>
    <definedName name="A125182574C">Data2!$BH$1:$BH$10,Data2!$BH$11:$BH$17</definedName>
    <definedName name="A125182574C_Data">Data2!$BH$11:$BH$17</definedName>
    <definedName name="A125182574C_Latest">Data2!$BH$17</definedName>
    <definedName name="A125182578L">Data2!$F$1:$F$10,Data2!$F$11:$F$17</definedName>
    <definedName name="A125182578L_Data">Data2!$F$11:$F$17</definedName>
    <definedName name="A125182578L_Latest">Data2!$F$17</definedName>
    <definedName name="A125182582C">Data2!$O$1:$O$10,Data2!$O$11:$O$17</definedName>
    <definedName name="A125182582C_Data">Data2!$O$11:$O$17</definedName>
    <definedName name="A125182582C_Latest">Data2!$O$17</definedName>
    <definedName name="A125182586L">Data1!$ID$1:$ID$10,Data1!$ID$11:$ID$17</definedName>
    <definedName name="A125182586L_Data">Data1!$ID$11:$ID$17</definedName>
    <definedName name="A125182586L_Latest">Data1!$ID$17</definedName>
    <definedName name="A125182590C">Data1!$IJ$1:$IJ$10,Data1!$IJ$11:$IJ$17</definedName>
    <definedName name="A125182590C_Data">Data1!$IJ$11:$IJ$17</definedName>
    <definedName name="A125182590C_Latest">Data1!$IJ$17</definedName>
    <definedName name="A125182594L">Data1!$IM$1:$IM$10,Data1!$IM$11:$IM$17</definedName>
    <definedName name="A125182594L_Data">Data1!$IM$11:$IM$17</definedName>
    <definedName name="A125182594L_Latest">Data1!$IM$17</definedName>
    <definedName name="A125182598W">Data2!$L$1:$L$10,Data2!$L$11:$L$17</definedName>
    <definedName name="A125182598W_Data">Data2!$L$11:$L$17</definedName>
    <definedName name="A125182598W_Latest">Data2!$L$17</definedName>
    <definedName name="A125182602A">Data2!$AV$1:$AV$10,Data2!$AV$11:$AV$17</definedName>
    <definedName name="A125182602A_Data">Data2!$AV$11:$AV$17</definedName>
    <definedName name="A125182602A_Latest">Data2!$AV$17</definedName>
    <definedName name="A125182606K">Data2!$AY$1:$AY$10,Data2!$AY$11:$AY$17</definedName>
    <definedName name="A125182606K_Data">Data2!$AY$11:$AY$17</definedName>
    <definedName name="A125182606K_Latest">Data2!$AY$17</definedName>
    <definedName name="A125182610A">Data2!$R$1:$R$10,Data2!$R$11:$R$17</definedName>
    <definedName name="A125182610A_Data">Data2!$R$11:$R$17</definedName>
    <definedName name="A125182610A_Latest">Data2!$R$17</definedName>
    <definedName name="A125182614K">Data2!$AP$1:$AP$10,Data2!$AP$11:$AP$17</definedName>
    <definedName name="A125182614K_Data">Data2!$AP$11:$AP$17</definedName>
    <definedName name="A125182614K_Latest">Data2!$AP$17</definedName>
    <definedName name="A125182618V">Data2!$BK$1:$BK$10,Data2!$BK$11:$BK$17</definedName>
    <definedName name="A125182618V_Data">Data2!$BK$11:$BK$17</definedName>
    <definedName name="A125182618V_Latest">Data2!$BK$17</definedName>
    <definedName name="A125183454C">Data2!$CX$1:$CX$10,Data2!$CX$11:$CX$17</definedName>
    <definedName name="A125183454C_Data">Data2!$CX$11:$CX$17</definedName>
    <definedName name="A125183454C_Latest">Data2!$CX$17</definedName>
    <definedName name="A125183458L">Data2!$DS$1:$DS$10,Data2!$DS$11:$DS$17</definedName>
    <definedName name="A125183458L_Data">Data2!$DS$11:$DS$17</definedName>
    <definedName name="A125183458L_Latest">Data2!$DS$17</definedName>
    <definedName name="A125183462C">Data2!$EB$1:$EB$10,Data2!$EB$11:$EB$17</definedName>
    <definedName name="A125183462C_Data">Data2!$EB$11:$EB$17</definedName>
    <definedName name="A125183462C_Latest">Data2!$EB$17</definedName>
    <definedName name="A125183466L">Data2!$DA$1:$DA$10,Data2!$DA$11:$DA$17</definedName>
    <definedName name="A125183466L_Data">Data2!$DA$11:$DA$17</definedName>
    <definedName name="A125183466L_Latest">Data2!$DA$17</definedName>
    <definedName name="A125183470C">Data2!$DG$1:$DG$10,Data2!$DG$11:$DG$17</definedName>
    <definedName name="A125183470C_Data">Data2!$DG$11:$DG$17</definedName>
    <definedName name="A125183470C_Latest">Data2!$DG$17</definedName>
    <definedName name="A125183474L">Data2!$CI$1:$CI$10,Data2!$CI$11:$CI$17</definedName>
    <definedName name="A125183474L_Data">Data2!$CI$11:$CI$17</definedName>
    <definedName name="A125183474L_Latest">Data2!$CI$17</definedName>
    <definedName name="A125183478W">Data2!$CU$1:$CU$10,Data2!$CU$11:$CU$17</definedName>
    <definedName name="A125183478W_Data">Data2!$CU$11:$CU$17</definedName>
    <definedName name="A125183478W_Latest">Data2!$CU$17</definedName>
    <definedName name="A125183482L">Data2!$EE$1:$EE$10,Data2!$EE$11:$EE$17</definedName>
    <definedName name="A125183482L_Data">Data2!$EE$11:$EE$17</definedName>
    <definedName name="A125183482L_Latest">Data2!$EE$17</definedName>
    <definedName name="A125183486W">Data2!$BQ$1:$BQ$10,Data2!$BQ$11:$BQ$17</definedName>
    <definedName name="A125183486W_Data">Data2!$BQ$11:$BQ$17</definedName>
    <definedName name="A125183486W_Latest">Data2!$BQ$17</definedName>
    <definedName name="A125183490L">Data2!$BZ$1:$BZ$10,Data2!$BZ$11:$BZ$17</definedName>
    <definedName name="A125183490L_Data">Data2!$BZ$11:$BZ$17</definedName>
    <definedName name="A125183490L_Latest">Data2!$BZ$17</definedName>
    <definedName name="A125183494W">Data2!$CC$1:$CC$10,Data2!$CC$11:$CC$17</definedName>
    <definedName name="A125183494W_Data">Data2!$CC$11:$CC$17</definedName>
    <definedName name="A125183494W_Latest">Data2!$CC$17</definedName>
    <definedName name="A125183498F">Data2!$DD$1:$DD$10,Data2!$DD$11:$DD$17</definedName>
    <definedName name="A125183498F_Data">Data2!$DD$11:$DD$17</definedName>
    <definedName name="A125183498F_Latest">Data2!$DD$17</definedName>
    <definedName name="A125183502K">Data2!$DJ$1:$DJ$10,Data2!$DJ$11:$DJ$17</definedName>
    <definedName name="A125183502K_Data">Data2!$DJ$11:$DJ$17</definedName>
    <definedName name="A125183502K_Latest">Data2!$DJ$17</definedName>
    <definedName name="A125183506V">Data2!$DM$1:$DM$10,Data2!$DM$11:$DM$17</definedName>
    <definedName name="A125183506V_Data">Data2!$DM$11:$DM$17</definedName>
    <definedName name="A125183506V_Latest">Data2!$DM$17</definedName>
    <definedName name="A125183510K">Data2!$EH$1:$EH$10,Data2!$EH$11:$EH$17</definedName>
    <definedName name="A125183510K_Data">Data2!$EH$11:$EH$17</definedName>
    <definedName name="A125183510K_Latest">Data2!$EH$17</definedName>
    <definedName name="A125183514V">Data2!$CF$1:$CF$10,Data2!$CF$11:$CF$17</definedName>
    <definedName name="A125183514V_Data">Data2!$CF$11:$CF$17</definedName>
    <definedName name="A125183514V_Latest">Data2!$CF$17</definedName>
    <definedName name="A125183518C">Data2!$CO$1:$CO$10,Data2!$CO$11:$CO$17</definedName>
    <definedName name="A125183518C_Data">Data2!$CO$11:$CO$17</definedName>
    <definedName name="A125183518C_Latest">Data2!$CO$17</definedName>
    <definedName name="A125183522V">Data2!$BN$1:$BN$10,Data2!$BN$11:$BN$17</definedName>
    <definedName name="A125183522V_Data">Data2!$BN$11:$BN$17</definedName>
    <definedName name="A125183522V_Latest">Data2!$BN$17</definedName>
    <definedName name="A125183526C">Data2!$BT$1:$BT$10,Data2!$BT$11:$BT$17</definedName>
    <definedName name="A125183526C_Data">Data2!$BT$11:$BT$17</definedName>
    <definedName name="A125183526C_Latest">Data2!$BT$17</definedName>
    <definedName name="A125183530V">Data2!$BW$1:$BW$10,Data2!$BW$11:$BW$17</definedName>
    <definedName name="A125183530V_Data">Data2!$BW$11:$BW$17</definedName>
    <definedName name="A125183530V_Latest">Data2!$BW$17</definedName>
    <definedName name="A125183534C">Data2!$CL$1:$CL$10,Data2!$CL$11:$CL$17</definedName>
    <definedName name="A125183534C_Data">Data2!$CL$11:$CL$17</definedName>
    <definedName name="A125183534C_Latest">Data2!$CL$17</definedName>
    <definedName name="A125183538L">Data2!$DV$1:$DV$10,Data2!$DV$11:$DV$17</definedName>
    <definedName name="A125183538L_Data">Data2!$DV$11:$DV$17</definedName>
    <definedName name="A125183538L_Latest">Data2!$DV$17</definedName>
    <definedName name="A125183542C">Data2!$DY$1:$DY$10,Data2!$DY$11:$DY$17</definedName>
    <definedName name="A125183542C_Data">Data2!$DY$11:$DY$17</definedName>
    <definedName name="A125183542C_Latest">Data2!$DY$17</definedName>
    <definedName name="A125183546L">Data2!$CR$1:$CR$10,Data2!$CR$11:$CR$17</definedName>
    <definedName name="A125183546L_Data">Data2!$CR$11:$CR$17</definedName>
    <definedName name="A125183546L_Latest">Data2!$CR$17</definedName>
    <definedName name="A125183550C">Data2!$DP$1:$DP$10,Data2!$DP$11:$DP$17</definedName>
    <definedName name="A125183550C_Data">Data2!$DP$11:$DP$17</definedName>
    <definedName name="A125183550C_Latest">Data2!$DP$17</definedName>
    <definedName name="A125183554L">Data2!$EK$1:$EK$10,Data2!$EK$11:$EK$17</definedName>
    <definedName name="A125183554L_Data">Data2!$EK$11:$EK$17</definedName>
    <definedName name="A125183554L_Latest">Data2!$EK$17</definedName>
    <definedName name="A125184390W">Data1!$AM$1:$AM$10,Data1!$AM$11:$AM$17</definedName>
    <definedName name="A125184390W_Data">Data1!$AM$11:$AM$17</definedName>
    <definedName name="A125184390W_Latest">Data1!$AM$17</definedName>
    <definedName name="A125184394F">Data1!$BH$1:$BH$10,Data1!$BH$11:$BH$17</definedName>
    <definedName name="A125184394F_Data">Data1!$BH$11:$BH$17</definedName>
    <definedName name="A125184394F_Latest">Data1!$BH$17</definedName>
    <definedName name="A125184398R">Data1!$BQ$1:$BQ$10,Data1!$BQ$11:$BQ$17</definedName>
    <definedName name="A125184398R_Data">Data1!$BQ$11:$BQ$17</definedName>
    <definedName name="A125184398R_Latest">Data1!$BQ$17</definedName>
    <definedName name="A125184402V">Data1!$AP$1:$AP$10,Data1!$AP$11:$AP$17</definedName>
    <definedName name="A125184402V_Data">Data1!$AP$11:$AP$17</definedName>
    <definedName name="A125184402V_Latest">Data1!$AP$17</definedName>
    <definedName name="A125184406C">Data1!$AV$1:$AV$10,Data1!$AV$11:$AV$17</definedName>
    <definedName name="A125184406C_Data">Data1!$AV$11:$AV$17</definedName>
    <definedName name="A125184406C_Latest">Data1!$AV$17</definedName>
    <definedName name="A125184410V">Data1!$X$1:$X$10,Data1!$X$11:$X$17</definedName>
    <definedName name="A125184410V_Data">Data1!$X$11:$X$17</definedName>
    <definedName name="A125184410V_Latest">Data1!$X$17</definedName>
    <definedName name="A125184414C">Data1!$AJ$1:$AJ$10,Data1!$AJ$11:$AJ$17</definedName>
    <definedName name="A125184414C_Data">Data1!$AJ$11:$AJ$17</definedName>
    <definedName name="A125184414C_Latest">Data1!$AJ$17</definedName>
    <definedName name="A125184418L">Data1!$BT$1:$BT$10,Data1!$BT$11:$BT$17</definedName>
    <definedName name="A125184418L_Data">Data1!$BT$11:$BT$17</definedName>
    <definedName name="A125184418L_Latest">Data1!$BT$17</definedName>
    <definedName name="A125184422C">Data1!$F$1:$F$10,Data1!$F$11:$F$17</definedName>
    <definedName name="A125184422C_Data">Data1!$F$11:$F$17</definedName>
    <definedName name="A125184422C_Latest">Data1!$F$17</definedName>
    <definedName name="A125184426L">Data1!$O$1:$O$10,Data1!$O$11:$O$17</definedName>
    <definedName name="A125184426L_Data">Data1!$O$11:$O$17</definedName>
    <definedName name="A125184426L_Latest">Data1!$O$17</definedName>
    <definedName name="A125184430C">Data1!$R$1:$R$10,Data1!$R$11:$R$17</definedName>
    <definedName name="A125184430C_Data">Data1!$R$11:$R$17</definedName>
    <definedName name="A125184430C_Latest">Data1!$R$17</definedName>
    <definedName name="A125184434L">Data1!$AS$1:$AS$10,Data1!$AS$11:$AS$17</definedName>
    <definedName name="A125184434L_Data">Data1!$AS$11:$AS$17</definedName>
    <definedName name="A125184434L_Latest">Data1!$AS$17</definedName>
    <definedName name="A125184438W">Data1!$AY$1:$AY$10,Data1!$AY$11:$AY$17</definedName>
    <definedName name="A125184438W_Data">Data1!$AY$11:$AY$17</definedName>
    <definedName name="A125184438W_Latest">Data1!$AY$17</definedName>
    <definedName name="A125184442L">Data1!$BB$1:$BB$10,Data1!$BB$11:$BB$17</definedName>
    <definedName name="A125184442L_Data">Data1!$BB$11:$BB$17</definedName>
    <definedName name="A125184442L_Latest">Data1!$BB$17</definedName>
    <definedName name="A125184446W">Data1!$BW$1:$BW$10,Data1!$BW$11:$BW$17</definedName>
    <definedName name="A125184446W_Data">Data1!$BW$11:$BW$17</definedName>
    <definedName name="A125184446W_Latest">Data1!$BW$17</definedName>
    <definedName name="A125184450L">Data1!$U$1:$U$10,Data1!$U$11:$U$17</definedName>
    <definedName name="A125184450L_Data">Data1!$U$11:$U$17</definedName>
    <definedName name="A125184450L_Latest">Data1!$U$17</definedName>
    <definedName name="A125184454W">Data1!$AD$1:$AD$10,Data1!$AD$11:$AD$17</definedName>
    <definedName name="A125184454W_Data">Data1!$AD$11:$AD$17</definedName>
    <definedName name="A125184454W_Latest">Data1!$AD$17</definedName>
    <definedName name="A125184458F">Data1!$C$1:$C$10,Data1!$C$11:$C$17</definedName>
    <definedName name="A125184458F_Data">Data1!$C$11:$C$17</definedName>
    <definedName name="A125184458F_Latest">Data1!$C$17</definedName>
    <definedName name="A125184462W">Data1!$I$1:$I$10,Data1!$I$11:$I$17</definedName>
    <definedName name="A125184462W_Data">Data1!$I$11:$I$17</definedName>
    <definedName name="A125184462W_Latest">Data1!$I$17</definedName>
    <definedName name="A125184466F">Data1!$L$1:$L$10,Data1!$L$11:$L$17</definedName>
    <definedName name="A125184466F_Data">Data1!$L$11:$L$17</definedName>
    <definedName name="A125184466F_Latest">Data1!$L$17</definedName>
    <definedName name="A125184470W">Data1!$AA$1:$AA$10,Data1!$AA$11:$AA$17</definedName>
    <definedName name="A125184470W_Data">Data1!$AA$11:$AA$17</definedName>
    <definedName name="A125184470W_Latest">Data1!$AA$17</definedName>
    <definedName name="A125184474F">Data1!$BK$1:$BK$10,Data1!$BK$11:$BK$17</definedName>
    <definedName name="A125184474F_Data">Data1!$BK$11:$BK$17</definedName>
    <definedName name="A125184474F_Latest">Data1!$BK$17</definedName>
    <definedName name="A125184478R">Data1!$BN$1:$BN$10,Data1!$BN$11:$BN$17</definedName>
    <definedName name="A125184478R_Data">Data1!$BN$11:$BN$17</definedName>
    <definedName name="A125184478R_Latest">Data1!$BN$17</definedName>
    <definedName name="A125184482F">Data1!$AG$1:$AG$10,Data1!$AG$11:$AG$17</definedName>
    <definedName name="A125184482F_Data">Data1!$AG$11:$AG$17</definedName>
    <definedName name="A125184482F_Latest">Data1!$AG$17</definedName>
    <definedName name="A125184486R">Data1!$BE$1:$BE$10,Data1!$BE$11:$BE$17</definedName>
    <definedName name="A125184486R_Data">Data1!$BE$11:$BE$17</definedName>
    <definedName name="A125184486R_Latest">Data1!$BE$17</definedName>
    <definedName name="A125184490F">Data1!$BZ$1:$BZ$10,Data1!$BZ$11:$BZ$17</definedName>
    <definedName name="A125184490F_Data">Data1!$BZ$11:$BZ$17</definedName>
    <definedName name="A125184490F_Latest">Data1!$BZ$17</definedName>
    <definedName name="A125184494R">Data5!$BA$1:$BA$10,Data5!$BA$11:$BA$17</definedName>
    <definedName name="A125184494R_Data">Data5!$BA$11:$BA$17</definedName>
    <definedName name="A125184494R_Latest">Data5!$BA$17</definedName>
    <definedName name="A125184498X">Data5!$BV$1:$BV$10,Data5!$BV$11:$BV$17</definedName>
    <definedName name="A125184498X_Data">Data5!$BV$11:$BV$17</definedName>
    <definedName name="A125184498X_Latest">Data5!$BV$17</definedName>
    <definedName name="A125184502C">Data5!$CE$1:$CE$10,Data5!$CE$11:$CE$17</definedName>
    <definedName name="A125184502C_Data">Data5!$CE$11:$CE$17</definedName>
    <definedName name="A125184502C_Latest">Data5!$CE$17</definedName>
    <definedName name="A125184506L">Data5!$BD$1:$BD$10,Data5!$BD$11:$BD$17</definedName>
    <definedName name="A125184506L_Data">Data5!$BD$11:$BD$17</definedName>
    <definedName name="A125184506L_Latest">Data5!$BD$17</definedName>
    <definedName name="A125184510C">Data5!$BJ$1:$BJ$10,Data5!$BJ$11:$BJ$17</definedName>
    <definedName name="A125184510C_Data">Data5!$BJ$11:$BJ$17</definedName>
    <definedName name="A125184510C_Latest">Data5!$BJ$17</definedName>
    <definedName name="A125184514L">Data5!$AL$1:$AL$10,Data5!$AL$11:$AL$17</definedName>
    <definedName name="A125184514L_Data">Data5!$AL$11:$AL$17</definedName>
    <definedName name="A125184514L_Latest">Data5!$AL$17</definedName>
    <definedName name="A125184518W">Data5!$AX$1:$AX$10,Data5!$AX$11:$AX$17</definedName>
    <definedName name="A125184518W_Data">Data5!$AX$11:$AX$17</definedName>
    <definedName name="A125184518W_Latest">Data5!$AX$17</definedName>
    <definedName name="A125184522L">Data5!$CH$1:$CH$10,Data5!$CH$11:$CH$17</definedName>
    <definedName name="A125184522L_Data">Data5!$CH$11:$CH$17</definedName>
    <definedName name="A125184522L_Latest">Data5!$CH$17</definedName>
    <definedName name="A125184526W">Data5!$T$1:$T$10,Data5!$T$11:$T$17</definedName>
    <definedName name="A125184526W_Data">Data5!$T$11:$T$17</definedName>
    <definedName name="A125184526W_Latest">Data5!$T$17</definedName>
    <definedName name="A125184530L">Data5!$AC$1:$AC$10,Data5!$AC$11:$AC$17</definedName>
    <definedName name="A125184530L_Data">Data5!$AC$11:$AC$17</definedName>
    <definedName name="A125184530L_Latest">Data5!$AC$17</definedName>
    <definedName name="A125184534W">Data5!$AF$1:$AF$10,Data5!$AF$11:$AF$17</definedName>
    <definedName name="A125184534W_Data">Data5!$AF$11:$AF$17</definedName>
    <definedName name="A125184534W_Latest">Data5!$AF$17</definedName>
    <definedName name="A125184538F">Data5!$BG$1:$BG$10,Data5!$BG$11:$BG$17</definedName>
    <definedName name="A125184538F_Data">Data5!$BG$11:$BG$17</definedName>
    <definedName name="A125184538F_Latest">Data5!$BG$17</definedName>
    <definedName name="A125184542W">Data5!$BM$1:$BM$10,Data5!$BM$11:$BM$17</definedName>
    <definedName name="A125184542W_Data">Data5!$BM$11:$BM$17</definedName>
    <definedName name="A125184542W_Latest">Data5!$BM$17</definedName>
    <definedName name="A125184546F">Data5!$BP$1:$BP$10,Data5!$BP$11:$BP$17</definedName>
    <definedName name="A125184546F_Data">Data5!$BP$11:$BP$17</definedName>
    <definedName name="A125184546F_Latest">Data5!$BP$17</definedName>
    <definedName name="A125184550W">Data5!$CK$1:$CK$10,Data5!$CK$11:$CK$17</definedName>
    <definedName name="A125184550W_Data">Data5!$CK$11:$CK$17</definedName>
    <definedName name="A125184550W_Latest">Data5!$CK$17</definedName>
    <definedName name="A125184554F">Data5!$AI$1:$AI$10,Data5!$AI$11:$AI$17</definedName>
    <definedName name="A125184554F_Data">Data5!$AI$11:$AI$17</definedName>
    <definedName name="A125184554F_Latest">Data5!$AI$17</definedName>
    <definedName name="A125184558R">Data5!$AR$1:$AR$10,Data5!$AR$11:$AR$17</definedName>
    <definedName name="A125184558R_Data">Data5!$AR$11:$AR$17</definedName>
    <definedName name="A125184558R_Latest">Data5!$AR$17</definedName>
    <definedName name="A125184562F">Data5!$Q$1:$Q$10,Data5!$Q$11:$Q$17</definedName>
    <definedName name="A125184562F_Data">Data5!$Q$11:$Q$17</definedName>
    <definedName name="A125184562F_Latest">Data5!$Q$17</definedName>
    <definedName name="A125184566R">Data5!$W$1:$W$10,Data5!$W$11:$W$17</definedName>
    <definedName name="A125184566R_Data">Data5!$W$11:$W$17</definedName>
    <definedName name="A125184566R_Latest">Data5!$W$17</definedName>
    <definedName name="A125184570F">Data5!$Z$1:$Z$10,Data5!$Z$11:$Z$17</definedName>
    <definedName name="A125184570F_Data">Data5!$Z$11:$Z$17</definedName>
    <definedName name="A125184570F_Latest">Data5!$Z$17</definedName>
    <definedName name="A125184574R">Data5!$AO$1:$AO$10,Data5!$AO$11:$AO$17</definedName>
    <definedName name="A125184574R_Data">Data5!$AO$11:$AO$17</definedName>
    <definedName name="A125184574R_Latest">Data5!$AO$17</definedName>
    <definedName name="A125184578X">Data5!$BY$1:$BY$10,Data5!$BY$11:$BY$17</definedName>
    <definedName name="A125184578X_Data">Data5!$BY$11:$BY$17</definedName>
    <definedName name="A125184578X_Latest">Data5!$BY$17</definedName>
    <definedName name="A125184582R">Data5!$CB$1:$CB$10,Data5!$CB$11:$CB$17</definedName>
    <definedName name="A125184582R_Data">Data5!$CB$11:$CB$17</definedName>
    <definedName name="A125184582R_Latest">Data5!$CB$17</definedName>
    <definedName name="A125184586X">Data5!$AU$1:$AU$10,Data5!$AU$11:$AU$17</definedName>
    <definedName name="A125184586X_Data">Data5!$AU$11:$AU$17</definedName>
    <definedName name="A125184586X_Latest">Data5!$AU$17</definedName>
    <definedName name="A125184590R">Data5!$BS$1:$BS$10,Data5!$BS$11:$BS$17</definedName>
    <definedName name="A125184590R_Data">Data5!$BS$11:$BS$17</definedName>
    <definedName name="A125184590R_Latest">Data5!$BS$17</definedName>
    <definedName name="A125184594X">Data5!$CN$1:$CN$10,Data5!$CN$11:$CN$17</definedName>
    <definedName name="A125184594X_Data">Data5!$CN$11:$CN$17</definedName>
    <definedName name="A125184594X_Latest">Data5!$CN$17</definedName>
    <definedName name="A125184598J">Data3!$CG$1:$CG$10,Data3!$CG$11:$CG$17</definedName>
    <definedName name="A125184598J_Data">Data3!$CG$11:$CG$17</definedName>
    <definedName name="A125184598J_Latest">Data3!$CG$17</definedName>
    <definedName name="A125184602L">Data3!$DB$1:$DB$10,Data3!$DB$11:$DB$17</definedName>
    <definedName name="A125184602L_Data">Data3!$DB$11:$DB$17</definedName>
    <definedName name="A125184602L_Latest">Data3!$DB$17</definedName>
    <definedName name="A125184606W">Data3!$DK$1:$DK$10,Data3!$DK$11:$DK$17</definedName>
    <definedName name="A125184606W_Data">Data3!$DK$11:$DK$17</definedName>
    <definedName name="A125184606W_Latest">Data3!$DK$17</definedName>
    <definedName name="A125184610L">Data3!$CJ$1:$CJ$10,Data3!$CJ$11:$CJ$17</definedName>
    <definedName name="A125184610L_Data">Data3!$CJ$11:$CJ$17</definedName>
    <definedName name="A125184610L_Latest">Data3!$CJ$17</definedName>
    <definedName name="A125184614W">Data3!$CP$1:$CP$10,Data3!$CP$11:$CP$17</definedName>
    <definedName name="A125184614W_Data">Data3!$CP$11:$CP$17</definedName>
    <definedName name="A125184614W_Latest">Data3!$CP$17</definedName>
    <definedName name="A125184618F">Data3!$BR$1:$BR$10,Data3!$BR$11:$BR$17</definedName>
    <definedName name="A125184618F_Data">Data3!$BR$11:$BR$17</definedName>
    <definedName name="A125184618F_Latest">Data3!$BR$17</definedName>
    <definedName name="A125184622W">Data3!$CD$1:$CD$10,Data3!$CD$11:$CD$17</definedName>
    <definedName name="A125184622W_Data">Data3!$CD$11:$CD$17</definedName>
    <definedName name="A125184622W_Latest">Data3!$CD$17</definedName>
    <definedName name="A125184626F">Data3!$DN$1:$DN$10,Data3!$DN$11:$DN$17</definedName>
    <definedName name="A125184626F_Data">Data3!$DN$11:$DN$17</definedName>
    <definedName name="A125184626F_Latest">Data3!$DN$17</definedName>
    <definedName name="A125184630W">Data3!$AZ$1:$AZ$10,Data3!$AZ$11:$AZ$17</definedName>
    <definedName name="A125184630W_Data">Data3!$AZ$11:$AZ$17</definedName>
    <definedName name="A125184630W_Latest">Data3!$AZ$17</definedName>
    <definedName name="A125184634F">Data3!$BI$1:$BI$10,Data3!$BI$11:$BI$17</definedName>
    <definedName name="A125184634F_Data">Data3!$BI$11:$BI$17</definedName>
    <definedName name="A125184634F_Latest">Data3!$BI$17</definedName>
    <definedName name="A125184638R">Data3!$BL$1:$BL$10,Data3!$BL$11:$BL$17</definedName>
    <definedName name="A125184638R_Data">Data3!$BL$11:$BL$17</definedName>
    <definedName name="A125184638R_Latest">Data3!$BL$17</definedName>
    <definedName name="A125184642F">Data3!$CM$1:$CM$10,Data3!$CM$11:$CM$17</definedName>
    <definedName name="A125184642F_Data">Data3!$CM$11:$CM$17</definedName>
    <definedName name="A125184642F_Latest">Data3!$CM$17</definedName>
    <definedName name="A125184646R">Data3!$CS$1:$CS$10,Data3!$CS$11:$CS$17</definedName>
    <definedName name="A125184646R_Data">Data3!$CS$11:$CS$17</definedName>
    <definedName name="A125184646R_Latest">Data3!$CS$17</definedName>
    <definedName name="A125184650F">Data3!$CV$1:$CV$10,Data3!$CV$11:$CV$17</definedName>
    <definedName name="A125184650F_Data">Data3!$CV$11:$CV$17</definedName>
    <definedName name="A125184650F_Latest">Data3!$CV$17</definedName>
    <definedName name="A125184654R">Data3!$DQ$1:$DQ$10,Data3!$DQ$11:$DQ$17</definedName>
    <definedName name="A125184654R_Data">Data3!$DQ$11:$DQ$17</definedName>
    <definedName name="A125184654R_Latest">Data3!$DQ$17</definedName>
    <definedName name="A125184658X">Data3!$BO$1:$BO$10,Data3!$BO$11:$BO$17</definedName>
    <definedName name="A125184658X_Data">Data3!$BO$11:$BO$17</definedName>
    <definedName name="A125184658X_Latest">Data3!$BO$17</definedName>
    <definedName name="A125184662R">Data3!$BX$1:$BX$10,Data3!$BX$11:$BX$17</definedName>
    <definedName name="A125184662R_Data">Data3!$BX$11:$BX$17</definedName>
    <definedName name="A125184662R_Latest">Data3!$BX$17</definedName>
    <definedName name="A125184666X">Data3!$AW$1:$AW$10,Data3!$AW$11:$AW$17</definedName>
    <definedName name="A125184666X_Data">Data3!$AW$11:$AW$17</definedName>
    <definedName name="A125184666X_Latest">Data3!$AW$17</definedName>
    <definedName name="A125184670R">Data3!$BC$1:$BC$10,Data3!$BC$11:$BC$17</definedName>
    <definedName name="A125184670R_Data">Data3!$BC$11:$BC$17</definedName>
    <definedName name="A125184670R_Latest">Data3!$BC$17</definedName>
    <definedName name="A125184674X">Data3!$BF$1:$BF$10,Data3!$BF$11:$BF$17</definedName>
    <definedName name="A125184674X_Data">Data3!$BF$11:$BF$17</definedName>
    <definedName name="A125184674X_Latest">Data3!$BF$17</definedName>
    <definedName name="A125184678J">Data3!$BU$1:$BU$10,Data3!$BU$11:$BU$17</definedName>
    <definedName name="A125184678J_Data">Data3!$BU$11:$BU$17</definedName>
    <definedName name="A125184678J_Latest">Data3!$BU$17</definedName>
    <definedName name="A125184682X">Data3!$DE$1:$DE$10,Data3!$DE$11:$DE$17</definedName>
    <definedName name="A125184682X_Data">Data3!$DE$11:$DE$17</definedName>
    <definedName name="A125184682X_Latest">Data3!$DE$17</definedName>
    <definedName name="A125184686J">Data3!$DH$1:$DH$10,Data3!$DH$11:$DH$17</definedName>
    <definedName name="A125184686J_Data">Data3!$DH$11:$DH$17</definedName>
    <definedName name="A125184686J_Latest">Data3!$DH$17</definedName>
    <definedName name="A125184690X">Data3!$CA$1:$CA$10,Data3!$CA$11:$CA$17</definedName>
    <definedName name="A125184690X_Data">Data3!$CA$11:$CA$17</definedName>
    <definedName name="A125184690X_Latest">Data3!$CA$17</definedName>
    <definedName name="A125184694J">Data3!$CY$1:$CY$10,Data3!$CY$11:$CY$17</definedName>
    <definedName name="A125184694J_Data">Data3!$CY$11:$CY$17</definedName>
    <definedName name="A125184694J_Latest">Data3!$CY$17</definedName>
    <definedName name="A125184698T">Data3!$DT$1:$DT$10,Data3!$DT$11:$DT$17</definedName>
    <definedName name="A125184698T_Data">Data3!$DT$11:$DT$17</definedName>
    <definedName name="A125184698T_Latest">Data3!$DT$17</definedName>
    <definedName name="A125184702W">Data4!$BQ$1:$BQ$10,Data4!$BQ$11:$BQ$17</definedName>
    <definedName name="A125184702W_Data">Data4!$BQ$11:$BQ$17</definedName>
    <definedName name="A125184702W_Latest">Data4!$BQ$17</definedName>
    <definedName name="A125184706F">Data4!$CL$1:$CL$10,Data4!$CL$11:$CL$17</definedName>
    <definedName name="A125184706F_Data">Data4!$CL$11:$CL$17</definedName>
    <definedName name="A125184706F_Latest">Data4!$CL$17</definedName>
    <definedName name="A125184710W">Data4!$CU$1:$CU$10,Data4!$CU$11:$CU$17</definedName>
    <definedName name="A125184710W_Data">Data4!$CU$11:$CU$17</definedName>
    <definedName name="A125184710W_Latest">Data4!$CU$17</definedName>
    <definedName name="A125184714F">Data4!$BT$1:$BT$10,Data4!$BT$11:$BT$17</definedName>
    <definedName name="A125184714F_Data">Data4!$BT$11:$BT$17</definedName>
    <definedName name="A125184714F_Latest">Data4!$BT$17</definedName>
    <definedName name="A125184718R">Data4!$BZ$1:$BZ$10,Data4!$BZ$11:$BZ$17</definedName>
    <definedName name="A125184718R_Data">Data4!$BZ$11:$BZ$17</definedName>
    <definedName name="A125184718R_Latest">Data4!$BZ$17</definedName>
    <definedName name="A125184722F">Data4!$BB$1:$BB$10,Data4!$BB$11:$BB$17</definedName>
    <definedName name="A125184722F_Data">Data4!$BB$11:$BB$17</definedName>
    <definedName name="A125184722F_Latest">Data4!$BB$17</definedName>
    <definedName name="A125184726R">Data4!$BN$1:$BN$10,Data4!$BN$11:$BN$17</definedName>
    <definedName name="A125184726R_Data">Data4!$BN$11:$BN$17</definedName>
    <definedName name="A125184726R_Latest">Data4!$BN$17</definedName>
    <definedName name="A125184730F">Data4!$CX$1:$CX$10,Data4!$CX$11:$CX$17</definedName>
    <definedName name="A125184730F_Data">Data4!$CX$11:$CX$17</definedName>
    <definedName name="A125184730F_Latest">Data4!$CX$17</definedName>
    <definedName name="A125184734R">Data4!$AJ$1:$AJ$10,Data4!$AJ$11:$AJ$17</definedName>
    <definedName name="A125184734R_Data">Data4!$AJ$11:$AJ$17</definedName>
    <definedName name="A125184734R_Latest">Data4!$AJ$17</definedName>
    <definedName name="A125184738X">Data4!$AS$1:$AS$10,Data4!$AS$11:$AS$17</definedName>
    <definedName name="A125184738X_Data">Data4!$AS$11:$AS$17</definedName>
    <definedName name="A125184738X_Latest">Data4!$AS$17</definedName>
    <definedName name="A125184742R">Data4!$AV$1:$AV$10,Data4!$AV$11:$AV$17</definedName>
    <definedName name="A125184742R_Data">Data4!$AV$11:$AV$17</definedName>
    <definedName name="A125184742R_Latest">Data4!$AV$17</definedName>
    <definedName name="A125184746X">Data4!$BW$1:$BW$10,Data4!$BW$11:$BW$17</definedName>
    <definedName name="A125184746X_Data">Data4!$BW$11:$BW$17</definedName>
    <definedName name="A125184746X_Latest">Data4!$BW$17</definedName>
    <definedName name="A125184750R">Data4!$CC$1:$CC$10,Data4!$CC$11:$CC$17</definedName>
    <definedName name="A125184750R_Data">Data4!$CC$11:$CC$17</definedName>
    <definedName name="A125184750R_Latest">Data4!$CC$17</definedName>
    <definedName name="A125184754X">Data4!$CF$1:$CF$10,Data4!$CF$11:$CF$17</definedName>
    <definedName name="A125184754X_Data">Data4!$CF$11:$CF$17</definedName>
    <definedName name="A125184754X_Latest">Data4!$CF$17</definedName>
    <definedName name="A125184758J">Data4!$DA$1:$DA$10,Data4!$DA$11:$DA$17</definedName>
    <definedName name="A125184758J_Data">Data4!$DA$11:$DA$17</definedName>
    <definedName name="A125184758J_Latest">Data4!$DA$17</definedName>
    <definedName name="A125184762X">Data4!$AY$1:$AY$10,Data4!$AY$11:$AY$17</definedName>
    <definedName name="A125184762X_Data">Data4!$AY$11:$AY$17</definedName>
    <definedName name="A125184762X_Latest">Data4!$AY$17</definedName>
    <definedName name="A125184766J">Data4!$BH$1:$BH$10,Data4!$BH$11:$BH$17</definedName>
    <definedName name="A125184766J_Data">Data4!$BH$11:$BH$17</definedName>
    <definedName name="A125184766J_Latest">Data4!$BH$17</definedName>
    <definedName name="A125184770X">Data4!$AG$1:$AG$10,Data4!$AG$11:$AG$17</definedName>
    <definedName name="A125184770X_Data">Data4!$AG$11:$AG$17</definedName>
    <definedName name="A125184770X_Latest">Data4!$AG$17</definedName>
    <definedName name="A125184774J">Data4!$AM$1:$AM$10,Data4!$AM$11:$AM$17</definedName>
    <definedName name="A125184774J_Data">Data4!$AM$11:$AM$17</definedName>
    <definedName name="A125184774J_Latest">Data4!$AM$17</definedName>
    <definedName name="A125184778T">Data4!$AP$1:$AP$10,Data4!$AP$11:$AP$17</definedName>
    <definedName name="A125184778T_Data">Data4!$AP$11:$AP$17</definedName>
    <definedName name="A125184778T_Latest">Data4!$AP$17</definedName>
    <definedName name="A125184782J">Data4!$BE$1:$BE$10,Data4!$BE$11:$BE$17</definedName>
    <definedName name="A125184782J_Data">Data4!$BE$11:$BE$17</definedName>
    <definedName name="A125184782J_Latest">Data4!$BE$17</definedName>
    <definedName name="A125184786T">Data4!$CO$1:$CO$10,Data4!$CO$11:$CO$17</definedName>
    <definedName name="A125184786T_Data">Data4!$CO$11:$CO$17</definedName>
    <definedName name="A125184786T_Latest">Data4!$CO$17</definedName>
    <definedName name="A125184790J">Data4!$CR$1:$CR$10,Data4!$CR$11:$CR$17</definedName>
    <definedName name="A125184790J_Data">Data4!$CR$11:$CR$17</definedName>
    <definedName name="A125184790J_Latest">Data4!$CR$17</definedName>
    <definedName name="A125184794T">Data4!$BK$1:$BK$10,Data4!$BK$11:$BK$17</definedName>
    <definedName name="A125184794T_Data">Data4!$BK$11:$BK$17</definedName>
    <definedName name="A125184794T_Latest">Data4!$BK$17</definedName>
    <definedName name="A125184798A">Data4!$CI$1:$CI$10,Data4!$CI$11:$CI$17</definedName>
    <definedName name="A125184798A_Data">Data4!$CI$11:$CI$17</definedName>
    <definedName name="A125184798A_Latest">Data4!$CI$17</definedName>
    <definedName name="A125184802F">Data4!$DD$1:$DD$10,Data4!$DD$11:$DD$17</definedName>
    <definedName name="A125184802F_Data">Data4!$DD$11:$DD$17</definedName>
    <definedName name="A125184802F_Latest">Data4!$DD$17</definedName>
    <definedName name="A125184806R">Data4!$EQ$1:$EQ$10,Data4!$EQ$11:$EQ$17</definedName>
    <definedName name="A125184806R_Data">Data4!$EQ$11:$EQ$17</definedName>
    <definedName name="A125184806R_Latest">Data4!$EQ$17</definedName>
    <definedName name="A125184810F">Data4!$FL$1:$FL$10,Data4!$FL$11:$FL$17</definedName>
    <definedName name="A125184810F_Data">Data4!$FL$11:$FL$17</definedName>
    <definedName name="A125184810F_Latest">Data4!$FL$17</definedName>
    <definedName name="A125184814R">Data4!$FU$1:$FU$10,Data4!$FU$11:$FU$17</definedName>
    <definedName name="A125184814R_Data">Data4!$FU$11:$FU$17</definedName>
    <definedName name="A125184814R_Latest">Data4!$FU$17</definedName>
    <definedName name="A125184818X">Data4!$ET$1:$ET$10,Data4!$ET$11:$ET$17</definedName>
    <definedName name="A125184818X_Data">Data4!$ET$11:$ET$17</definedName>
    <definedName name="A125184818X_Latest">Data4!$ET$17</definedName>
    <definedName name="A125184822R">Data4!$EZ$1:$EZ$10,Data4!$EZ$11:$EZ$17</definedName>
    <definedName name="A125184822R_Data">Data4!$EZ$11:$EZ$17</definedName>
    <definedName name="A125184822R_Latest">Data4!$EZ$17</definedName>
    <definedName name="A125184826X">Data4!$EB$1:$EB$10,Data4!$EB$11:$EB$17</definedName>
    <definedName name="A125184826X_Data">Data4!$EB$11:$EB$17</definedName>
    <definedName name="A125184826X_Latest">Data4!$EB$17</definedName>
    <definedName name="A125184830R">Data4!$EN$1:$EN$10,Data4!$EN$11:$EN$17</definedName>
    <definedName name="A125184830R_Data">Data4!$EN$11:$EN$17</definedName>
    <definedName name="A125184830R_Latest">Data4!$EN$17</definedName>
    <definedName name="A125184834X">Data4!$FX$1:$FX$10,Data4!$FX$11:$FX$17</definedName>
    <definedName name="A125184834X_Data">Data4!$FX$11:$FX$17</definedName>
    <definedName name="A125184834X_Latest">Data4!$FX$17</definedName>
    <definedName name="A125184838J">Data4!$DJ$1:$DJ$10,Data4!$DJ$11:$DJ$17</definedName>
    <definedName name="A125184838J_Data">Data4!$DJ$11:$DJ$17</definedName>
    <definedName name="A125184838J_Latest">Data4!$DJ$17</definedName>
    <definedName name="A125184842X">Data4!$DS$1:$DS$10,Data4!$DS$11:$DS$17</definedName>
    <definedName name="A125184842X_Data">Data4!$DS$11:$DS$17</definedName>
    <definedName name="A125184842X_Latest">Data4!$DS$17</definedName>
    <definedName name="A125184846J">Data4!$DV$1:$DV$10,Data4!$DV$11:$DV$17</definedName>
    <definedName name="A125184846J_Data">Data4!$DV$11:$DV$17</definedName>
    <definedName name="A125184846J_Latest">Data4!$DV$17</definedName>
    <definedName name="A125184850X">Data4!$EW$1:$EW$10,Data4!$EW$11:$EW$17</definedName>
    <definedName name="A125184850X_Data">Data4!$EW$11:$EW$17</definedName>
    <definedName name="A125184850X_Latest">Data4!$EW$17</definedName>
    <definedName name="A125184854J">Data4!$FC$1:$FC$10,Data4!$FC$11:$FC$17</definedName>
    <definedName name="A125184854J_Data">Data4!$FC$11:$FC$17</definedName>
    <definedName name="A125184854J_Latest">Data4!$FC$17</definedName>
    <definedName name="A125184858T">Data4!$FF$1:$FF$10,Data4!$FF$11:$FF$17</definedName>
    <definedName name="A125184858T_Data">Data4!$FF$11:$FF$17</definedName>
    <definedName name="A125184858T_Latest">Data4!$FF$17</definedName>
    <definedName name="A125184862J">Data4!$GA$1:$GA$10,Data4!$GA$11:$GA$17</definedName>
    <definedName name="A125184862J_Data">Data4!$GA$11:$GA$17</definedName>
    <definedName name="A125184862J_Latest">Data4!$GA$17</definedName>
    <definedName name="A125184866T">Data4!$DY$1:$DY$10,Data4!$DY$11:$DY$17</definedName>
    <definedName name="A125184866T_Data">Data4!$DY$11:$DY$17</definedName>
    <definedName name="A125184866T_Latest">Data4!$DY$17</definedName>
    <definedName name="A125184870J">Data4!$EH$1:$EH$10,Data4!$EH$11:$EH$17</definedName>
    <definedName name="A125184870J_Data">Data4!$EH$11:$EH$17</definedName>
    <definedName name="A125184870J_Latest">Data4!$EH$17</definedName>
    <definedName name="A125184874T">Data4!$DG$1:$DG$10,Data4!$DG$11:$DG$17</definedName>
    <definedName name="A125184874T_Data">Data4!$DG$11:$DG$17</definedName>
    <definedName name="A125184874T_Latest">Data4!$DG$17</definedName>
    <definedName name="A125184878A">Data4!$DM$1:$DM$10,Data4!$DM$11:$DM$17</definedName>
    <definedName name="A125184878A_Data">Data4!$DM$11:$DM$17</definedName>
    <definedName name="A125184878A_Latest">Data4!$DM$17</definedName>
    <definedName name="A125184882T">Data4!$DP$1:$DP$10,Data4!$DP$11:$DP$17</definedName>
    <definedName name="A125184882T_Data">Data4!$DP$11:$DP$17</definedName>
    <definedName name="A125184882T_Latest">Data4!$DP$17</definedName>
    <definedName name="A125184886A">Data4!$EE$1:$EE$10,Data4!$EE$11:$EE$17</definedName>
    <definedName name="A125184886A_Data">Data4!$EE$11:$EE$17</definedName>
    <definedName name="A125184886A_Latest">Data4!$EE$17</definedName>
    <definedName name="A125184890T">Data4!$FO$1:$FO$10,Data4!$FO$11:$FO$17</definedName>
    <definedName name="A125184890T_Data">Data4!$FO$11:$FO$17</definedName>
    <definedName name="A125184890T_Latest">Data4!$FO$17</definedName>
    <definedName name="A125184894A">Data4!$FR$1:$FR$10,Data4!$FR$11:$FR$17</definedName>
    <definedName name="A125184894A_Data">Data4!$FR$11:$FR$17</definedName>
    <definedName name="A125184894A_Latest">Data4!$FR$17</definedName>
    <definedName name="A125184898K">Data4!$EK$1:$EK$10,Data4!$EK$11:$EK$17</definedName>
    <definedName name="A125184898K_Data">Data4!$EK$11:$EK$17</definedName>
    <definedName name="A125184898K_Latest">Data4!$EK$17</definedName>
    <definedName name="A125184902R">Data4!$FI$1:$FI$10,Data4!$FI$11:$FI$17</definedName>
    <definedName name="A125184902R_Data">Data4!$FI$11:$FI$17</definedName>
    <definedName name="A125184902R_Latest">Data4!$FI$17</definedName>
    <definedName name="A125184906X">Data4!$GD$1:$GD$10,Data4!$GD$11:$GD$17</definedName>
    <definedName name="A125184906X_Data">Data4!$GD$11:$GD$17</definedName>
    <definedName name="A125184906X_Latest">Data4!$GD$17</definedName>
    <definedName name="A125184910R">Data4!$HQ$1:$HQ$10,Data4!$HQ$11:$HQ$17</definedName>
    <definedName name="A125184910R_Data">Data4!$HQ$11:$HQ$17</definedName>
    <definedName name="A125184910R_Latest">Data4!$HQ$17</definedName>
    <definedName name="A125184914X">Data4!$IL$1:$IL$10,Data4!$IL$11:$IL$17</definedName>
    <definedName name="A125184914X_Data">Data4!$IL$11:$IL$17</definedName>
    <definedName name="A125184914X_Latest">Data4!$IL$17</definedName>
    <definedName name="A125184918J">Data5!$E$1:$E$10,Data5!$E$11:$E$17</definedName>
    <definedName name="A125184918J_Data">Data5!$E$11:$E$17</definedName>
    <definedName name="A125184918J_Latest">Data5!$E$17</definedName>
    <definedName name="A125184922X">Data4!$HT$1:$HT$10,Data4!$HT$11:$HT$17</definedName>
    <definedName name="A125184922X_Data">Data4!$HT$11:$HT$17</definedName>
    <definedName name="A125184922X_Latest">Data4!$HT$17</definedName>
    <definedName name="A125184926J">Data4!$HZ$1:$HZ$10,Data4!$HZ$11:$HZ$17</definedName>
    <definedName name="A125184926J_Data">Data4!$HZ$11:$HZ$17</definedName>
    <definedName name="A125184926J_Latest">Data4!$HZ$17</definedName>
    <definedName name="A125184930X">Data4!$HB$1:$HB$10,Data4!$HB$11:$HB$17</definedName>
    <definedName name="A125184930X_Data">Data4!$HB$11:$HB$17</definedName>
    <definedName name="A125184930X_Latest">Data4!$HB$17</definedName>
    <definedName name="A125184934J">Data4!$HN$1:$HN$10,Data4!$HN$11:$HN$17</definedName>
    <definedName name="A125184934J_Data">Data4!$HN$11:$HN$17</definedName>
    <definedName name="A125184934J_Latest">Data4!$HN$17</definedName>
    <definedName name="A125184938T">Data5!$H$1:$H$10,Data5!$H$11:$H$17</definedName>
    <definedName name="A125184938T_Data">Data5!$H$11:$H$17</definedName>
    <definedName name="A125184938T_Latest">Data5!$H$17</definedName>
    <definedName name="A125184942J">Data4!$GJ$1:$GJ$10,Data4!$GJ$11:$GJ$17</definedName>
    <definedName name="A125184942J_Data">Data4!$GJ$11:$GJ$17</definedName>
    <definedName name="A125184942J_Latest">Data4!$GJ$17</definedName>
    <definedName name="A125184946T">Data4!$GS$1:$GS$10,Data4!$GS$11:$GS$17</definedName>
    <definedName name="A125184946T_Data">Data4!$GS$11:$GS$17</definedName>
    <definedName name="A125184946T_Latest">Data4!$GS$17</definedName>
    <definedName name="A125184950J">Data4!$GV$1:$GV$10,Data4!$GV$11:$GV$17</definedName>
    <definedName name="A125184950J_Data">Data4!$GV$11:$GV$17</definedName>
    <definedName name="A125184950J_Latest">Data4!$GV$17</definedName>
    <definedName name="A125184954T">Data4!$HW$1:$HW$10,Data4!$HW$11:$HW$17</definedName>
    <definedName name="A125184954T_Data">Data4!$HW$11:$HW$17</definedName>
    <definedName name="A125184954T_Latest">Data4!$HW$17</definedName>
    <definedName name="A125184958A">Data4!$IC$1:$IC$10,Data4!$IC$11:$IC$17</definedName>
    <definedName name="A125184958A_Data">Data4!$IC$11:$IC$17</definedName>
    <definedName name="A125184958A_Latest">Data4!$IC$17</definedName>
    <definedName name="A125184962T">Data4!$IF$1:$IF$10,Data4!$IF$11:$IF$17</definedName>
    <definedName name="A125184962T_Data">Data4!$IF$11:$IF$17</definedName>
    <definedName name="A125184962T_Latest">Data4!$IF$17</definedName>
    <definedName name="A125184966A">Data5!$K$1:$K$10,Data5!$K$11:$K$17</definedName>
    <definedName name="A125184966A_Data">Data5!$K$11:$K$17</definedName>
    <definedName name="A125184966A_Latest">Data5!$K$17</definedName>
    <definedName name="A125184970T">Data4!$GY$1:$GY$10,Data4!$GY$11:$GY$17</definedName>
    <definedName name="A125184970T_Data">Data4!$GY$11:$GY$17</definedName>
    <definedName name="A125184970T_Latest">Data4!$GY$17</definedName>
    <definedName name="A125184974A">Data4!$HH$1:$HH$10,Data4!$HH$11:$HH$17</definedName>
    <definedName name="A125184974A_Data">Data4!$HH$11:$HH$17</definedName>
    <definedName name="A125184974A_Latest">Data4!$HH$17</definedName>
    <definedName name="A125184978K">Data4!$GG$1:$GG$10,Data4!$GG$11:$GG$17</definedName>
    <definedName name="A125184978K_Data">Data4!$GG$11:$GG$17</definedName>
    <definedName name="A125184978K_Latest">Data4!$GG$17</definedName>
    <definedName name="A125184982A">Data4!$GM$1:$GM$10,Data4!$GM$11:$GM$17</definedName>
    <definedName name="A125184982A_Data">Data4!$GM$11:$GM$17</definedName>
    <definedName name="A125184982A_Latest">Data4!$GM$17</definedName>
    <definedName name="A125184986K">Data4!$GP$1:$GP$10,Data4!$GP$11:$GP$17</definedName>
    <definedName name="A125184986K_Data">Data4!$GP$11:$GP$17</definedName>
    <definedName name="A125184986K_Latest">Data4!$GP$17</definedName>
    <definedName name="A125184990A">Data4!$HE$1:$HE$10,Data4!$HE$11:$HE$17</definedName>
    <definedName name="A125184990A_Data">Data4!$HE$11:$HE$17</definedName>
    <definedName name="A125184990A_Latest">Data4!$HE$17</definedName>
    <definedName name="A125184994K">Data4!$IO$1:$IO$10,Data4!$IO$11:$IO$17</definedName>
    <definedName name="A125184994K_Data">Data4!$IO$11:$IO$17</definedName>
    <definedName name="A125184994K_Latest">Data4!$IO$17</definedName>
    <definedName name="A125184998V">Data5!$B$1:$B$10,Data5!$B$11:$B$17</definedName>
    <definedName name="A125184998V_Data">Data5!$B$11:$B$17</definedName>
    <definedName name="A125184998V_Latest">Data5!$B$17</definedName>
    <definedName name="A125185002A">Data4!$HK$1:$HK$10,Data4!$HK$11:$HK$17</definedName>
    <definedName name="A125185002A_Data">Data4!$HK$11:$HK$17</definedName>
    <definedName name="A125185002A_Latest">Data4!$HK$17</definedName>
    <definedName name="A125185006K">Data4!$II$1:$II$10,Data4!$II$11:$II$17</definedName>
    <definedName name="A125185006K_Data">Data4!$II$11:$II$17</definedName>
    <definedName name="A125185006K_Latest">Data4!$II$17</definedName>
    <definedName name="A125185010A">Data5!$N$1:$N$10,Data5!$N$11:$N$17</definedName>
    <definedName name="A125185010A_Data">Data5!$N$11:$N$17</definedName>
    <definedName name="A125185010A_Latest">Data5!$N$17</definedName>
    <definedName name="A125185014K">Data3!$G$1:$G$10,Data3!$G$11:$G$17</definedName>
    <definedName name="A125185014K_Data">Data3!$G$11:$G$17</definedName>
    <definedName name="A125185014K_Latest">Data3!$G$17</definedName>
    <definedName name="A125185018V">Data3!$AB$1:$AB$10,Data3!$AB$11:$AB$17</definedName>
    <definedName name="A125185018V_Data">Data3!$AB$11:$AB$17</definedName>
    <definedName name="A125185018V_Latest">Data3!$AB$17</definedName>
    <definedName name="A125185022K">Data3!$AK$1:$AK$10,Data3!$AK$11:$AK$17</definedName>
    <definedName name="A125185022K_Data">Data3!$AK$11:$AK$17</definedName>
    <definedName name="A125185022K_Latest">Data3!$AK$17</definedName>
    <definedName name="A125185026V">Data3!$J$1:$J$10,Data3!$J$11:$J$17</definedName>
    <definedName name="A125185026V_Data">Data3!$J$11:$J$17</definedName>
    <definedName name="A125185026V_Latest">Data3!$J$17</definedName>
    <definedName name="A125185030K">Data3!$P$1:$P$10,Data3!$P$11:$P$17</definedName>
    <definedName name="A125185030K_Data">Data3!$P$11:$P$17</definedName>
    <definedName name="A125185030K_Latest">Data3!$P$17</definedName>
    <definedName name="A125185034V">Data2!$IH$1:$IH$10,Data2!$IH$11:$IH$17</definedName>
    <definedName name="A125185034V_Data">Data2!$IH$11:$IH$17</definedName>
    <definedName name="A125185034V_Latest">Data2!$IH$17</definedName>
    <definedName name="A125185038C">Data3!$D$1:$D$10,Data3!$D$11:$D$17</definedName>
    <definedName name="A125185038C_Data">Data3!$D$11:$D$17</definedName>
    <definedName name="A125185038C_Latest">Data3!$D$17</definedName>
    <definedName name="A125185042V">Data3!$AN$1:$AN$10,Data3!$AN$11:$AN$17</definedName>
    <definedName name="A125185042V_Data">Data3!$AN$11:$AN$17</definedName>
    <definedName name="A125185042V_Latest">Data3!$AN$17</definedName>
    <definedName name="A125185046C">Data2!$HP$1:$HP$10,Data2!$HP$11:$HP$17</definedName>
    <definedName name="A125185046C_Data">Data2!$HP$11:$HP$17</definedName>
    <definedName name="A125185046C_Latest">Data2!$HP$17</definedName>
    <definedName name="A125185050V">Data2!$HY$1:$HY$10,Data2!$HY$11:$HY$17</definedName>
    <definedName name="A125185050V_Data">Data2!$HY$11:$HY$17</definedName>
    <definedName name="A125185050V_Latest">Data2!$HY$17</definedName>
    <definedName name="A125185054C">Data2!$IB$1:$IB$10,Data2!$IB$11:$IB$17</definedName>
    <definedName name="A125185054C_Data">Data2!$IB$11:$IB$17</definedName>
    <definedName name="A125185054C_Latest">Data2!$IB$17</definedName>
    <definedName name="A125185058L">Data3!$M$1:$M$10,Data3!$M$11:$M$17</definedName>
    <definedName name="A125185058L_Data">Data3!$M$11:$M$17</definedName>
    <definedName name="A125185058L_Latest">Data3!$M$17</definedName>
    <definedName name="A125185062C">Data3!$S$1:$S$10,Data3!$S$11:$S$17</definedName>
    <definedName name="A125185062C_Data">Data3!$S$11:$S$17</definedName>
    <definedName name="A125185062C_Latest">Data3!$S$17</definedName>
    <definedName name="A125185066L">Data3!$V$1:$V$10,Data3!$V$11:$V$17</definedName>
    <definedName name="A125185066L_Data">Data3!$V$11:$V$17</definedName>
    <definedName name="A125185066L_Latest">Data3!$V$17</definedName>
    <definedName name="A125185070C">Data3!$AQ$1:$AQ$10,Data3!$AQ$11:$AQ$17</definedName>
    <definedName name="A125185070C_Data">Data3!$AQ$11:$AQ$17</definedName>
    <definedName name="A125185070C_Latest">Data3!$AQ$17</definedName>
    <definedName name="A125185074L">Data2!$IE$1:$IE$10,Data2!$IE$11:$IE$17</definedName>
    <definedName name="A125185074L_Data">Data2!$IE$11:$IE$17</definedName>
    <definedName name="A125185074L_Latest">Data2!$IE$17</definedName>
    <definedName name="A125185078W">Data2!$IN$1:$IN$10,Data2!$IN$11:$IN$17</definedName>
    <definedName name="A125185078W_Data">Data2!$IN$11:$IN$17</definedName>
    <definedName name="A125185078W_Latest">Data2!$IN$17</definedName>
    <definedName name="A125185082L">Data2!$HM$1:$HM$10,Data2!$HM$11:$HM$17</definedName>
    <definedName name="A125185082L_Data">Data2!$HM$11:$HM$17</definedName>
    <definedName name="A125185082L_Latest">Data2!$HM$17</definedName>
    <definedName name="A125185086W">Data2!$HS$1:$HS$10,Data2!$HS$11:$HS$17</definedName>
    <definedName name="A125185086W_Data">Data2!$HS$11:$HS$17</definedName>
    <definedName name="A125185086W_Latest">Data2!$HS$17</definedName>
    <definedName name="A125185090L">Data2!$HV$1:$HV$10,Data2!$HV$11:$HV$17</definedName>
    <definedName name="A125185090L_Data">Data2!$HV$11:$HV$17</definedName>
    <definedName name="A125185090L_Latest">Data2!$HV$17</definedName>
    <definedName name="A125185094W">Data2!$IK$1:$IK$10,Data2!$IK$11:$IK$17</definedName>
    <definedName name="A125185094W_Data">Data2!$IK$11:$IK$17</definedName>
    <definedName name="A125185094W_Latest">Data2!$IK$17</definedName>
    <definedName name="A125185098F">Data3!$AE$1:$AE$10,Data3!$AE$11:$AE$17</definedName>
    <definedName name="A125185098F_Data">Data3!$AE$11:$AE$17</definedName>
    <definedName name="A125185098F_Latest">Data3!$AE$17</definedName>
    <definedName name="A125185102K">Data3!$AH$1:$AH$10,Data3!$AH$11:$AH$17</definedName>
    <definedName name="A125185102K_Data">Data3!$AH$11:$AH$17</definedName>
    <definedName name="A125185102K_Latest">Data3!$AH$17</definedName>
    <definedName name="A125185106V">Data2!$IQ$1:$IQ$10,Data2!$IQ$11:$IQ$17</definedName>
    <definedName name="A125185106V_Data">Data2!$IQ$11:$IQ$17</definedName>
    <definedName name="A125185106V_Latest">Data2!$IQ$17</definedName>
    <definedName name="A125185110K">Data3!$Y$1:$Y$10,Data3!$Y$11:$Y$17</definedName>
    <definedName name="A125185110K_Data">Data3!$Y$11:$Y$17</definedName>
    <definedName name="A125185110K_Latest">Data3!$Y$17</definedName>
    <definedName name="A125185114V">Data3!$AT$1:$AT$10,Data3!$AT$11:$AT$17</definedName>
    <definedName name="A125185114V_Data">Data3!$AT$11:$AT$17</definedName>
    <definedName name="A125185114V_Latest">Data3!$AT$17</definedName>
    <definedName name="A125185118C">Data3!$FG$1:$FG$10,Data3!$FG$11:$FG$17</definedName>
    <definedName name="A125185118C_Data">Data3!$FG$11:$FG$17</definedName>
    <definedName name="A125185118C_Latest">Data3!$FG$17</definedName>
    <definedName name="A125185122V">Data3!$GB$1:$GB$10,Data3!$GB$11:$GB$17</definedName>
    <definedName name="A125185122V_Data">Data3!$GB$11:$GB$17</definedName>
    <definedName name="A125185122V_Latest">Data3!$GB$17</definedName>
    <definedName name="A125185126C">Data3!$GK$1:$GK$10,Data3!$GK$11:$GK$17</definedName>
    <definedName name="A125185126C_Data">Data3!$GK$11:$GK$17</definedName>
    <definedName name="A125185126C_Latest">Data3!$GK$17</definedName>
    <definedName name="A125185130V">Data3!$FJ$1:$FJ$10,Data3!$FJ$11:$FJ$17</definedName>
    <definedName name="A125185130V_Data">Data3!$FJ$11:$FJ$17</definedName>
    <definedName name="A125185130V_Latest">Data3!$FJ$17</definedName>
    <definedName name="A125185134C">Data3!$FP$1:$FP$10,Data3!$FP$11:$FP$17</definedName>
    <definedName name="A125185134C_Data">Data3!$FP$11:$FP$17</definedName>
    <definedName name="A125185134C_Latest">Data3!$FP$17</definedName>
    <definedName name="A125185138L">Data3!$ER$1:$ER$10,Data3!$ER$11:$ER$17</definedName>
    <definedName name="A125185138L_Data">Data3!$ER$11:$ER$17</definedName>
    <definedName name="A125185138L_Latest">Data3!$ER$17</definedName>
    <definedName name="A125185142C">Data3!$FD$1:$FD$10,Data3!$FD$11:$FD$17</definedName>
    <definedName name="A125185142C_Data">Data3!$FD$11:$FD$17</definedName>
    <definedName name="A125185142C_Latest">Data3!$FD$17</definedName>
    <definedName name="A125185146L">Data3!$GN$1:$GN$10,Data3!$GN$11:$GN$17</definedName>
    <definedName name="A125185146L_Data">Data3!$GN$11:$GN$17</definedName>
    <definedName name="A125185146L_Latest">Data3!$GN$17</definedName>
    <definedName name="A125185150C">Data3!$DZ$1:$DZ$10,Data3!$DZ$11:$DZ$17</definedName>
    <definedName name="A125185150C_Data">Data3!$DZ$11:$DZ$17</definedName>
    <definedName name="A125185150C_Latest">Data3!$DZ$17</definedName>
    <definedName name="A125185154L">Data3!$EI$1:$EI$10,Data3!$EI$11:$EI$17</definedName>
    <definedName name="A125185154L_Data">Data3!$EI$11:$EI$17</definedName>
    <definedName name="A125185154L_Latest">Data3!$EI$17</definedName>
    <definedName name="A125185158W">Data3!$EL$1:$EL$10,Data3!$EL$11:$EL$17</definedName>
    <definedName name="A125185158W_Data">Data3!$EL$11:$EL$17</definedName>
    <definedName name="A125185158W_Latest">Data3!$EL$17</definedName>
    <definedName name="A125185162L">Data3!$FM$1:$FM$10,Data3!$FM$11:$FM$17</definedName>
    <definedName name="A125185162L_Data">Data3!$FM$11:$FM$17</definedName>
    <definedName name="A125185162L_Latest">Data3!$FM$17</definedName>
    <definedName name="A125185166W">Data3!$FS$1:$FS$10,Data3!$FS$11:$FS$17</definedName>
    <definedName name="A125185166W_Data">Data3!$FS$11:$FS$17</definedName>
    <definedName name="A125185166W_Latest">Data3!$FS$17</definedName>
    <definedName name="A125185170L">Data3!$FV$1:$FV$10,Data3!$FV$11:$FV$17</definedName>
    <definedName name="A125185170L_Data">Data3!$FV$11:$FV$17</definedName>
    <definedName name="A125185170L_Latest">Data3!$FV$17</definedName>
    <definedName name="A125185174W">Data3!$GQ$1:$GQ$10,Data3!$GQ$11:$GQ$17</definedName>
    <definedName name="A125185174W_Data">Data3!$GQ$11:$GQ$17</definedName>
    <definedName name="A125185174W_Latest">Data3!$GQ$17</definedName>
    <definedName name="A125185178F">Data3!$EO$1:$EO$10,Data3!$EO$11:$EO$17</definedName>
    <definedName name="A125185178F_Data">Data3!$EO$11:$EO$17</definedName>
    <definedName name="A125185178F_Latest">Data3!$EO$17</definedName>
    <definedName name="A125185182W">Data3!$EX$1:$EX$10,Data3!$EX$11:$EX$17</definedName>
    <definedName name="A125185182W_Data">Data3!$EX$11:$EX$17</definedName>
    <definedName name="A125185182W_Latest">Data3!$EX$17</definedName>
    <definedName name="A125185186F">Data3!$DW$1:$DW$10,Data3!$DW$11:$DW$17</definedName>
    <definedName name="A125185186F_Data">Data3!$DW$11:$DW$17</definedName>
    <definedName name="A125185186F_Latest">Data3!$DW$17</definedName>
    <definedName name="A125185190W">Data3!$EC$1:$EC$10,Data3!$EC$11:$EC$17</definedName>
    <definedName name="A125185190W_Data">Data3!$EC$11:$EC$17</definedName>
    <definedName name="A125185190W_Latest">Data3!$EC$17</definedName>
    <definedName name="A125185194F">Data3!$EF$1:$EF$10,Data3!$EF$11:$EF$17</definedName>
    <definedName name="A125185194F_Data">Data3!$EF$11:$EF$17</definedName>
    <definedName name="A125185194F_Latest">Data3!$EF$17</definedName>
    <definedName name="A125185198R">Data3!$EU$1:$EU$10,Data3!$EU$11:$EU$17</definedName>
    <definedName name="A125185198R_Data">Data3!$EU$11:$EU$17</definedName>
    <definedName name="A125185198R_Latest">Data3!$EU$17</definedName>
    <definedName name="A125185202V">Data3!$GE$1:$GE$10,Data3!$GE$11:$GE$17</definedName>
    <definedName name="A125185202V_Data">Data3!$GE$11:$GE$17</definedName>
    <definedName name="A125185202V_Latest">Data3!$GE$17</definedName>
    <definedName name="A125185206C">Data3!$GH$1:$GH$10,Data3!$GH$11:$GH$17</definedName>
    <definedName name="A125185206C_Data">Data3!$GH$11:$GH$17</definedName>
    <definedName name="A125185206C_Latest">Data3!$GH$17</definedName>
    <definedName name="A125185210V">Data3!$FA$1:$FA$10,Data3!$FA$11:$FA$17</definedName>
    <definedName name="A125185210V_Data">Data3!$FA$11:$FA$17</definedName>
    <definedName name="A125185210V_Latest">Data3!$FA$17</definedName>
    <definedName name="A125185214C">Data3!$FY$1:$FY$10,Data3!$FY$11:$FY$17</definedName>
    <definedName name="A125185214C_Data">Data3!$FY$11:$FY$17</definedName>
    <definedName name="A125185214C_Latest">Data3!$FY$17</definedName>
    <definedName name="A125185218L">Data3!$GT$1:$GT$10,Data3!$GT$11:$GT$17</definedName>
    <definedName name="A125185218L_Data">Data3!$GT$11:$GT$17</definedName>
    <definedName name="A125185218L_Latest">Data3!$GT$17</definedName>
    <definedName name="A125185222C">Data3!$IG$1:$IG$10,Data3!$IG$11:$IG$17</definedName>
    <definedName name="A125185222C_Data">Data3!$IG$11:$IG$17</definedName>
    <definedName name="A125185222C_Latest">Data3!$IG$17</definedName>
    <definedName name="A125185226L">Data4!$L$1:$L$10,Data4!$L$11:$L$17</definedName>
    <definedName name="A125185226L_Data">Data4!$L$11:$L$17</definedName>
    <definedName name="A125185226L_Latest">Data4!$L$17</definedName>
    <definedName name="A125185230C">Data4!$U$1:$U$10,Data4!$U$11:$U$17</definedName>
    <definedName name="A125185230C_Data">Data4!$U$11:$U$17</definedName>
    <definedName name="A125185230C_Latest">Data4!$U$17</definedName>
    <definedName name="A125185234L">Data3!$IJ$1:$IJ$10,Data3!$IJ$11:$IJ$17</definedName>
    <definedName name="A125185234L_Data">Data3!$IJ$11:$IJ$17</definedName>
    <definedName name="A125185234L_Latest">Data3!$IJ$17</definedName>
    <definedName name="A125185238W">Data3!$IP$1:$IP$10,Data3!$IP$11:$IP$17</definedName>
    <definedName name="A125185238W_Data">Data3!$IP$11:$IP$17</definedName>
    <definedName name="A125185238W_Latest">Data3!$IP$17</definedName>
    <definedName name="A125185242L">Data3!$HR$1:$HR$10,Data3!$HR$11:$HR$17</definedName>
    <definedName name="A125185242L_Data">Data3!$HR$11:$HR$17</definedName>
    <definedName name="A125185242L_Latest">Data3!$HR$17</definedName>
    <definedName name="A125185246W">Data3!$ID$1:$ID$10,Data3!$ID$11:$ID$17</definedName>
    <definedName name="A125185246W_Data">Data3!$ID$11:$ID$17</definedName>
    <definedName name="A125185246W_Latest">Data3!$ID$17</definedName>
    <definedName name="A125185250L">Data4!$X$1:$X$10,Data4!$X$11:$X$17</definedName>
    <definedName name="A125185250L_Data">Data4!$X$11:$X$17</definedName>
    <definedName name="A125185250L_Latest">Data4!$X$17</definedName>
    <definedName name="A125185254W">Data3!$GZ$1:$GZ$10,Data3!$GZ$11:$GZ$17</definedName>
    <definedName name="A125185254W_Data">Data3!$GZ$11:$GZ$17</definedName>
    <definedName name="A125185254W_Latest">Data3!$GZ$17</definedName>
    <definedName name="A125185258F">Data3!$HI$1:$HI$10,Data3!$HI$11:$HI$17</definedName>
    <definedName name="A125185258F_Data">Data3!$HI$11:$HI$17</definedName>
    <definedName name="A125185258F_Latest">Data3!$HI$17</definedName>
    <definedName name="A125185262W">Data3!$HL$1:$HL$10,Data3!$HL$11:$HL$17</definedName>
    <definedName name="A125185262W_Data">Data3!$HL$11:$HL$17</definedName>
    <definedName name="A125185262W_Latest">Data3!$HL$17</definedName>
    <definedName name="A125185266F">Data3!$IM$1:$IM$10,Data3!$IM$11:$IM$17</definedName>
    <definedName name="A125185266F_Data">Data3!$IM$11:$IM$17</definedName>
    <definedName name="A125185266F_Latest">Data3!$IM$17</definedName>
    <definedName name="A125185270W">Data4!$C$1:$C$10,Data4!$C$11:$C$17</definedName>
    <definedName name="A125185270W_Data">Data4!$C$11:$C$17</definedName>
    <definedName name="A125185270W_Latest">Data4!$C$17</definedName>
    <definedName name="A125185274F">Data4!$F$1:$F$10,Data4!$F$11:$F$17</definedName>
    <definedName name="A125185274F_Data">Data4!$F$11:$F$17</definedName>
    <definedName name="A125185274F_Latest">Data4!$F$17</definedName>
    <definedName name="A125185278R">Data4!$AA$1:$AA$10,Data4!$AA$11:$AA$17</definedName>
    <definedName name="A125185278R_Data">Data4!$AA$11:$AA$17</definedName>
    <definedName name="A125185278R_Latest">Data4!$AA$17</definedName>
    <definedName name="A125185282F">Data3!$HO$1:$HO$10,Data3!$HO$11:$HO$17</definedName>
    <definedName name="A125185282F_Data">Data3!$HO$11:$HO$17</definedName>
    <definedName name="A125185282F_Latest">Data3!$HO$17</definedName>
    <definedName name="A125185286R">Data3!$HX$1:$HX$10,Data3!$HX$11:$HX$17</definedName>
    <definedName name="A125185286R_Data">Data3!$HX$11:$HX$17</definedName>
    <definedName name="A125185286R_Latest">Data3!$HX$17</definedName>
    <definedName name="A125185290F">Data3!$GW$1:$GW$10,Data3!$GW$11:$GW$17</definedName>
    <definedName name="A125185290F_Data">Data3!$GW$11:$GW$17</definedName>
    <definedName name="A125185290F_Latest">Data3!$GW$17</definedName>
    <definedName name="A125185294R">Data3!$HC$1:$HC$10,Data3!$HC$11:$HC$17</definedName>
    <definedName name="A125185294R_Data">Data3!$HC$11:$HC$17</definedName>
    <definedName name="A125185294R_Latest">Data3!$HC$17</definedName>
    <definedName name="A125185298X">Data3!$HF$1:$HF$10,Data3!$HF$11:$HF$17</definedName>
    <definedName name="A125185298X_Data">Data3!$HF$11:$HF$17</definedName>
    <definedName name="A125185298X_Latest">Data3!$HF$17</definedName>
    <definedName name="A125185302C">Data3!$HU$1:$HU$10,Data3!$HU$11:$HU$17</definedName>
    <definedName name="A125185302C_Data">Data3!$HU$11:$HU$17</definedName>
    <definedName name="A125185302C_Latest">Data3!$HU$17</definedName>
    <definedName name="A125185306L">Data4!$O$1:$O$10,Data4!$O$11:$O$17</definedName>
    <definedName name="A125185306L_Data">Data4!$O$11:$O$17</definedName>
    <definedName name="A125185306L_Latest">Data4!$O$17</definedName>
    <definedName name="A125185310C">Data4!$R$1:$R$10,Data4!$R$11:$R$17</definedName>
    <definedName name="A125185310C_Data">Data4!$R$11:$R$17</definedName>
    <definedName name="A125185310C_Latest">Data4!$R$17</definedName>
    <definedName name="A125185314L">Data3!$IA$1:$IA$10,Data3!$IA$11:$IA$17</definedName>
    <definedName name="A125185314L_Data">Data3!$IA$11:$IA$17</definedName>
    <definedName name="A125185314L_Latest">Data3!$IA$17</definedName>
    <definedName name="A125185318W">Data4!$I$1:$I$10,Data4!$I$11:$I$17</definedName>
    <definedName name="A125185318W_Data">Data4!$I$11:$I$17</definedName>
    <definedName name="A125185318W_Latest">Data4!$I$17</definedName>
    <definedName name="A125185322L">Data4!$AD$1:$AD$10,Data4!$AD$11:$AD$17</definedName>
    <definedName name="A125185322L_Data">Data4!$AD$11:$AD$17</definedName>
    <definedName name="A125185322L_Latest">Data4!$AD$17</definedName>
    <definedName name="A125185326W">Data1!$GM$1:$GM$10,Data1!$GM$11:$GM$17</definedName>
    <definedName name="A125185326W_Data">Data1!$GM$11:$GM$17</definedName>
    <definedName name="A125185326W_Latest">Data1!$GM$17</definedName>
    <definedName name="A125185330L">Data1!$HH$1:$HH$10,Data1!$HH$11:$HH$17</definedName>
    <definedName name="A125185330L_Data">Data1!$HH$11:$HH$17</definedName>
    <definedName name="A125185330L_Latest">Data1!$HH$17</definedName>
    <definedName name="A125185334W">Data1!$HQ$1:$HQ$10,Data1!$HQ$11:$HQ$17</definedName>
    <definedName name="A125185334W_Data">Data1!$HQ$11:$HQ$17</definedName>
    <definedName name="A125185334W_Latest">Data1!$HQ$17</definedName>
    <definedName name="A125185338F">Data1!$GP$1:$GP$10,Data1!$GP$11:$GP$17</definedName>
    <definedName name="A125185338F_Data">Data1!$GP$11:$GP$17</definedName>
    <definedName name="A125185338F_Latest">Data1!$GP$17</definedName>
    <definedName name="A125185342W">Data1!$GV$1:$GV$10,Data1!$GV$11:$GV$17</definedName>
    <definedName name="A125185342W_Data">Data1!$GV$11:$GV$17</definedName>
    <definedName name="A125185342W_Latest">Data1!$GV$17</definedName>
    <definedName name="A125185346F">Data1!$FX$1:$FX$10,Data1!$FX$11:$FX$17</definedName>
    <definedName name="A125185346F_Data">Data1!$FX$11:$FX$17</definedName>
    <definedName name="A125185346F_Latest">Data1!$FX$17</definedName>
    <definedName name="A125185350W">Data1!$GJ$1:$GJ$10,Data1!$GJ$11:$GJ$17</definedName>
    <definedName name="A125185350W_Data">Data1!$GJ$11:$GJ$17</definedName>
    <definedName name="A125185350W_Latest">Data1!$GJ$17</definedName>
    <definedName name="A125185354F">Data1!$HT$1:$HT$10,Data1!$HT$11:$HT$17</definedName>
    <definedName name="A125185354F_Data">Data1!$HT$11:$HT$17</definedName>
    <definedName name="A125185354F_Latest">Data1!$HT$17</definedName>
    <definedName name="A125185358R">Data1!$FF$1:$FF$10,Data1!$FF$11:$FF$17</definedName>
    <definedName name="A125185358R_Data">Data1!$FF$11:$FF$17</definedName>
    <definedName name="A125185358R_Latest">Data1!$FF$17</definedName>
    <definedName name="A125185362F">Data1!$FO$1:$FO$10,Data1!$FO$11:$FO$17</definedName>
    <definedName name="A125185362F_Data">Data1!$FO$11:$FO$17</definedName>
    <definedName name="A125185362F_Latest">Data1!$FO$17</definedName>
    <definedName name="A125185366R">Data1!$FR$1:$FR$10,Data1!$FR$11:$FR$17</definedName>
    <definedName name="A125185366R_Data">Data1!$FR$11:$FR$17</definedName>
    <definedName name="A125185366R_Latest">Data1!$FR$17</definedName>
    <definedName name="A125185370F">Data1!$GS$1:$GS$10,Data1!$GS$11:$GS$17</definedName>
    <definedName name="A125185370F_Data">Data1!$GS$11:$GS$17</definedName>
    <definedName name="A125185370F_Latest">Data1!$GS$17</definedName>
    <definedName name="A125185374R">Data1!$GY$1:$GY$10,Data1!$GY$11:$GY$17</definedName>
    <definedName name="A125185374R_Data">Data1!$GY$11:$GY$17</definedName>
    <definedName name="A125185374R_Latest">Data1!$GY$17</definedName>
    <definedName name="A125185378X">Data1!$HB$1:$HB$10,Data1!$HB$11:$HB$17</definedName>
    <definedName name="A125185378X_Data">Data1!$HB$11:$HB$17</definedName>
    <definedName name="A125185378X_Latest">Data1!$HB$17</definedName>
    <definedName name="A125185382R">Data1!$HW$1:$HW$10,Data1!$HW$11:$HW$17</definedName>
    <definedName name="A125185382R_Data">Data1!$HW$11:$HW$17</definedName>
    <definedName name="A125185382R_Latest">Data1!$HW$17</definedName>
    <definedName name="A125185386X">Data1!$FU$1:$FU$10,Data1!$FU$11:$FU$17</definedName>
    <definedName name="A125185386X_Data">Data1!$FU$11:$FU$17</definedName>
    <definedName name="A125185386X_Latest">Data1!$FU$17</definedName>
    <definedName name="A125185390R">Data1!$GD$1:$GD$10,Data1!$GD$11:$GD$17</definedName>
    <definedName name="A125185390R_Data">Data1!$GD$11:$GD$17</definedName>
    <definedName name="A125185390R_Latest">Data1!$GD$17</definedName>
    <definedName name="A125185394X">Data1!$FC$1:$FC$10,Data1!$FC$11:$FC$17</definedName>
    <definedName name="A125185394X_Data">Data1!$FC$11:$FC$17</definedName>
    <definedName name="A125185394X_Latest">Data1!$FC$17</definedName>
    <definedName name="A125185398J">Data1!$FI$1:$FI$10,Data1!$FI$11:$FI$17</definedName>
    <definedName name="A125185398J_Data">Data1!$FI$11:$FI$17</definedName>
    <definedName name="A125185398J_Latest">Data1!$FI$17</definedName>
    <definedName name="A125185402L">Data1!$FL$1:$FL$10,Data1!$FL$11:$FL$17</definedName>
    <definedName name="A125185402L_Data">Data1!$FL$11:$FL$17</definedName>
    <definedName name="A125185402L_Latest">Data1!$FL$17</definedName>
    <definedName name="A125185406W">Data1!$GA$1:$GA$10,Data1!$GA$11:$GA$17</definedName>
    <definedName name="A125185406W_Data">Data1!$GA$11:$GA$17</definedName>
    <definedName name="A125185406W_Latest">Data1!$GA$17</definedName>
    <definedName name="A125185410L">Data1!$HK$1:$HK$10,Data1!$HK$11:$HK$17</definedName>
    <definedName name="A125185410L_Data">Data1!$HK$11:$HK$17</definedName>
    <definedName name="A125185410L_Latest">Data1!$HK$17</definedName>
    <definedName name="A125185414W">Data1!$HN$1:$HN$10,Data1!$HN$11:$HN$17</definedName>
    <definedName name="A125185414W_Data">Data1!$HN$11:$HN$17</definedName>
    <definedName name="A125185414W_Latest">Data1!$HN$17</definedName>
    <definedName name="A125185418F">Data1!$GG$1:$GG$10,Data1!$GG$11:$GG$17</definedName>
    <definedName name="A125185418F_Data">Data1!$GG$11:$GG$17</definedName>
    <definedName name="A125185418F_Latest">Data1!$GG$17</definedName>
    <definedName name="A125185422W">Data1!$HE$1:$HE$10,Data1!$HE$11:$HE$17</definedName>
    <definedName name="A125185422W_Data">Data1!$HE$11:$HE$17</definedName>
    <definedName name="A125185422W_Latest">Data1!$HE$17</definedName>
    <definedName name="A125185426F">Data1!$HZ$1:$HZ$10,Data1!$HZ$11:$HZ$17</definedName>
    <definedName name="A125185426F_Data">Data1!$HZ$11:$HZ$17</definedName>
    <definedName name="A125185426F_Latest">Data1!$HZ$17</definedName>
    <definedName name="A125186262R">Data2!$FW$1:$FW$10,Data2!$FW$11:$FW$17</definedName>
    <definedName name="A125186262R_Data">Data2!$FW$11:$FW$17</definedName>
    <definedName name="A125186262R_Latest">Data2!$FW$17</definedName>
    <definedName name="A125186266X">Data2!$GR$1:$GR$10,Data2!$GR$11:$GR$17</definedName>
    <definedName name="A125186266X_Data">Data2!$GR$11:$GR$17</definedName>
    <definedName name="A125186266X_Latest">Data2!$GR$17</definedName>
    <definedName name="A125186270R">Data2!$HA$1:$HA$10,Data2!$HA$11:$HA$17</definedName>
    <definedName name="A125186270R_Data">Data2!$HA$11:$HA$17</definedName>
    <definedName name="A125186270R_Latest">Data2!$HA$17</definedName>
    <definedName name="A125186274X">Data2!$FZ$1:$FZ$10,Data2!$FZ$11:$FZ$17</definedName>
    <definedName name="A125186274X_Data">Data2!$FZ$11:$FZ$17</definedName>
    <definedName name="A125186274X_Latest">Data2!$FZ$17</definedName>
    <definedName name="A125186278J">Data2!$GF$1:$GF$10,Data2!$GF$11:$GF$17</definedName>
    <definedName name="A125186278J_Data">Data2!$GF$11:$GF$17</definedName>
    <definedName name="A125186278J_Latest">Data2!$GF$17</definedName>
    <definedName name="A125186282X">Data2!$FH$1:$FH$10,Data2!$FH$11:$FH$17</definedName>
    <definedName name="A125186282X_Data">Data2!$FH$11:$FH$17</definedName>
    <definedName name="A125186282X_Latest">Data2!$FH$17</definedName>
    <definedName name="A125186286J">Data2!$FT$1:$FT$10,Data2!$FT$11:$FT$17</definedName>
    <definedName name="A125186286J_Data">Data2!$FT$11:$FT$17</definedName>
    <definedName name="A125186286J_Latest">Data2!$FT$17</definedName>
    <definedName name="A125186290X">Data2!$HD$1:$HD$10,Data2!$HD$11:$HD$17</definedName>
    <definedName name="A125186290X_Data">Data2!$HD$11:$HD$17</definedName>
    <definedName name="A125186290X_Latest">Data2!$HD$17</definedName>
    <definedName name="A125186294J">Data2!$EP$1:$EP$10,Data2!$EP$11:$EP$17</definedName>
    <definedName name="A125186294J_Data">Data2!$EP$11:$EP$17</definedName>
    <definedName name="A125186294J_Latest">Data2!$EP$17</definedName>
    <definedName name="A125186298T">Data2!$EY$1:$EY$10,Data2!$EY$11:$EY$17</definedName>
    <definedName name="A125186298T_Data">Data2!$EY$11:$EY$17</definedName>
    <definedName name="A125186298T_Latest">Data2!$EY$17</definedName>
    <definedName name="A125186302W">Data2!$FB$1:$FB$10,Data2!$FB$11:$FB$17</definedName>
    <definedName name="A125186302W_Data">Data2!$FB$11:$FB$17</definedName>
    <definedName name="A125186302W_Latest">Data2!$FB$17</definedName>
    <definedName name="A125186306F">Data2!$GC$1:$GC$10,Data2!$GC$11:$GC$17</definedName>
    <definedName name="A125186306F_Data">Data2!$GC$11:$GC$17</definedName>
    <definedName name="A125186306F_Latest">Data2!$GC$17</definedName>
    <definedName name="A125186310W">Data2!$GI$1:$GI$10,Data2!$GI$11:$GI$17</definedName>
    <definedName name="A125186310W_Data">Data2!$GI$11:$GI$17</definedName>
    <definedName name="A125186310W_Latest">Data2!$GI$17</definedName>
    <definedName name="A125186314F">Data2!$GL$1:$GL$10,Data2!$GL$11:$GL$17</definedName>
    <definedName name="A125186314F_Data">Data2!$GL$11:$GL$17</definedName>
    <definedName name="A125186314F_Latest">Data2!$GL$17</definedName>
    <definedName name="A125186318R">Data2!$HG$1:$HG$10,Data2!$HG$11:$HG$17</definedName>
    <definedName name="A125186318R_Data">Data2!$HG$11:$HG$17</definedName>
    <definedName name="A125186318R_Latest">Data2!$HG$17</definedName>
    <definedName name="A125186322F">Data2!$FE$1:$FE$10,Data2!$FE$11:$FE$17</definedName>
    <definedName name="A125186322F_Data">Data2!$FE$11:$FE$17</definedName>
    <definedName name="A125186322F_Latest">Data2!$FE$17</definedName>
    <definedName name="A125186326R">Data2!$FN$1:$FN$10,Data2!$FN$11:$FN$17</definedName>
    <definedName name="A125186326R_Data">Data2!$FN$11:$FN$17</definedName>
    <definedName name="A125186326R_Latest">Data2!$FN$17</definedName>
    <definedName name="A125186330F">Data2!$EM$1:$EM$10,Data2!$EM$11:$EM$17</definedName>
    <definedName name="A125186330F_Data">Data2!$EM$11:$EM$17</definedName>
    <definedName name="A125186330F_Latest">Data2!$EM$17</definedName>
    <definedName name="A125186334R">Data2!$ES$1:$ES$10,Data2!$ES$11:$ES$17</definedName>
    <definedName name="A125186334R_Data">Data2!$ES$11:$ES$17</definedName>
    <definedName name="A125186334R_Latest">Data2!$ES$17</definedName>
    <definedName name="A125186338X">Data2!$EV$1:$EV$10,Data2!$EV$11:$EV$17</definedName>
    <definedName name="A125186338X_Data">Data2!$EV$11:$EV$17</definedName>
    <definedName name="A125186338X_Latest">Data2!$EV$17</definedName>
    <definedName name="A125186342R">Data2!$FK$1:$FK$10,Data2!$FK$11:$FK$17</definedName>
    <definedName name="A125186342R_Data">Data2!$FK$11:$FK$17</definedName>
    <definedName name="A125186342R_Latest">Data2!$FK$17</definedName>
    <definedName name="A125186346X">Data2!$GU$1:$GU$10,Data2!$GU$11:$GU$17</definedName>
    <definedName name="A125186346X_Data">Data2!$GU$11:$GU$17</definedName>
    <definedName name="A125186346X_Latest">Data2!$GU$17</definedName>
    <definedName name="A125186350R">Data2!$GX$1:$GX$10,Data2!$GX$11:$GX$17</definedName>
    <definedName name="A125186350R_Data">Data2!$GX$11:$GX$17</definedName>
    <definedName name="A125186350R_Latest">Data2!$GX$17</definedName>
    <definedName name="A125186354X">Data2!$FQ$1:$FQ$10,Data2!$FQ$11:$FQ$17</definedName>
    <definedName name="A125186354X_Data">Data2!$FQ$11:$FQ$17</definedName>
    <definedName name="A125186354X_Latest">Data2!$FQ$17</definedName>
    <definedName name="A125186358J">Data2!$GO$1:$GO$10,Data2!$GO$11:$GO$17</definedName>
    <definedName name="A125186358J_Data">Data2!$GO$11:$GO$17</definedName>
    <definedName name="A125186358J_Latest">Data2!$GO$17</definedName>
    <definedName name="A125186362X">Data2!$HJ$1:$HJ$10,Data2!$HJ$11:$HJ$17</definedName>
    <definedName name="A125186362X_Data">Data2!$HJ$11:$HJ$17</definedName>
    <definedName name="A125186362X_Latest">Data2!$HJ$17</definedName>
    <definedName name="A125187198A">Data1!$DM$1:$DM$10,Data1!$DM$11:$DM$17</definedName>
    <definedName name="A125187198A_Data">Data1!$DM$11:$DM$17</definedName>
    <definedName name="A125187198A_Latest">Data1!$DM$17</definedName>
    <definedName name="A125187202F">Data1!$EH$1:$EH$10,Data1!$EH$11:$EH$17</definedName>
    <definedName name="A125187202F_Data">Data1!$EH$11:$EH$17</definedName>
    <definedName name="A125187202F_Latest">Data1!$EH$17</definedName>
    <definedName name="A125187206R">Data1!$EQ$1:$EQ$10,Data1!$EQ$11:$EQ$17</definedName>
    <definedName name="A125187206R_Data">Data1!$EQ$11:$EQ$17</definedName>
    <definedName name="A125187206R_Latest">Data1!$EQ$17</definedName>
    <definedName name="A125187210F">Data1!$DP$1:$DP$10,Data1!$DP$11:$DP$17</definedName>
    <definedName name="A125187210F_Data">Data1!$DP$11:$DP$17</definedName>
    <definedName name="A125187210F_Latest">Data1!$DP$17</definedName>
    <definedName name="A125187214R">Data1!$DV$1:$DV$10,Data1!$DV$11:$DV$17</definedName>
    <definedName name="A125187214R_Data">Data1!$DV$11:$DV$17</definedName>
    <definedName name="A125187214R_Latest">Data1!$DV$17</definedName>
    <definedName name="A125187218X">Data1!$CX$1:$CX$10,Data1!$CX$11:$CX$17</definedName>
    <definedName name="A125187218X_Data">Data1!$CX$11:$CX$17</definedName>
    <definedName name="A125187218X_Latest">Data1!$CX$17</definedName>
    <definedName name="A125187222R">Data1!$DJ$1:$DJ$10,Data1!$DJ$11:$DJ$17</definedName>
    <definedName name="A125187222R_Data">Data1!$DJ$11:$DJ$17</definedName>
    <definedName name="A125187222R_Latest">Data1!$DJ$17</definedName>
    <definedName name="A125187226X">Data1!$ET$1:$ET$10,Data1!$ET$11:$ET$17</definedName>
    <definedName name="A125187226X_Data">Data1!$ET$11:$ET$17</definedName>
    <definedName name="A125187226X_Latest">Data1!$ET$17</definedName>
    <definedName name="A125187230R">Data1!$CF$1:$CF$10,Data1!$CF$11:$CF$17</definedName>
    <definedName name="A125187230R_Data">Data1!$CF$11:$CF$17</definedName>
    <definedName name="A125187230R_Latest">Data1!$CF$17</definedName>
    <definedName name="A125187234X">Data1!$CO$1:$CO$10,Data1!$CO$11:$CO$17</definedName>
    <definedName name="A125187234X_Data">Data1!$CO$11:$CO$17</definedName>
    <definedName name="A125187234X_Latest">Data1!$CO$17</definedName>
    <definedName name="A125187238J">Data1!$CR$1:$CR$10,Data1!$CR$11:$CR$17</definedName>
    <definedName name="A125187238J_Data">Data1!$CR$11:$CR$17</definedName>
    <definedName name="A125187238J_Latest">Data1!$CR$17</definedName>
    <definedName name="A125187242X">Data1!$DS$1:$DS$10,Data1!$DS$11:$DS$17</definedName>
    <definedName name="A125187242X_Data">Data1!$DS$11:$DS$17</definedName>
    <definedName name="A125187242X_Latest">Data1!$DS$17</definedName>
    <definedName name="A125187246J">Data1!$DY$1:$DY$10,Data1!$DY$11:$DY$17</definedName>
    <definedName name="A125187246J_Data">Data1!$DY$11:$DY$17</definedName>
    <definedName name="A125187246J_Latest">Data1!$DY$17</definedName>
    <definedName name="A125187250X">Data1!$EB$1:$EB$10,Data1!$EB$11:$EB$17</definedName>
    <definedName name="A125187250X_Data">Data1!$EB$11:$EB$17</definedName>
    <definedName name="A125187250X_Latest">Data1!$EB$17</definedName>
    <definedName name="A125187254J">Data1!$EW$1:$EW$10,Data1!$EW$11:$EW$17</definedName>
    <definedName name="A125187254J_Data">Data1!$EW$11:$EW$17</definedName>
    <definedName name="A125187254J_Latest">Data1!$EW$17</definedName>
    <definedName name="A125187258T">Data1!$CU$1:$CU$10,Data1!$CU$11:$CU$17</definedName>
    <definedName name="A125187258T_Data">Data1!$CU$11:$CU$17</definedName>
    <definedName name="A125187258T_Latest">Data1!$CU$17</definedName>
    <definedName name="A125187262J">Data1!$DD$1:$DD$10,Data1!$DD$11:$DD$17</definedName>
    <definedName name="A125187262J_Data">Data1!$DD$11:$DD$17</definedName>
    <definedName name="A125187262J_Latest">Data1!$DD$17</definedName>
    <definedName name="A125187266T">Data1!$CC$1:$CC$10,Data1!$CC$11:$CC$17</definedName>
    <definedName name="A125187266T_Data">Data1!$CC$11:$CC$17</definedName>
    <definedName name="A125187266T_Latest">Data1!$CC$17</definedName>
    <definedName name="A125187270J">Data1!$CI$1:$CI$10,Data1!$CI$11:$CI$17</definedName>
    <definedName name="A125187270J_Data">Data1!$CI$11:$CI$17</definedName>
    <definedName name="A125187270J_Latest">Data1!$CI$17</definedName>
    <definedName name="A125187274T">Data1!$CL$1:$CL$10,Data1!$CL$11:$CL$17</definedName>
    <definedName name="A125187274T_Data">Data1!$CL$11:$CL$17</definedName>
    <definedName name="A125187274T_Latest">Data1!$CL$17</definedName>
    <definedName name="A125187278A">Data1!$DA$1:$DA$10,Data1!$DA$11:$DA$17</definedName>
    <definedName name="A125187278A_Data">Data1!$DA$11:$DA$17</definedName>
    <definedName name="A125187278A_Latest">Data1!$DA$17</definedName>
    <definedName name="A125187282T">Data1!$EK$1:$EK$10,Data1!$EK$11:$EK$17</definedName>
    <definedName name="A125187282T_Data">Data1!$EK$11:$EK$17</definedName>
    <definedName name="A125187282T_Latest">Data1!$EK$17</definedName>
    <definedName name="A125187286A">Data1!$EN$1:$EN$10,Data1!$EN$11:$EN$17</definedName>
    <definedName name="A125187286A_Data">Data1!$EN$11:$EN$17</definedName>
    <definedName name="A125187286A_Latest">Data1!$EN$17</definedName>
    <definedName name="A125187290T">Data1!$DG$1:$DG$10,Data1!$DG$11:$DG$17</definedName>
    <definedName name="A125187290T_Data">Data1!$DG$11:$DG$17</definedName>
    <definedName name="A125187290T_Latest">Data1!$DG$17</definedName>
    <definedName name="A125187294A">Data1!$EE$1:$EE$10,Data1!$EE$11:$EE$17</definedName>
    <definedName name="A125187294A_Data">Data1!$EE$11:$EE$17</definedName>
    <definedName name="A125187294A_Latest">Data1!$EE$17</definedName>
    <definedName name="A125187298K">Data1!$EZ$1:$EZ$10,Data1!$EZ$11:$EZ$17</definedName>
    <definedName name="A125187298K_Data">Data1!$EZ$11:$EZ$17</definedName>
    <definedName name="A125187298K_Latest">Data1!$EZ$17</definedName>
    <definedName name="A125188134J">Data2!$W$1:$W$10,Data2!$W$11:$W$17</definedName>
    <definedName name="A125188134J_Data">Data2!$W$11:$W$17</definedName>
    <definedName name="A125188134J_Latest">Data2!$W$17</definedName>
    <definedName name="A125188138T">Data2!$AR$1:$AR$10,Data2!$AR$11:$AR$17</definedName>
    <definedName name="A125188138T_Data">Data2!$AR$11:$AR$17</definedName>
    <definedName name="A125188138T_Latest">Data2!$AR$17</definedName>
    <definedName name="A125188142J">Data2!$BA$1:$BA$10,Data2!$BA$11:$BA$17</definedName>
    <definedName name="A125188142J_Data">Data2!$BA$11:$BA$17</definedName>
    <definedName name="A125188142J_Latest">Data2!$BA$17</definedName>
    <definedName name="A125188146T">Data2!$Z$1:$Z$10,Data2!$Z$11:$Z$17</definedName>
    <definedName name="A125188146T_Data">Data2!$Z$11:$Z$17</definedName>
    <definedName name="A125188146T_Latest">Data2!$Z$17</definedName>
    <definedName name="A125188150J">Data2!$AF$1:$AF$10,Data2!$AF$11:$AF$17</definedName>
    <definedName name="A125188150J_Data">Data2!$AF$11:$AF$17</definedName>
    <definedName name="A125188150J_Latest">Data2!$AF$17</definedName>
    <definedName name="A125188154T">Data2!$H$1:$H$10,Data2!$H$11:$H$17</definedName>
    <definedName name="A125188154T_Data">Data2!$H$11:$H$17</definedName>
    <definedName name="A125188154T_Latest">Data2!$H$17</definedName>
    <definedName name="A125188158A">Data2!$T$1:$T$10,Data2!$T$11:$T$17</definedName>
    <definedName name="A125188158A_Data">Data2!$T$11:$T$17</definedName>
    <definedName name="A125188158A_Latest">Data2!$T$17</definedName>
    <definedName name="A125188162T">Data2!$BD$1:$BD$10,Data2!$BD$11:$BD$17</definedName>
    <definedName name="A125188162T_Data">Data2!$BD$11:$BD$17</definedName>
    <definedName name="A125188162T_Latest">Data2!$BD$17</definedName>
    <definedName name="A125188166A">Data1!$IF$1:$IF$10,Data1!$IF$11:$IF$17</definedName>
    <definedName name="A125188166A_Data">Data1!$IF$11:$IF$17</definedName>
    <definedName name="A125188166A_Latest">Data1!$IF$17</definedName>
    <definedName name="A125188170T">Data1!$IO$1:$IO$10,Data1!$IO$11:$IO$17</definedName>
    <definedName name="A125188170T_Data">Data1!$IO$11:$IO$17</definedName>
    <definedName name="A125188170T_Latest">Data1!$IO$17</definedName>
    <definedName name="A125188174A">Data2!$B$1:$B$10,Data2!$B$11:$B$17</definedName>
    <definedName name="A125188174A_Data">Data2!$B$11:$B$17</definedName>
    <definedName name="A125188174A_Latest">Data2!$B$17</definedName>
    <definedName name="A125188178K">Data2!$AC$1:$AC$10,Data2!$AC$11:$AC$17</definedName>
    <definedName name="A125188178K_Data">Data2!$AC$11:$AC$17</definedName>
    <definedName name="A125188178K_Latest">Data2!$AC$17</definedName>
    <definedName name="A125188182A">Data2!$AI$1:$AI$10,Data2!$AI$11:$AI$17</definedName>
    <definedName name="A125188182A_Data">Data2!$AI$11:$AI$17</definedName>
    <definedName name="A125188182A_Latest">Data2!$AI$17</definedName>
    <definedName name="A125188186K">Data2!$AL$1:$AL$10,Data2!$AL$11:$AL$17</definedName>
    <definedName name="A125188186K_Data">Data2!$AL$11:$AL$17</definedName>
    <definedName name="A125188186K_Latest">Data2!$AL$17</definedName>
    <definedName name="A125188190A">Data2!$BG$1:$BG$10,Data2!$BG$11:$BG$17</definedName>
    <definedName name="A125188190A_Data">Data2!$BG$11:$BG$17</definedName>
    <definedName name="A125188190A_Latest">Data2!$BG$17</definedName>
    <definedName name="A125188194K">Data2!$E$1:$E$10,Data2!$E$11:$E$17</definedName>
    <definedName name="A125188194K_Data">Data2!$E$11:$E$17</definedName>
    <definedName name="A125188194K_Latest">Data2!$E$17</definedName>
    <definedName name="A125188198V">Data2!$N$1:$N$10,Data2!$N$11:$N$17</definedName>
    <definedName name="A125188198V_Data">Data2!$N$11:$N$17</definedName>
    <definedName name="A125188198V_Latest">Data2!$N$17</definedName>
    <definedName name="A125188202X">Data1!$IC$1:$IC$10,Data1!$IC$11:$IC$17</definedName>
    <definedName name="A125188202X_Data">Data1!$IC$11:$IC$17</definedName>
    <definedName name="A125188202X_Latest">Data1!$IC$17</definedName>
    <definedName name="A125188206J">Data1!$II$1:$II$10,Data1!$II$11:$II$17</definedName>
    <definedName name="A125188206J_Data">Data1!$II$11:$II$17</definedName>
    <definedName name="A125188206J_Latest">Data1!$II$17</definedName>
    <definedName name="A125188210X">Data1!$IL$1:$IL$10,Data1!$IL$11:$IL$17</definedName>
    <definedName name="A125188210X_Data">Data1!$IL$11:$IL$17</definedName>
    <definedName name="A125188210X_Latest">Data1!$IL$17</definedName>
    <definedName name="A125188214J">Data2!$K$1:$K$10,Data2!$K$11:$K$17</definedName>
    <definedName name="A125188214J_Data">Data2!$K$11:$K$17</definedName>
    <definedName name="A125188214J_Latest">Data2!$K$17</definedName>
    <definedName name="A125188218T">Data2!$AU$1:$AU$10,Data2!$AU$11:$AU$17</definedName>
    <definedName name="A125188218T_Data">Data2!$AU$11:$AU$17</definedName>
    <definedName name="A125188218T_Latest">Data2!$AU$17</definedName>
    <definedName name="A125188222J">Data2!$AX$1:$AX$10,Data2!$AX$11:$AX$17</definedName>
    <definedName name="A125188222J_Data">Data2!$AX$11:$AX$17</definedName>
    <definedName name="A125188222J_Latest">Data2!$AX$17</definedName>
    <definedName name="A125188226T">Data2!$Q$1:$Q$10,Data2!$Q$11:$Q$17</definedName>
    <definedName name="A125188226T_Data">Data2!$Q$11:$Q$17</definedName>
    <definedName name="A125188226T_Latest">Data2!$Q$17</definedName>
    <definedName name="A125188230J">Data2!$AO$1:$AO$10,Data2!$AO$11:$AO$17</definedName>
    <definedName name="A125188230J_Data">Data2!$AO$11:$AO$17</definedName>
    <definedName name="A125188230J_Latest">Data2!$AO$17</definedName>
    <definedName name="A125188234T">Data2!$BJ$1:$BJ$10,Data2!$BJ$11:$BJ$17</definedName>
    <definedName name="A125188234T_Data">Data2!$BJ$11:$BJ$17</definedName>
    <definedName name="A125188234T_Latest">Data2!$BJ$17</definedName>
    <definedName name="A125189070A">Data2!$CW$1:$CW$10,Data2!$CW$11:$CW$17</definedName>
    <definedName name="A125189070A_Data">Data2!$CW$11:$CW$17</definedName>
    <definedName name="A125189070A_Latest">Data2!$CW$17</definedName>
    <definedName name="A125189074K">Data2!$DR$1:$DR$10,Data2!$DR$11:$DR$17</definedName>
    <definedName name="A125189074K_Data">Data2!$DR$11:$DR$17</definedName>
    <definedName name="A125189074K_Latest">Data2!$DR$17</definedName>
    <definedName name="A125189078V">Data2!$EA$1:$EA$10,Data2!$EA$11:$EA$17</definedName>
    <definedName name="A125189078V_Data">Data2!$EA$11:$EA$17</definedName>
    <definedName name="A125189078V_Latest">Data2!$EA$17</definedName>
    <definedName name="A125189082K">Data2!$CZ$1:$CZ$10,Data2!$CZ$11:$CZ$17</definedName>
    <definedName name="A125189082K_Data">Data2!$CZ$11:$CZ$17</definedName>
    <definedName name="A125189082K_Latest">Data2!$CZ$17</definedName>
    <definedName name="A125189086V">Data2!$DF$1:$DF$10,Data2!$DF$11:$DF$17</definedName>
    <definedName name="A125189086V_Data">Data2!$DF$11:$DF$17</definedName>
    <definedName name="A125189086V_Latest">Data2!$DF$17</definedName>
    <definedName name="A125189090K">Data2!$CH$1:$CH$10,Data2!$CH$11:$CH$17</definedName>
    <definedName name="A125189090K_Data">Data2!$CH$11:$CH$17</definedName>
    <definedName name="A125189090K_Latest">Data2!$CH$17</definedName>
    <definedName name="A125189094V">Data2!$CT$1:$CT$10,Data2!$CT$11:$CT$17</definedName>
    <definedName name="A125189094V_Data">Data2!$CT$11:$CT$17</definedName>
    <definedName name="A125189094V_Latest">Data2!$CT$17</definedName>
    <definedName name="A125189098C">Data2!$ED$1:$ED$10,Data2!$ED$11:$ED$17</definedName>
    <definedName name="A125189098C_Data">Data2!$ED$11:$ED$17</definedName>
    <definedName name="A125189098C_Latest">Data2!$ED$17</definedName>
    <definedName name="A125189102J">Data2!$BP$1:$BP$10,Data2!$BP$11:$BP$17</definedName>
    <definedName name="A125189102J_Data">Data2!$BP$11:$BP$17</definedName>
    <definedName name="A125189102J_Latest">Data2!$BP$17</definedName>
    <definedName name="A125189106T">Data2!$BY$1:$BY$10,Data2!$BY$11:$BY$17</definedName>
    <definedName name="A125189106T_Data">Data2!$BY$11:$BY$17</definedName>
    <definedName name="A125189106T_Latest">Data2!$BY$17</definedName>
    <definedName name="A125189110J">Data2!$CB$1:$CB$10,Data2!$CB$11:$CB$17</definedName>
    <definedName name="A125189110J_Data">Data2!$CB$11:$CB$17</definedName>
    <definedName name="A125189110J_Latest">Data2!$CB$17</definedName>
    <definedName name="A125189114T">Data2!$DC$1:$DC$10,Data2!$DC$11:$DC$17</definedName>
    <definedName name="A125189114T_Data">Data2!$DC$11:$DC$17</definedName>
    <definedName name="A125189114T_Latest">Data2!$DC$17</definedName>
    <definedName name="A125189118A">Data2!$DI$1:$DI$10,Data2!$DI$11:$DI$17</definedName>
    <definedName name="A125189118A_Data">Data2!$DI$11:$DI$17</definedName>
    <definedName name="A125189118A_Latest">Data2!$DI$17</definedName>
    <definedName name="A125189122T">Data2!$DL$1:$DL$10,Data2!$DL$11:$DL$17</definedName>
    <definedName name="A125189122T_Data">Data2!$DL$11:$DL$17</definedName>
    <definedName name="A125189122T_Latest">Data2!$DL$17</definedName>
    <definedName name="A125189126A">Data2!$EG$1:$EG$10,Data2!$EG$11:$EG$17</definedName>
    <definedName name="A125189126A_Data">Data2!$EG$11:$EG$17</definedName>
    <definedName name="A125189126A_Latest">Data2!$EG$17</definedName>
    <definedName name="A125189130T">Data2!$CE$1:$CE$10,Data2!$CE$11:$CE$17</definedName>
    <definedName name="A125189130T_Data">Data2!$CE$11:$CE$17</definedName>
    <definedName name="A125189130T_Latest">Data2!$CE$17</definedName>
    <definedName name="A125189134A">Data2!$CN$1:$CN$10,Data2!$CN$11:$CN$17</definedName>
    <definedName name="A125189134A_Data">Data2!$CN$11:$CN$17</definedName>
    <definedName name="A125189134A_Latest">Data2!$CN$17</definedName>
    <definedName name="A125189138K">Data2!$BM$1:$BM$10,Data2!$BM$11:$BM$17</definedName>
    <definedName name="A125189138K_Data">Data2!$BM$11:$BM$17</definedName>
    <definedName name="A125189138K_Latest">Data2!$BM$17</definedName>
    <definedName name="A125189142A">Data2!$BS$1:$BS$10,Data2!$BS$11:$BS$17</definedName>
    <definedName name="A125189142A_Data">Data2!$BS$11:$BS$17</definedName>
    <definedName name="A125189142A_Latest">Data2!$BS$17</definedName>
    <definedName name="A125189146K">Data2!$BV$1:$BV$10,Data2!$BV$11:$BV$17</definedName>
    <definedName name="A125189146K_Data">Data2!$BV$11:$BV$17</definedName>
    <definedName name="A125189146K_Latest">Data2!$BV$17</definedName>
    <definedName name="A125189150A">Data2!$CK$1:$CK$10,Data2!$CK$11:$CK$17</definedName>
    <definedName name="A125189150A_Data">Data2!$CK$11:$CK$17</definedName>
    <definedName name="A125189150A_Latest">Data2!$CK$17</definedName>
    <definedName name="A125189154K">Data2!$DU$1:$DU$10,Data2!$DU$11:$DU$17</definedName>
    <definedName name="A125189154K_Data">Data2!$DU$11:$DU$17</definedName>
    <definedName name="A125189154K_Latest">Data2!$DU$17</definedName>
    <definedName name="A125189158V">Data2!$DX$1:$DX$10,Data2!$DX$11:$DX$17</definedName>
    <definedName name="A125189158V_Data">Data2!$DX$11:$DX$17</definedName>
    <definedName name="A125189158V_Latest">Data2!$DX$17</definedName>
    <definedName name="A125189162K">Data2!$CQ$1:$CQ$10,Data2!$CQ$11:$CQ$17</definedName>
    <definedName name="A125189162K_Data">Data2!$CQ$11:$CQ$17</definedName>
    <definedName name="A125189162K_Latest">Data2!$CQ$17</definedName>
    <definedName name="A125189166V">Data2!$DO$1:$DO$10,Data2!$DO$11:$DO$17</definedName>
    <definedName name="A125189166V_Data">Data2!$DO$11:$DO$17</definedName>
    <definedName name="A125189166V_Latest">Data2!$DO$17</definedName>
    <definedName name="A125189170K">Data2!$EJ$1:$EJ$10,Data2!$EJ$11:$EJ$17</definedName>
    <definedName name="A125189170K_Data">Data2!$EJ$11:$EJ$17</definedName>
    <definedName name="A125189170K_Latest">Data2!$EJ$17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00" i="10" l="1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59" i="10"/>
  <c r="C27" i="10" a="1"/>
  <c r="C27" i="10" s="1"/>
  <c r="G26" i="10" a="1"/>
  <c r="G26" i="10" s="1"/>
  <c r="C26" i="10" a="1"/>
  <c r="C26" i="10" s="1"/>
  <c r="G25" i="10" a="1"/>
  <c r="G25" i="10" s="1"/>
  <c r="C25" i="10" a="1"/>
  <c r="C25" i="10" s="1"/>
  <c r="G24" i="10" a="1"/>
  <c r="G24" i="10" s="1"/>
  <c r="C24" i="10" a="1"/>
  <c r="C24" i="10" s="1"/>
  <c r="G23" i="10" a="1"/>
  <c r="G23" i="10" s="1"/>
  <c r="C23" i="10" a="1"/>
  <c r="C23" i="10" s="1"/>
  <c r="G22" i="10" a="1"/>
  <c r="G22" i="10" s="1"/>
  <c r="C22" i="10" a="1"/>
  <c r="C22" i="10" s="1"/>
  <c r="G21" i="10" a="1"/>
  <c r="G21" i="10" s="1"/>
  <c r="C21" i="10" a="1"/>
  <c r="C21" i="10" s="1"/>
  <c r="G20" i="10" a="1"/>
  <c r="G20" i="10" s="1"/>
  <c r="C20" i="10" a="1"/>
  <c r="C20" i="10" s="1"/>
  <c r="G19" i="10" a="1"/>
  <c r="G19" i="10" s="1"/>
  <c r="C19" i="10" a="1"/>
  <c r="C19" i="10" s="1"/>
  <c r="G18" i="10" a="1"/>
  <c r="G18" i="10" s="1"/>
  <c r="C18" i="10" a="1"/>
  <c r="C18" i="10" s="1"/>
  <c r="G17" i="10" a="1"/>
  <c r="G17" i="10" s="1"/>
  <c r="C17" i="10" a="1"/>
  <c r="C17" i="10" s="1"/>
  <c r="G16" i="10" a="1"/>
  <c r="G16" i="10" s="1"/>
  <c r="C16" i="10" a="1"/>
  <c r="C16" i="10" s="1"/>
  <c r="G15" i="10" a="1"/>
  <c r="G15" i="10" s="1"/>
  <c r="C15" i="10" a="1"/>
  <c r="C15" i="10" s="1"/>
  <c r="G14" i="10" a="1"/>
  <c r="G14" i="10" s="1"/>
  <c r="C14" i="10" a="1"/>
  <c r="C14" i="10" s="1"/>
  <c r="A8" i="10"/>
  <c r="B7" i="10"/>
  <c r="B6" i="10"/>
  <c r="B5" i="10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C99" i="9"/>
  <c r="T98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T95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C95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C94" i="9"/>
  <c r="T93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C90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D89" i="9"/>
  <c r="C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D86" i="9"/>
  <c r="C86" i="9"/>
  <c r="T85" i="9"/>
  <c r="S85" i="9"/>
  <c r="R85" i="9"/>
  <c r="Q85" i="9"/>
  <c r="P85" i="9"/>
  <c r="O85" i="9"/>
  <c r="N85" i="9"/>
  <c r="M85" i="9"/>
  <c r="L85" i="9"/>
  <c r="K85" i="9"/>
  <c r="J85" i="9"/>
  <c r="I85" i="9"/>
  <c r="H85" i="9"/>
  <c r="G85" i="9"/>
  <c r="F85" i="9"/>
  <c r="E85" i="9"/>
  <c r="D85" i="9"/>
  <c r="C85" i="9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C84" i="9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C82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C81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C80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C79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C77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C76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C75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C74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C72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C71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C70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C69" i="9"/>
  <c r="C55" i="9"/>
  <c r="D55" i="9" s="1"/>
  <c r="C27" i="9" a="1"/>
  <c r="C27" i="9" s="1"/>
  <c r="H26" i="9" a="1"/>
  <c r="H26" i="9" s="1"/>
  <c r="G26" i="9" a="1"/>
  <c r="G26" i="9" s="1"/>
  <c r="D26" i="9" a="1"/>
  <c r="D26" i="9" s="1"/>
  <c r="C26" i="9" a="1"/>
  <c r="C26" i="9" s="1"/>
  <c r="H25" i="9" a="1"/>
  <c r="H25" i="9" s="1"/>
  <c r="G25" i="9" a="1"/>
  <c r="G25" i="9" s="1"/>
  <c r="D25" i="9" a="1"/>
  <c r="D25" i="9" s="1"/>
  <c r="C25" i="9" a="1"/>
  <c r="C25" i="9" s="1"/>
  <c r="H24" i="9" a="1"/>
  <c r="H24" i="9" s="1"/>
  <c r="G24" i="9" a="1"/>
  <c r="G24" i="9" s="1"/>
  <c r="D24" i="9" a="1"/>
  <c r="D24" i="9" s="1"/>
  <c r="C24" i="9" a="1"/>
  <c r="C24" i="9" s="1"/>
  <c r="H23" i="9" a="1"/>
  <c r="H23" i="9" s="1"/>
  <c r="G23" i="9" a="1"/>
  <c r="G23" i="9" s="1"/>
  <c r="D23" i="9" a="1"/>
  <c r="D23" i="9" s="1"/>
  <c r="C23" i="9" a="1"/>
  <c r="C23" i="9" s="1"/>
  <c r="H22" i="9" a="1"/>
  <c r="H22" i="9" s="1"/>
  <c r="G22" i="9" a="1"/>
  <c r="G22" i="9" s="1"/>
  <c r="D22" i="9" a="1"/>
  <c r="D22" i="9" s="1"/>
  <c r="C22" i="9" a="1"/>
  <c r="C22" i="9" s="1"/>
  <c r="H21" i="9" a="1"/>
  <c r="H21" i="9" s="1"/>
  <c r="G21" i="9" a="1"/>
  <c r="G21" i="9" s="1"/>
  <c r="D21" i="9" a="1"/>
  <c r="D21" i="9" s="1"/>
  <c r="C21" i="9" a="1"/>
  <c r="C21" i="9" s="1"/>
  <c r="H20" i="9" a="1"/>
  <c r="H20" i="9" s="1"/>
  <c r="G20" i="9" a="1"/>
  <c r="G20" i="9" s="1"/>
  <c r="D20" i="9" a="1"/>
  <c r="D20" i="9" s="1"/>
  <c r="C20" i="9" a="1"/>
  <c r="C20" i="9" s="1"/>
  <c r="H19" i="9" a="1"/>
  <c r="H19" i="9" s="1"/>
  <c r="G19" i="9" a="1"/>
  <c r="G19" i="9" s="1"/>
  <c r="D19" i="9" a="1"/>
  <c r="D19" i="9" s="1"/>
  <c r="C19" i="9" a="1"/>
  <c r="C19" i="9" s="1"/>
  <c r="H18" i="9" a="1"/>
  <c r="H18" i="9" s="1"/>
  <c r="G18" i="9" a="1"/>
  <c r="G18" i="9" s="1"/>
  <c r="D18" i="9" a="1"/>
  <c r="D18" i="9" s="1"/>
  <c r="C18" i="9" a="1"/>
  <c r="C18" i="9" s="1"/>
  <c r="H17" i="9" a="1"/>
  <c r="H17" i="9" s="1"/>
  <c r="G17" i="9" a="1"/>
  <c r="G17" i="9" s="1"/>
  <c r="D17" i="9" a="1"/>
  <c r="D17" i="9" s="1"/>
  <c r="C17" i="9" a="1"/>
  <c r="C17" i="9" s="1"/>
  <c r="H16" i="9" a="1"/>
  <c r="H16" i="9" s="1"/>
  <c r="G16" i="9" a="1"/>
  <c r="G16" i="9" s="1"/>
  <c r="D16" i="9" a="1"/>
  <c r="D16" i="9" s="1"/>
  <c r="C16" i="9" a="1"/>
  <c r="C16" i="9" s="1"/>
  <c r="H15" i="9" a="1"/>
  <c r="H15" i="9" s="1"/>
  <c r="G15" i="9" a="1"/>
  <c r="G15" i="9" s="1"/>
  <c r="D15" i="9" a="1"/>
  <c r="D15" i="9" s="1"/>
  <c r="C15" i="9" a="1"/>
  <c r="C15" i="9" s="1"/>
  <c r="H14" i="9" a="1"/>
  <c r="H14" i="9" s="1"/>
  <c r="G14" i="9" a="1"/>
  <c r="G14" i="9" s="1"/>
  <c r="D14" i="9" a="1"/>
  <c r="D14" i="9" s="1"/>
  <c r="C14" i="9" a="1"/>
  <c r="C14" i="9" s="1"/>
  <c r="A8" i="9"/>
  <c r="B7" i="9"/>
  <c r="B6" i="9"/>
  <c r="B5" i="9"/>
  <c r="B27" i="8"/>
  <c r="A47" i="10" s="1"/>
  <c r="A47" i="9" l="1"/>
  <c r="D59" i="10"/>
  <c r="G44" i="10" a="1"/>
  <c r="G44" i="10" s="1"/>
  <c r="C44" i="10" a="1"/>
  <c r="C44" i="10" s="1"/>
  <c r="G43" i="10" a="1"/>
  <c r="G43" i="10" s="1"/>
  <c r="C43" i="10" a="1"/>
  <c r="C43" i="10" s="1"/>
  <c r="G40" i="10" a="1"/>
  <c r="G40" i="10" s="1"/>
  <c r="C40" i="10" a="1"/>
  <c r="C40" i="10" s="1"/>
  <c r="G39" i="10" a="1"/>
  <c r="G39" i="10" s="1"/>
  <c r="C39" i="10" a="1"/>
  <c r="C39" i="10" s="1"/>
  <c r="G38" i="10" a="1"/>
  <c r="G38" i="10" s="1"/>
  <c r="C38" i="10" a="1"/>
  <c r="C38" i="10" s="1"/>
  <c r="G35" i="10" a="1"/>
  <c r="G35" i="10" s="1"/>
  <c r="C35" i="10" a="1"/>
  <c r="C35" i="10" s="1"/>
  <c r="G34" i="10" a="1"/>
  <c r="G34" i="10" s="1"/>
  <c r="C34" i="10" a="1"/>
  <c r="C34" i="10" s="1"/>
  <c r="G33" i="10" a="1"/>
  <c r="G33" i="10" s="1"/>
  <c r="C33" i="10" a="1"/>
  <c r="C33" i="10" s="1"/>
  <c r="G32" i="10" a="1"/>
  <c r="G32" i="10" s="1"/>
  <c r="C32" i="10" a="1"/>
  <c r="C32" i="10" s="1"/>
  <c r="G31" i="10" a="1"/>
  <c r="G31" i="10" s="1"/>
  <c r="C31" i="10" a="1"/>
  <c r="C31" i="10" s="1"/>
  <c r="G30" i="10" a="1"/>
  <c r="G30" i="10" s="1"/>
  <c r="C30" i="10" a="1"/>
  <c r="C30" i="10" s="1"/>
  <c r="G29" i="10" a="1"/>
  <c r="G29" i="10" s="1"/>
  <c r="C29" i="10" a="1"/>
  <c r="C29" i="10" s="1"/>
  <c r="G28" i="10" a="1"/>
  <c r="G28" i="10" s="1"/>
  <c r="C28" i="10" a="1"/>
  <c r="C28" i="10" s="1"/>
  <c r="G27" i="10" a="1"/>
  <c r="G27" i="10" s="1"/>
  <c r="E55" i="9"/>
  <c r="H44" i="9" a="1"/>
  <c r="H44" i="9" s="1"/>
  <c r="D44" i="9" a="1"/>
  <c r="D44" i="9" s="1"/>
  <c r="H43" i="9" a="1"/>
  <c r="H43" i="9" s="1"/>
  <c r="D43" i="9" a="1"/>
  <c r="D43" i="9" s="1"/>
  <c r="H40" i="9" a="1"/>
  <c r="H40" i="9" s="1"/>
  <c r="D40" i="9" a="1"/>
  <c r="D40" i="9" s="1"/>
  <c r="H39" i="9" a="1"/>
  <c r="H39" i="9" s="1"/>
  <c r="D39" i="9" a="1"/>
  <c r="D39" i="9" s="1"/>
  <c r="H38" i="9" a="1"/>
  <c r="H38" i="9" s="1"/>
  <c r="D38" i="9" a="1"/>
  <c r="D38" i="9" s="1"/>
  <c r="H35" i="9" a="1"/>
  <c r="H35" i="9" s="1"/>
  <c r="D35" i="9" a="1"/>
  <c r="D35" i="9" s="1"/>
  <c r="H34" i="9" a="1"/>
  <c r="H34" i="9" s="1"/>
  <c r="D34" i="9" a="1"/>
  <c r="D34" i="9" s="1"/>
  <c r="H33" i="9" a="1"/>
  <c r="H33" i="9" s="1"/>
  <c r="D33" i="9" a="1"/>
  <c r="D33" i="9" s="1"/>
  <c r="H32" i="9" a="1"/>
  <c r="H32" i="9" s="1"/>
  <c r="D32" i="9" a="1"/>
  <c r="D32" i="9" s="1"/>
  <c r="H31" i="9" a="1"/>
  <c r="H31" i="9" s="1"/>
  <c r="D31" i="9" a="1"/>
  <c r="D31" i="9" s="1"/>
  <c r="H30" i="9" a="1"/>
  <c r="H30" i="9" s="1"/>
  <c r="D30" i="9" a="1"/>
  <c r="D30" i="9" s="1"/>
  <c r="H29" i="9" a="1"/>
  <c r="H29" i="9" s="1"/>
  <c r="D29" i="9" a="1"/>
  <c r="D29" i="9" s="1"/>
  <c r="H28" i="9" a="1"/>
  <c r="H28" i="9" s="1"/>
  <c r="D28" i="9" a="1"/>
  <c r="D28" i="9" s="1"/>
  <c r="H27" i="9" a="1"/>
  <c r="H27" i="9" s="1"/>
  <c r="D27" i="9" a="1"/>
  <c r="D27" i="9" s="1"/>
  <c r="G27" i="9" a="1"/>
  <c r="G27" i="9" s="1"/>
  <c r="C28" i="9" a="1"/>
  <c r="C28" i="9" s="1"/>
  <c r="G28" i="9" a="1"/>
  <c r="G28" i="9" s="1"/>
  <c r="C29" i="9" a="1"/>
  <c r="C29" i="9" s="1"/>
  <c r="G29" i="9" a="1"/>
  <c r="G29" i="9" s="1"/>
  <c r="C30" i="9" a="1"/>
  <c r="C30" i="9" s="1"/>
  <c r="G30" i="9" a="1"/>
  <c r="G30" i="9" s="1"/>
  <c r="C31" i="9" a="1"/>
  <c r="C31" i="9" s="1"/>
  <c r="G31" i="9" a="1"/>
  <c r="G31" i="9" s="1"/>
  <c r="C32" i="9" a="1"/>
  <c r="C32" i="9" s="1"/>
  <c r="G32" i="9" a="1"/>
  <c r="G32" i="9" s="1"/>
  <c r="C33" i="9" a="1"/>
  <c r="C33" i="9" s="1"/>
  <c r="G33" i="9" a="1"/>
  <c r="G33" i="9" s="1"/>
  <c r="C34" i="9" a="1"/>
  <c r="C34" i="9" s="1"/>
  <c r="G34" i="9" a="1"/>
  <c r="G34" i="9" s="1"/>
  <c r="C35" i="9" a="1"/>
  <c r="C35" i="9" s="1"/>
  <c r="G35" i="9" a="1"/>
  <c r="G35" i="9" s="1"/>
  <c r="C38" i="9" a="1"/>
  <c r="C38" i="9" s="1"/>
  <c r="G38" i="9" a="1"/>
  <c r="G38" i="9" s="1"/>
  <c r="C39" i="9" a="1"/>
  <c r="C39" i="9" s="1"/>
  <c r="G39" i="9" a="1"/>
  <c r="G39" i="9" s="1"/>
  <c r="C40" i="9" a="1"/>
  <c r="C40" i="9" s="1"/>
  <c r="G40" i="9" a="1"/>
  <c r="G40" i="9" s="1"/>
  <c r="C43" i="9" a="1"/>
  <c r="C43" i="9" s="1"/>
  <c r="G43" i="9" a="1"/>
  <c r="G43" i="9" s="1"/>
  <c r="C44" i="9" a="1"/>
  <c r="C44" i="9" s="1"/>
  <c r="G44" i="9" a="1"/>
  <c r="G44" i="9" s="1"/>
  <c r="H44" i="10" l="1" a="1"/>
  <c r="H44" i="10" s="1"/>
  <c r="D44" i="10" a="1"/>
  <c r="D44" i="10" s="1"/>
  <c r="H43" i="10" a="1"/>
  <c r="H43" i="10" s="1"/>
  <c r="D43" i="10" a="1"/>
  <c r="D43" i="10" s="1"/>
  <c r="H40" i="10" a="1"/>
  <c r="H40" i="10" s="1"/>
  <c r="D40" i="10" a="1"/>
  <c r="D40" i="10" s="1"/>
  <c r="H39" i="10" a="1"/>
  <c r="H39" i="10" s="1"/>
  <c r="D39" i="10" a="1"/>
  <c r="D39" i="10" s="1"/>
  <c r="H38" i="10" a="1"/>
  <c r="H38" i="10" s="1"/>
  <c r="D38" i="10" a="1"/>
  <c r="D38" i="10" s="1"/>
  <c r="H35" i="10" a="1"/>
  <c r="H35" i="10" s="1"/>
  <c r="D35" i="10" a="1"/>
  <c r="D35" i="10" s="1"/>
  <c r="H34" i="10" a="1"/>
  <c r="H34" i="10" s="1"/>
  <c r="D34" i="10" a="1"/>
  <c r="D34" i="10" s="1"/>
  <c r="H33" i="10" a="1"/>
  <c r="H33" i="10" s="1"/>
  <c r="D33" i="10" a="1"/>
  <c r="D33" i="10" s="1"/>
  <c r="H32" i="10" a="1"/>
  <c r="H32" i="10" s="1"/>
  <c r="D32" i="10" a="1"/>
  <c r="D32" i="10" s="1"/>
  <c r="H31" i="10" a="1"/>
  <c r="H31" i="10" s="1"/>
  <c r="D31" i="10" a="1"/>
  <c r="D31" i="10" s="1"/>
  <c r="H30" i="10" a="1"/>
  <c r="H30" i="10" s="1"/>
  <c r="D30" i="10" a="1"/>
  <c r="D30" i="10" s="1"/>
  <c r="H29" i="10" a="1"/>
  <c r="H29" i="10" s="1"/>
  <c r="D29" i="10" a="1"/>
  <c r="D29" i="10" s="1"/>
  <c r="H28" i="10" a="1"/>
  <c r="H28" i="10" s="1"/>
  <c r="D28" i="10" a="1"/>
  <c r="D28" i="10" s="1"/>
  <c r="H27" i="10" a="1"/>
  <c r="H27" i="10" s="1"/>
  <c r="D27" i="10" a="1"/>
  <c r="D27" i="10" s="1"/>
  <c r="E59" i="10"/>
  <c r="H26" i="10" a="1"/>
  <c r="H26" i="10" s="1"/>
  <c r="D26" i="10" a="1"/>
  <c r="D26" i="10" s="1"/>
  <c r="H25" i="10" a="1"/>
  <c r="H25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D19" i="10" a="1"/>
  <c r="D19" i="10" s="1"/>
  <c r="D18" i="10" a="1"/>
  <c r="D18" i="10" s="1"/>
  <c r="D17" i="10" a="1"/>
  <c r="D17" i="10" s="1"/>
  <c r="D16" i="10" a="1"/>
  <c r="D16" i="10" s="1"/>
  <c r="D15" i="10" a="1"/>
  <c r="D15" i="10" s="1"/>
  <c r="D14" i="10" a="1"/>
  <c r="D14" i="10" s="1"/>
  <c r="H24" i="10" a="1"/>
  <c r="H24" i="10" s="1"/>
  <c r="H23" i="10" a="1"/>
  <c r="H23" i="10" s="1"/>
  <c r="H22" i="10" a="1"/>
  <c r="H22" i="10" s="1"/>
  <c r="H21" i="10" a="1"/>
  <c r="H21" i="10" s="1"/>
  <c r="H20" i="10" a="1"/>
  <c r="H20" i="10" s="1"/>
  <c r="H19" i="10" a="1"/>
  <c r="H19" i="10" s="1"/>
  <c r="H18" i="10" a="1"/>
  <c r="H18" i="10" s="1"/>
  <c r="H17" i="10" a="1"/>
  <c r="H17" i="10" s="1"/>
  <c r="H16" i="10" a="1"/>
  <c r="H16" i="10" s="1"/>
  <c r="H15" i="10" a="1"/>
  <c r="H15" i="10" s="1"/>
  <c r="H14" i="10" a="1"/>
  <c r="H14" i="10" s="1"/>
  <c r="I44" i="9" a="1"/>
  <c r="I44" i="9" s="1"/>
  <c r="E44" i="9" a="1"/>
  <c r="E44" i="9" s="1"/>
  <c r="I43" i="9" a="1"/>
  <c r="I43" i="9" s="1"/>
  <c r="E43" i="9" a="1"/>
  <c r="E43" i="9" s="1"/>
  <c r="I40" i="9" a="1"/>
  <c r="I40" i="9" s="1"/>
  <c r="E40" i="9" a="1"/>
  <c r="E40" i="9" s="1"/>
  <c r="I39" i="9" a="1"/>
  <c r="I39" i="9" s="1"/>
  <c r="E39" i="9" a="1"/>
  <c r="E39" i="9" s="1"/>
  <c r="I38" i="9" a="1"/>
  <c r="I38" i="9" s="1"/>
  <c r="E38" i="9" a="1"/>
  <c r="E38" i="9" s="1"/>
  <c r="I35" i="9" a="1"/>
  <c r="I35" i="9" s="1"/>
  <c r="E35" i="9" a="1"/>
  <c r="E35" i="9" s="1"/>
  <c r="I34" i="9" a="1"/>
  <c r="I34" i="9" s="1"/>
  <c r="E34" i="9" a="1"/>
  <c r="E34" i="9" s="1"/>
  <c r="I33" i="9" a="1"/>
  <c r="I33" i="9" s="1"/>
  <c r="E33" i="9" a="1"/>
  <c r="E33" i="9" s="1"/>
  <c r="I32" i="9" a="1"/>
  <c r="I32" i="9" s="1"/>
  <c r="E32" i="9" a="1"/>
  <c r="E32" i="9" s="1"/>
  <c r="I31" i="9" a="1"/>
  <c r="I31" i="9" s="1"/>
  <c r="E31" i="9" a="1"/>
  <c r="E31" i="9" s="1"/>
  <c r="I30" i="9" a="1"/>
  <c r="I30" i="9" s="1"/>
  <c r="E30" i="9" a="1"/>
  <c r="E30" i="9" s="1"/>
  <c r="I29" i="9" a="1"/>
  <c r="I29" i="9" s="1"/>
  <c r="E29" i="9" a="1"/>
  <c r="E29" i="9" s="1"/>
  <c r="I28" i="9" a="1"/>
  <c r="I28" i="9" s="1"/>
  <c r="E28" i="9" a="1"/>
  <c r="E28" i="9" s="1"/>
  <c r="I27" i="9" a="1"/>
  <c r="I27" i="9" s="1"/>
  <c r="E27" i="9" a="1"/>
  <c r="E27" i="9" s="1"/>
  <c r="I26" i="9" a="1"/>
  <c r="I26" i="9" s="1"/>
  <c r="I25" i="9" a="1"/>
  <c r="I25" i="9" s="1"/>
  <c r="I24" i="9" a="1"/>
  <c r="I24" i="9" s="1"/>
  <c r="I23" i="9" a="1"/>
  <c r="I23" i="9" s="1"/>
  <c r="I22" i="9" a="1"/>
  <c r="I22" i="9" s="1"/>
  <c r="I21" i="9" a="1"/>
  <c r="I21" i="9" s="1"/>
  <c r="I20" i="9" a="1"/>
  <c r="I20" i="9" s="1"/>
  <c r="I19" i="9" a="1"/>
  <c r="I19" i="9" s="1"/>
  <c r="E19" i="9" a="1"/>
  <c r="E19" i="9" s="1"/>
  <c r="I18" i="9" a="1"/>
  <c r="I18" i="9" s="1"/>
  <c r="E18" i="9" a="1"/>
  <c r="E18" i="9" s="1"/>
  <c r="I17" i="9" a="1"/>
  <c r="I17" i="9" s="1"/>
  <c r="E17" i="9" a="1"/>
  <c r="E17" i="9" s="1"/>
  <c r="I16" i="9" a="1"/>
  <c r="I16" i="9" s="1"/>
  <c r="E16" i="9" a="1"/>
  <c r="E16" i="9" s="1"/>
  <c r="I15" i="9" a="1"/>
  <c r="I15" i="9" s="1"/>
  <c r="E15" i="9" a="1"/>
  <c r="E15" i="9" s="1"/>
  <c r="I14" i="9" a="1"/>
  <c r="I14" i="9" s="1"/>
  <c r="E14" i="9" a="1"/>
  <c r="E14" i="9" s="1"/>
  <c r="E26" i="9" a="1"/>
  <c r="E26" i="9" s="1"/>
  <c r="E25" i="9" a="1"/>
  <c r="E25" i="9" s="1"/>
  <c r="E24" i="9" a="1"/>
  <c r="E24" i="9" s="1"/>
  <c r="E23" i="9" a="1"/>
  <c r="E23" i="9" s="1"/>
  <c r="E22" i="9" a="1"/>
  <c r="E22" i="9" s="1"/>
  <c r="E21" i="9" a="1"/>
  <c r="E21" i="9" s="1"/>
  <c r="E20" i="9" a="1"/>
  <c r="E20" i="9" s="1"/>
  <c r="I44" i="10" l="1" a="1"/>
  <c r="I44" i="10" s="1"/>
  <c r="E44" i="10" a="1"/>
  <c r="E44" i="10" s="1"/>
  <c r="I43" i="10" a="1"/>
  <c r="I43" i="10" s="1"/>
  <c r="E43" i="10" a="1"/>
  <c r="E43" i="10" s="1"/>
  <c r="I40" i="10" a="1"/>
  <c r="I40" i="10" s="1"/>
  <c r="E40" i="10" a="1"/>
  <c r="E40" i="10" s="1"/>
  <c r="I39" i="10" a="1"/>
  <c r="I39" i="10" s="1"/>
  <c r="E39" i="10" a="1"/>
  <c r="E39" i="10" s="1"/>
  <c r="I38" i="10" a="1"/>
  <c r="I38" i="10" s="1"/>
  <c r="E38" i="10" a="1"/>
  <c r="E38" i="10" s="1"/>
  <c r="I35" i="10" a="1"/>
  <c r="I35" i="10" s="1"/>
  <c r="E35" i="10" a="1"/>
  <c r="E35" i="10" s="1"/>
  <c r="I34" i="10" a="1"/>
  <c r="I34" i="10" s="1"/>
  <c r="E34" i="10" a="1"/>
  <c r="E34" i="10" s="1"/>
  <c r="I33" i="10" a="1"/>
  <c r="I33" i="10" s="1"/>
  <c r="E33" i="10" a="1"/>
  <c r="E33" i="10" s="1"/>
  <c r="I32" i="10" a="1"/>
  <c r="I32" i="10" s="1"/>
  <c r="E32" i="10" a="1"/>
  <c r="E32" i="10" s="1"/>
  <c r="I31" i="10" a="1"/>
  <c r="I31" i="10" s="1"/>
  <c r="E31" i="10" a="1"/>
  <c r="E31" i="10" s="1"/>
  <c r="I30" i="10" a="1"/>
  <c r="I30" i="10" s="1"/>
  <c r="E30" i="10" a="1"/>
  <c r="E30" i="10" s="1"/>
  <c r="I29" i="10" a="1"/>
  <c r="I29" i="10" s="1"/>
  <c r="E29" i="10" a="1"/>
  <c r="E29" i="10" s="1"/>
  <c r="I28" i="10" a="1"/>
  <c r="I28" i="10" s="1"/>
  <c r="E28" i="10" a="1"/>
  <c r="E28" i="10" s="1"/>
  <c r="I27" i="10" a="1"/>
  <c r="I27" i="10" s="1"/>
  <c r="E27" i="10" a="1"/>
  <c r="E27" i="10" s="1"/>
  <c r="I26" i="10" a="1"/>
  <c r="I26" i="10" s="1"/>
  <c r="E26" i="10" a="1"/>
  <c r="E26" i="10" s="1"/>
  <c r="I25" i="10" a="1"/>
  <c r="I25" i="10" s="1"/>
  <c r="E25" i="10" a="1"/>
  <c r="E25" i="10" s="1"/>
  <c r="I24" i="10" a="1"/>
  <c r="I24" i="10" s="1"/>
  <c r="I23" i="10" a="1"/>
  <c r="I23" i="10" s="1"/>
  <c r="I22" i="10" a="1"/>
  <c r="I22" i="10" s="1"/>
  <c r="I21" i="10" a="1"/>
  <c r="I21" i="10" s="1"/>
  <c r="I20" i="10" a="1"/>
  <c r="I20" i="10" s="1"/>
  <c r="I19" i="10" a="1"/>
  <c r="I19" i="10" s="1"/>
  <c r="I18" i="10" a="1"/>
  <c r="I18" i="10" s="1"/>
  <c r="I17" i="10" a="1"/>
  <c r="I17" i="10" s="1"/>
  <c r="I16" i="10" a="1"/>
  <c r="I16" i="10" s="1"/>
  <c r="I15" i="10" a="1"/>
  <c r="I15" i="10" s="1"/>
  <c r="I14" i="10" a="1"/>
  <c r="I14" i="10" s="1"/>
  <c r="E24" i="10" a="1"/>
  <c r="E24" i="10" s="1"/>
  <c r="E23" i="10" a="1"/>
  <c r="E23" i="10" s="1"/>
  <c r="E22" i="10" a="1"/>
  <c r="E22" i="10" s="1"/>
  <c r="E21" i="10" a="1"/>
  <c r="E21" i="10" s="1"/>
  <c r="E20" i="10" a="1"/>
  <c r="E20" i="10" s="1"/>
  <c r="E19" i="10" a="1"/>
  <c r="E19" i="10" s="1"/>
  <c r="E18" i="10" a="1"/>
  <c r="E18" i="10" s="1"/>
  <c r="E17" i="10" a="1"/>
  <c r="E17" i="10" s="1"/>
  <c r="E16" i="10" a="1"/>
  <c r="E16" i="10" s="1"/>
  <c r="E15" i="10" a="1"/>
  <c r="E15" i="10" s="1"/>
  <c r="E14" i="10" a="1"/>
  <c r="E1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D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4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4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5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5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4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2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4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4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4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4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4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4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4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4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4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4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4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4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4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4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4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4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4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4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4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4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4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4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4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4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4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4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4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4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4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4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4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4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4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4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4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4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4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4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4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4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4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4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4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4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400-00007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400-00007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4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4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4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4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4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4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4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4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4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4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4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4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4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4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5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5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5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5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5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5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5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5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5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5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5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5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5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5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5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<sst xmlns="http://schemas.openxmlformats.org/spreadsheetml/2006/main" count="14833" uniqueCount="2270">
  <si>
    <t>Civilian population ;  Persons ;</t>
  </si>
  <si>
    <t>Civilian population ;  &gt; Males ;</t>
  </si>
  <si>
    <t>Civilian population ;  &gt; Females ;</t>
  </si>
  <si>
    <t>Employed ;  Persons ;</t>
  </si>
  <si>
    <t>Employed ;  &gt; Males ;</t>
  </si>
  <si>
    <t>Employed ;  &gt; Females ;</t>
  </si>
  <si>
    <t>&gt; Underemployed (expanded definition) ;  Persons ;</t>
  </si>
  <si>
    <t>&gt; Underemployed (expanded definition) ;  &gt; Males ;</t>
  </si>
  <si>
    <t>&gt; Underemployed (expanded definition) ;  &gt; Females ;</t>
  </si>
  <si>
    <t>&gt;&gt; Underemployed (headline definition) ;  Persons ;</t>
  </si>
  <si>
    <t>&gt;&gt; Underemployed (headline definition) ;  &gt; Males ;</t>
  </si>
  <si>
    <t>&gt;&gt; Underemployed (headline definition) ;  &gt; Females ;</t>
  </si>
  <si>
    <t>Potential workers ;  Persons ;</t>
  </si>
  <si>
    <t>Potential workers ;  &gt; Males ;</t>
  </si>
  <si>
    <t>Potential workers ;  &gt; Females ;</t>
  </si>
  <si>
    <t>&gt; Potential workers with job attachment ;  Persons ;</t>
  </si>
  <si>
    <t>&gt; Potential workers with job attachment ;  &gt; Males ;</t>
  </si>
  <si>
    <t>&gt; Potential workers with job attachment ;  &gt; Females ;</t>
  </si>
  <si>
    <t>&gt;&gt; Had a job to go to and available within 4 weeks ;  Persons ;</t>
  </si>
  <si>
    <t>&gt;&gt; Had a job to go to and available within 4 weeks ;  &gt; Males ;</t>
  </si>
  <si>
    <t>&gt;&gt; Had a job to go to and available within 4 weeks ;  &gt; Females ;</t>
  </si>
  <si>
    <t>&gt;&gt;&gt; Had a job to go to and available last week (unemployed) ;  Persons ;</t>
  </si>
  <si>
    <t>&gt;&gt;&gt; Had a job to go to and available last week (unemployed) ;  &gt; Males ;</t>
  </si>
  <si>
    <t>&gt;&gt;&gt; Had a job to go to and available last week (unemployed) ;  &gt; Females ;</t>
  </si>
  <si>
    <t>&gt;&gt;&gt; Had a job to go to and available within 4 weeks (but not last week) ;  Persons ;</t>
  </si>
  <si>
    <t>&gt;&gt;&gt; Had a job to go to and available within 4 weeks (but not last week) ;  &gt; Males ;</t>
  </si>
  <si>
    <t>&gt;&gt;&gt; Had a job to go to and available within 4 weeks (but not last week) ;  &gt; Females ;</t>
  </si>
  <si>
    <t>&gt;&gt; Had a job to go to and not available within 4 weeks ;  Persons ;</t>
  </si>
  <si>
    <t>&gt;&gt; Had a job to go to and not available within 4 weeks ;  &gt; Males ;</t>
  </si>
  <si>
    <t>&gt;&gt; Had a job to go to and not available within 4 weeks ;  &gt; Females ;</t>
  </si>
  <si>
    <t>&gt; Potential workers without job attachment ;  Persons ;</t>
  </si>
  <si>
    <t>&gt; Potential workers without job attachment ;  &gt; Males ;</t>
  </si>
  <si>
    <t>&gt; Potential workers without job attachment ;  &gt; Females ;</t>
  </si>
  <si>
    <t>&gt;&gt; Wanted to work, actively looking and available within 4 weeks ;  Persons ;</t>
  </si>
  <si>
    <t>&gt;&gt; Wanted to work, actively looking and available within 4 weeks ;  &gt; Males ;</t>
  </si>
  <si>
    <t>&gt;&gt; Wanted to work, actively looking and available within 4 weeks ;  &gt; Females ;</t>
  </si>
  <si>
    <t>&gt;&gt;&gt; Wanted to work, actively looking and available last week (unemployed) ;  Persons ;</t>
  </si>
  <si>
    <t>&gt;&gt;&gt; Wanted to work, actively looking and available last week (unemployed) ;  &gt; Males ;</t>
  </si>
  <si>
    <t>&gt;&gt;&gt; Wanted to work, actively looking and available last week (unemployed) ;  &gt; Females ;</t>
  </si>
  <si>
    <t>&gt;&gt;&gt; Wanted to work, actively looking and available within 4 weeks (but not last week) ;  Persons ;</t>
  </si>
  <si>
    <t>&gt;&gt;&gt; Wanted to work, actively looking and available within 4 weeks (but not last week) ;  &gt; Males ;</t>
  </si>
  <si>
    <t>&gt;&gt;&gt; Wanted to work, actively looking and available within 4 weeks (but not last week) ;  &gt; Females ;</t>
  </si>
  <si>
    <t>&gt;&gt; Wanted to work, actively looking and not available within 4 weeks ;  Persons ;</t>
  </si>
  <si>
    <t>&gt;&gt; Wanted to work, actively looking and not available within 4 weeks ;  &gt; Males ;</t>
  </si>
  <si>
    <t>&gt;&gt; Wanted to work, actively looking and not available within 4 weeks ;  &gt; Females ;</t>
  </si>
  <si>
    <t>&gt;&gt; Wanted to work, available within 4 weeks but not actively looking ;  Persons ;</t>
  </si>
  <si>
    <t>&gt;&gt; Wanted to work, available within 4 weeks but not actively looking ;  &gt; Males ;</t>
  </si>
  <si>
    <t>&gt;&gt; Wanted to work, available within 4 weeks but not actively looking ;  &gt; Females ;</t>
  </si>
  <si>
    <t>&gt;&gt;&gt; Discouraged job seekers - available but discouraged from actively looking ;  Persons ;</t>
  </si>
  <si>
    <t>&gt;&gt;&gt; Discouraged job seekers - available but discouraged from actively looking ;  &gt; Males ;</t>
  </si>
  <si>
    <t>&gt;&gt;&gt; Discouraged job seekers - available but discouraged from actively looking ;  &gt; Females ;</t>
  </si>
  <si>
    <t>&gt;&gt;&gt; Other job seekers - available but not actively looking for other reasons ;  Persons ;</t>
  </si>
  <si>
    <t>&gt;&gt;&gt; Other job seekers - available but not actively looking for other reasons ;  &gt; Males ;</t>
  </si>
  <si>
    <t>&gt;&gt;&gt; Other job seekers - available but not actively looking for other reasons ;  &gt; Females ;</t>
  </si>
  <si>
    <t>&gt;&gt; Wanted to work, not available within 4 weeks and not actively looking ;  Persons ;</t>
  </si>
  <si>
    <t>&gt;&gt; Wanted to work, not available within 4 weeks and not actively looking ;  &gt; Males ;</t>
  </si>
  <si>
    <t>&gt;&gt; Wanted to work, not available within 4 weeks and not actively looking ;  &gt; Females ;</t>
  </si>
  <si>
    <t>Not potential workers ;  Persons ;</t>
  </si>
  <si>
    <t>Not potential workers ;  &gt; Males ;</t>
  </si>
  <si>
    <t>Not potential workers ;  &gt; Females ;</t>
  </si>
  <si>
    <t>&gt; Did not want to work ;  Persons ;</t>
  </si>
  <si>
    <t>&gt; Did not want to work ;  &gt; Males ;</t>
  </si>
  <si>
    <t>&gt; Did not want to work ;  &gt; Females ;</t>
  </si>
  <si>
    <t>&gt; Permanently unable to work ;  Persons ;</t>
  </si>
  <si>
    <t>&gt; Permanently unable to work ;  &gt; Males ;</t>
  </si>
  <si>
    <t>&gt; Permanently unable to work ;  &gt; Females ;</t>
  </si>
  <si>
    <t>Unemployed ;  Persons ;</t>
  </si>
  <si>
    <t>Unemployed ;  &gt; Males ;</t>
  </si>
  <si>
    <t>Unemployed ;  &gt; Females ;</t>
  </si>
  <si>
    <t>Not in the labour force ;  Persons ;</t>
  </si>
  <si>
    <t>Not in the labour force ;  &gt; Males ;</t>
  </si>
  <si>
    <t>Not in the labour force ;  &gt; Females ;</t>
  </si>
  <si>
    <t>With job attachment ;  Persons ;</t>
  </si>
  <si>
    <t>With job attachment ;  &gt; Males ;</t>
  </si>
  <si>
    <t>With job attachment ;  &gt; Females ;</t>
  </si>
  <si>
    <t>Without job attachment ;  Persons ;</t>
  </si>
  <si>
    <t>Without job attachment ;  &gt; Males ;</t>
  </si>
  <si>
    <t>Without job attachment ;  &gt; Females ;</t>
  </si>
  <si>
    <t>15-64 years ;  Civilian population ;  Persons ;</t>
  </si>
  <si>
    <t>15-64 years ;  Civilian population ;  &gt; Males ;</t>
  </si>
  <si>
    <t>15-64 years ;  Civilian population ;  &gt; Females ;</t>
  </si>
  <si>
    <t>15-64 years ;  Employed ;  Persons ;</t>
  </si>
  <si>
    <t>15-64 years ;  Employed ;  &gt; Males ;</t>
  </si>
  <si>
    <t>15-64 years ;  Employed ;  &gt; Females ;</t>
  </si>
  <si>
    <t>15-64 years ;  &gt; Underemployed (expanded definition) ;  Persons ;</t>
  </si>
  <si>
    <t>15-64 years ;  &gt; Underemployed (expanded definition) ;  &gt; Males ;</t>
  </si>
  <si>
    <t>15-64 years ;  &gt; Underemployed (expanded definition) ;  &gt; Females ;</t>
  </si>
  <si>
    <t>15-64 years ;  &gt;&gt; Underemployed (headline definition) ;  Persons ;</t>
  </si>
  <si>
    <t>15-64 years ;  &gt;&gt; Underemployed (headline definition) ;  &gt; Males ;</t>
  </si>
  <si>
    <t>15-64 years ;  &gt;&gt; Underemployed (headline definition) ;  &gt; Females ;</t>
  </si>
  <si>
    <t>15-64 years ;  Potential workers ;  Persons ;</t>
  </si>
  <si>
    <t>15-64 years ;  Potential workers ;  &gt; Males ;</t>
  </si>
  <si>
    <t>15-64 years ;  Potential workers ;  &gt; Females ;</t>
  </si>
  <si>
    <t>15-64 years ;  &gt; Potential workers with job attachment ;  Persons ;</t>
  </si>
  <si>
    <t>15-64 years ;  &gt; Potential workers with job attachment ;  &gt; Males ;</t>
  </si>
  <si>
    <t>15-64 years ;  &gt; Potential workers with job attachment ;  &gt; Females ;</t>
  </si>
  <si>
    <t>15-64 years ;  &gt;&gt; Had a job to go to and available within 4 weeks ;  Persons ;</t>
  </si>
  <si>
    <t>15-64 years ;  &gt;&gt; Had a job to go to and available within 4 weeks ;  &gt; Males ;</t>
  </si>
  <si>
    <t>15-64 years ;  &gt;&gt; Had a job to go to and available within 4 weeks ;  &gt; Females ;</t>
  </si>
  <si>
    <t>15-64 years ;  &gt;&gt;&gt; Had a job to go to and available last week (unemployed) ;  Persons ;</t>
  </si>
  <si>
    <t>15-64 years ;  &gt;&gt;&gt; Had a job to go to and available last week (unemployed) ;  &gt; Males ;</t>
  </si>
  <si>
    <t>15-64 years ;  &gt;&gt;&gt; Had a job to go to and available last week (unemployed) ;  &gt; Females ;</t>
  </si>
  <si>
    <t>15-64 years ;  &gt;&gt;&gt; Had a job to go to and available within 4 weeks (but not last week) ;  Persons ;</t>
  </si>
  <si>
    <t>15-64 years ;  &gt;&gt;&gt; Had a job to go to and available within 4 weeks (but not last week) ;  &gt; Males ;</t>
  </si>
  <si>
    <t>15-64 years ;  &gt;&gt;&gt; Had a job to go to and available within 4 weeks (but not last week) ;  &gt; Females ;</t>
  </si>
  <si>
    <t>15-64 years ;  &gt;&gt; Had a job to go to and not available within 4 weeks ;  Persons ;</t>
  </si>
  <si>
    <t>15-64 years ;  &gt;&gt; Had a job to go to and not available within 4 weeks ;  &gt; Males ;</t>
  </si>
  <si>
    <t>15-64 years ;  &gt;&gt; Had a job to go to and not available within 4 weeks ;  &gt; Females ;</t>
  </si>
  <si>
    <t>15-64 years ;  &gt; Potential workers without job attachment ;  Persons ;</t>
  </si>
  <si>
    <t>15-64 years ;  &gt; Potential workers without job attachment ;  &gt; Males ;</t>
  </si>
  <si>
    <t>15-64 years ;  &gt; Potential workers without job attachment ;  &gt; Females ;</t>
  </si>
  <si>
    <t>15-64 years ;  &gt;&gt; Wanted to work, actively looking and available within 4 weeks ;  Persons ;</t>
  </si>
  <si>
    <t>15-64 years ;  &gt;&gt; Wanted to work, actively looking and available within 4 weeks ;  &gt; Males ;</t>
  </si>
  <si>
    <t>15-64 years ;  &gt;&gt; Wanted to work, actively looking and available within 4 weeks ;  &gt; Females ;</t>
  </si>
  <si>
    <t>15-64 years ;  &gt;&gt;&gt; Wanted to work, actively looking and available last week (unemployed) ;  Persons ;</t>
  </si>
  <si>
    <t>15-64 years ;  &gt;&gt;&gt; Wanted to work, actively looking and available last week (unemployed) ;  &gt; Males ;</t>
  </si>
  <si>
    <t>15-64 years ;  &gt;&gt;&gt; Wanted to work, actively looking and available last week (unemployed) ;  &gt; Females ;</t>
  </si>
  <si>
    <t>15-64 years ;  &gt;&gt;&gt; Wanted to work, actively looking and available within 4 weeks (but not last week) ;  Persons ;</t>
  </si>
  <si>
    <t>15-64 years ;  &gt;&gt;&gt; Wanted to work, actively looking and available within 4 weeks (but not last week) ;  &gt; Males ;</t>
  </si>
  <si>
    <t>15-64 years ;  &gt;&gt;&gt; Wanted to work, actively looking and available within 4 weeks (but not last week) ;  &gt; Females ;</t>
  </si>
  <si>
    <t>15-64 years ;  &gt;&gt; Wanted to work, actively looking and not available within 4 weeks ;  Persons ;</t>
  </si>
  <si>
    <t>15-64 years ;  &gt;&gt; Wanted to work, actively looking and not available within 4 weeks ;  &gt; Males ;</t>
  </si>
  <si>
    <t>15-64 years ;  &gt;&gt; Wanted to work, actively looking and not available within 4 weeks ;  &gt; Females ;</t>
  </si>
  <si>
    <t>15-64 years ;  &gt;&gt; Wanted to work, available within 4 weeks but not actively looking ;  Persons ;</t>
  </si>
  <si>
    <t>15-64 years ;  &gt;&gt; Wanted to work, available within 4 weeks but not actively looking ;  &gt; Males ;</t>
  </si>
  <si>
    <t>15-64 years ;  &gt;&gt; Wanted to work, available within 4 weeks but not actively looking ;  &gt; Females ;</t>
  </si>
  <si>
    <t>15-64 years ;  &gt;&gt;&gt; Discouraged job seekers - available but discouraged from actively looking ;  Persons ;</t>
  </si>
  <si>
    <t>15-64 years ;  &gt;&gt;&gt; Discouraged job seekers - available but discouraged from actively looking ;  &gt; Males ;</t>
  </si>
  <si>
    <t>15-64 years ;  &gt;&gt;&gt; Discouraged job seekers - available but discouraged from actively looking ;  &gt; Females ;</t>
  </si>
  <si>
    <t>15-64 years ;  &gt;&gt;&gt; Other job seekers - available but not actively looking for other reasons ;  Persons ;</t>
  </si>
  <si>
    <t>15-64 years ;  &gt;&gt;&gt; Other job seekers - available but not actively looking for other reasons ;  &gt; Males ;</t>
  </si>
  <si>
    <t>15-64 years ;  &gt;&gt;&gt; Other job seekers - available but not actively looking for other reasons ;  &gt; Females ;</t>
  </si>
  <si>
    <t>15-64 years ;  &gt;&gt; Wanted to work, not available within 4 weeks and not actively looking ;  Persons ;</t>
  </si>
  <si>
    <t>15-64 years ;  &gt;&gt; Wanted to work, not available within 4 weeks and not actively looking ;  &gt; Males ;</t>
  </si>
  <si>
    <t>15-64 years ;  &gt;&gt; Wanted to work, not available within 4 weeks and not actively looking ;  &gt; Females ;</t>
  </si>
  <si>
    <t>15-64 years ;  Not potential workers ;  Persons ;</t>
  </si>
  <si>
    <t>15-64 years ;  Not potential workers ;  &gt; Males ;</t>
  </si>
  <si>
    <t>15-64 years ;  Not potential workers ;  &gt; Females ;</t>
  </si>
  <si>
    <t>15-64 years ;  &gt; Did not want to work ;  Persons ;</t>
  </si>
  <si>
    <t>15-64 years ;  &gt; Did not want to work ;  &gt; Males ;</t>
  </si>
  <si>
    <t>15-64 years ;  &gt; Did not want to work ;  &gt; Females ;</t>
  </si>
  <si>
    <t>15-64 years ;  &gt; Permanently unable to work ;  Persons ;</t>
  </si>
  <si>
    <t>15-64 years ;  &gt; Permanently unable to work ;  &gt; Males ;</t>
  </si>
  <si>
    <t>15-64 years ;  &gt; Permanently unable to work ;  &gt; Females ;</t>
  </si>
  <si>
    <t>15-64 years ;  Unemployed ;  Persons ;</t>
  </si>
  <si>
    <t>15-64 years ;  Unemployed ;  &gt; Males ;</t>
  </si>
  <si>
    <t>15-64 years ;  Unemployed ;  &gt; Females ;</t>
  </si>
  <si>
    <t>15-64 years ;  Not in the labour force ;  Persons ;</t>
  </si>
  <si>
    <t>15-64 years ;  Not in the labour force ;  &gt; Males ;</t>
  </si>
  <si>
    <t>15-64 years ;  Not in the labour force ;  &gt; Females ;</t>
  </si>
  <si>
    <t>15-64 years ;  With job attachment ;  Persons ;</t>
  </si>
  <si>
    <t>15-64 years ;  With job attachment ;  &gt; Males ;</t>
  </si>
  <si>
    <t>15-64 years ;  With job attachment ;  &gt; Females ;</t>
  </si>
  <si>
    <t>15-64 years ;  Without job attachment ;  Persons ;</t>
  </si>
  <si>
    <t>15-64 years ;  Without job attachment ;  &gt; Males ;</t>
  </si>
  <si>
    <t>15-64 years ;  Without job attachment ;  &gt; Females ;</t>
  </si>
  <si>
    <t>&gt; 15-24 years ;  Civilian population ;  Persons ;</t>
  </si>
  <si>
    <t>&gt; 15-24 years ;  Civilian population ;  &gt; Males ;</t>
  </si>
  <si>
    <t>&gt; 15-24 years ;  Civilian population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</si>
  <si>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</si>
  <si>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</si>
  <si>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</si>
  <si>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Underemployed (expanded definition) ;  Persons ;</t>
  </si>
  <si>
    <t>&gt; 15-24 years ;  &gt; Underemployed (expanded definition) ;  &gt; Males ;</t>
  </si>
  <si>
    <t>&gt; 15-24 years ;  &gt; Underemployed (expanded definition) ;  &gt; Females ;</t>
  </si>
  <si>
    <t>&gt; 15-24 years ;  &gt;&gt; Underemployed (headline definition) ;  Persons ;</t>
  </si>
  <si>
    <t>&gt; 15-24 years ;  &gt;&gt; Underemployed (headline definition) ;  &gt; Males ;</t>
  </si>
  <si>
    <t>&gt; 15-24 years ;  &gt;&gt; Underemployed (headline definition) ;  &gt; Females ;</t>
  </si>
  <si>
    <t>&gt; 15-24 years ;  Potential workers ;  Persons ;</t>
  </si>
  <si>
    <t>&gt; 15-24 years ;  Potential workers ;  &gt; Males ;</t>
  </si>
  <si>
    <t>&gt; 15-24 years ;  Potential workers ;  &gt; Females ;</t>
  </si>
  <si>
    <t>&gt; 15-24 years ;  &gt; Potential workers with job attachment ;  Persons ;</t>
  </si>
  <si>
    <t>&gt; 15-24 years ;  &gt; Potential workers with job attachment ;  &gt; Males ;</t>
  </si>
  <si>
    <t>&gt; 15-24 years ;  &gt; Potential workers with job attachment ;  &gt; Females ;</t>
  </si>
  <si>
    <t>&gt; 15-24 years ;  &gt;&gt; Had a job to go to and available within 4 weeks ;  Persons ;</t>
  </si>
  <si>
    <t>&gt; 15-24 years ;  &gt;&gt; Had a job to go to and available within 4 weeks ;  &gt; Males ;</t>
  </si>
  <si>
    <t>&gt; 15-24 years ;  &gt;&gt; Had a job to go to and available within 4 weeks ;  &gt; Females ;</t>
  </si>
  <si>
    <t>&gt; 15-24 years ;  &gt;&gt;&gt; Had a job to go to and available last week (unemployed) ;  Persons ;</t>
  </si>
  <si>
    <t>&gt; 15-24 years ;  &gt;&gt;&gt; Had a job to go to and available last week (unemployed) ;  &gt; Males ;</t>
  </si>
  <si>
    <t>&gt; 15-24 years ;  &gt;&gt;&gt; Had a job to go to and available last week (unemployed) ;  &gt; Females ;</t>
  </si>
  <si>
    <t>&gt; 15-24 years ;  &gt;&gt;&gt; Had a job to go to and available within 4 weeks (but not last week) ;  Persons ;</t>
  </si>
  <si>
    <t>&gt; 15-24 years ;  &gt;&gt;&gt; Had a job to go to and available within 4 weeks (but not last week) ;  &gt; Males ;</t>
  </si>
  <si>
    <t>&gt; 15-24 years ;  &gt;&gt;&gt; Had a job to go to and available within 4 weeks (but not last week) ;  &gt; Females ;</t>
  </si>
  <si>
    <t>&gt; 15-24 years ;  &gt;&gt; Had a job to go to and not available within 4 weeks ;  Persons ;</t>
  </si>
  <si>
    <t>&gt; 15-24 years ;  &gt;&gt; Had a job to go to and not available within 4 weeks ;  &gt; Males ;</t>
  </si>
  <si>
    <t>&gt; 15-24 years ;  &gt;&gt; Had a job to go to and not available within 4 weeks ;  &gt; Females ;</t>
  </si>
  <si>
    <t>&gt; 15-24 years ;  &gt; Potential workers without job attachment ;  Persons ;</t>
  </si>
  <si>
    <t>&gt; 15-24 years ;  &gt; Potential workers without job attachment ;  &gt; Males ;</t>
  </si>
  <si>
    <t>&gt; 15-24 years ;  &gt; Potential workers without job attachment ;  &gt; Females ;</t>
  </si>
  <si>
    <t>&gt; 15-24 years ;  &gt;&gt; Wanted to work, actively looking and available within 4 weeks ;  Persons ;</t>
  </si>
  <si>
    <t>&gt; 15-24 years ;  &gt;&gt; Wanted to work, actively looking and available within 4 weeks ;  &gt; Males ;</t>
  </si>
  <si>
    <t>&gt; 15-24 years ;  &gt;&gt; Wanted to work, actively looking and available within 4 weeks ;  &gt; Females ;</t>
  </si>
  <si>
    <t>&gt; 15-24 years ;  &gt;&gt;&gt; Wanted to work, actively looking and available last week (unemployed) ;  Persons ;</t>
  </si>
  <si>
    <t>&gt; 15-24 years ;  &gt;&gt;&gt; Wanted to work, actively looking and available last week (unemployed) ;  &gt; Males ;</t>
  </si>
  <si>
    <t>&gt; 15-24 years ;  &gt;&gt;&gt; Wanted to work, actively looking and available last week (unemployed) ;  &gt; Females ;</t>
  </si>
  <si>
    <t>&gt; 15-24 years ;  &gt;&gt;&gt; Wanted to work, actively looking and available within 4 weeks (but not last week) ;  Persons ;</t>
  </si>
  <si>
    <t>&gt; 15-24 years ;  &gt;&gt;&gt; Wanted to work, actively looking and available within 4 weeks (but not last week) ;  &gt; Males ;</t>
  </si>
  <si>
    <t>&gt; 15-24 years ;  &gt;&gt;&gt; Wanted to work, actively looking and available within 4 weeks (but not last week) ;  &gt; Females ;</t>
  </si>
  <si>
    <t>&gt; 15-24 years ;  &gt;&gt; Wanted to work, actively looking and not available within 4 weeks ;  Persons ;</t>
  </si>
  <si>
    <t>&gt; 15-24 years ;  &gt;&gt; Wanted to work, actively looking and not available within 4 weeks ;  &gt; Males ;</t>
  </si>
  <si>
    <t>&gt; 15-24 years ;  &gt;&gt; Wanted to work, actively looking and not available within 4 weeks ;  &gt; Females ;</t>
  </si>
  <si>
    <t>&gt; 15-24 years ;  &gt;&gt; Wanted to work, available within 4 weeks but not actively looking ;  Persons ;</t>
  </si>
  <si>
    <t>&gt; 15-24 years ;  &gt;&gt; Wanted to work, available within 4 weeks but not actively looking ;  &gt; Males ;</t>
  </si>
  <si>
    <t>&gt; 15-24 years ;  &gt;&gt; Wanted to work, available within 4 weeks but not actively looking ;  &gt; Females ;</t>
  </si>
  <si>
    <t>&gt; 15-24 years ;  &gt;&gt;&gt; Discouraged job seekers - available but discouraged from actively looking ;  Persons ;</t>
  </si>
  <si>
    <t>&gt; 15-24 years ;  &gt;&gt;&gt; Discouraged job seekers - available but discouraged from actively looking ;  &gt; Males ;</t>
  </si>
  <si>
    <t>&gt; 15-24 years ;  &gt;&gt;&gt; Discouraged job seekers - available but discouraged from actively looking ;  &gt; Females ;</t>
  </si>
  <si>
    <t>&gt; 15-24 years ;  &gt;&gt;&gt; Other job seekers - available but not actively looking for other reasons ;  Persons ;</t>
  </si>
  <si>
    <t>&gt; 15-24 years ;  &gt;&gt;&gt; Other job seekers - available but not actively looking for other reasons ;  &gt; Males ;</t>
  </si>
  <si>
    <t>&gt; 15-24 years ;  &gt;&gt;&gt; Other job seekers - available but not actively looking for other reasons ;  &gt; Females ;</t>
  </si>
  <si>
    <t>&gt; 15-24 years ;  &gt;&gt; Wanted to work, not available within 4 weeks and not actively looking ;  Persons ;</t>
  </si>
  <si>
    <t>&gt; 15-24 years ;  &gt;&gt; Wanted to work, not available within 4 weeks and not actively looking ;  &gt; Males ;</t>
  </si>
  <si>
    <t>&gt; 15-24 years ;  &gt;&gt; Wanted to work, not available within 4 weeks and not actively looking ;  &gt; Females ;</t>
  </si>
  <si>
    <t>&gt; 15-24 years ;  Not potential workers ;  Persons ;</t>
  </si>
  <si>
    <t>&gt; 15-24 years ;  Not potential workers ;  &gt; Males ;</t>
  </si>
  <si>
    <t>&gt; 15-24 years ;  Not potential workers ;  &gt; Females ;</t>
  </si>
  <si>
    <t>&gt; 15-24 years ;  &gt; Did not want to work ;  Persons ;</t>
  </si>
  <si>
    <t>&gt; 15-24 years ;  &gt; Did not want to work ;  &gt; Males ;</t>
  </si>
  <si>
    <t>&gt; 15-24 years ;  &gt; Did not want to work ;  &gt; Females ;</t>
  </si>
  <si>
    <t>&gt; 15-24 years ;  &gt; Permanently unable to work ;  Persons ;</t>
  </si>
  <si>
    <t>&gt; 15-24 years ;  &gt; Permanently unable to work ;  &gt; Males ;</t>
  </si>
  <si>
    <t>&gt; 15-24 years ;  &gt; Permanently unable to work ;  &gt; Females ;</t>
  </si>
  <si>
    <t>&gt; 15-24 years ;  Unemployed ;  Persons ;</t>
  </si>
  <si>
    <t>&gt; 15-24 years ;  Unemployed ;  &gt; Males ;</t>
  </si>
  <si>
    <t>&gt; 15-24 years ;  Unemployed ;  &gt; Females ;</t>
  </si>
  <si>
    <t>&gt; 15-24 years ;  Not in the labour force ;  Persons ;</t>
  </si>
  <si>
    <t>&gt; 15-24 years ;  Not in the labour force ;  &gt; Males ;</t>
  </si>
  <si>
    <t>&gt; 15-24 years ;  Not in the labour force ;  &gt; Females ;</t>
  </si>
  <si>
    <t>&gt; 15-24 years ;  With job attachment ;  Persons ;</t>
  </si>
  <si>
    <t>&gt; 15-24 years ;  With job attachment ;  &gt; Males ;</t>
  </si>
  <si>
    <t>&gt; 15-24 years ;  With job attachment ;  &gt; Females ;</t>
  </si>
  <si>
    <t>&gt; 15-24 years ;  Without job attachment ;  Persons ;</t>
  </si>
  <si>
    <t>&gt; 15-24 years ;  Without job attachment ;  &gt; Males ;</t>
  </si>
  <si>
    <t>&gt; 15-24 years ;  Without job attachment ;  &gt; Females ;</t>
  </si>
  <si>
    <t>&gt; 25-44 years ;  Civilian population ;  Persons ;</t>
  </si>
  <si>
    <t>&gt; 25-44 years ;  Civilian population ;  &gt; Males ;</t>
  </si>
  <si>
    <t>&gt; 25-44 years ;  Civilian population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</si>
  <si>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</si>
  <si>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</si>
  <si>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</si>
  <si>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Underemployed (expanded definition) ;  Persons ;</t>
  </si>
  <si>
    <t>&gt; 25-44 years ;  &gt; Underemployed (expanded definition) ;  &gt; Males ;</t>
  </si>
  <si>
    <t>&gt; 25-44 years ;  &gt; Underemployed (expanded definition) ;  &gt; Females ;</t>
  </si>
  <si>
    <t>&gt; 25-44 years ;  &gt;&gt; Underemployed (headline definition) ;  Persons ;</t>
  </si>
  <si>
    <t>&gt; 25-44 years ;  &gt;&gt; Underemployed (headline definition) ;  &gt; Males ;</t>
  </si>
  <si>
    <t>&gt; 25-44 years ;  &gt;&gt; Underemployed (headline definition) ;  &gt; Females ;</t>
  </si>
  <si>
    <t>&gt; 25-44 years ;  Potential workers ;  Persons ;</t>
  </si>
  <si>
    <t>&gt; 25-44 years ;  Potential workers ;  &gt; Males ;</t>
  </si>
  <si>
    <t>&gt; 25-44 years ;  Potential workers ;  &gt; Females ;</t>
  </si>
  <si>
    <t>&gt; 25-44 years ;  &gt; Potential workers with job attachment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</si>
  <si>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</si>
  <si>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</si>
  <si>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</si>
  <si>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</si>
  <si>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</si>
  <si>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</si>
  <si>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</si>
  <si>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</si>
  <si>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</si>
  <si>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</si>
  <si>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</si>
  <si>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</si>
  <si>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A125173226R</t>
  </si>
  <si>
    <t>A125184458F</t>
  </si>
  <si>
    <t>A125178842K</t>
  </si>
  <si>
    <t>A125173190X</t>
  </si>
  <si>
    <t>A125184422C</t>
  </si>
  <si>
    <t>A125178806A</t>
  </si>
  <si>
    <t>A125173230F</t>
  </si>
  <si>
    <t>A125184462W</t>
  </si>
  <si>
    <t>A125178846V</t>
  </si>
  <si>
    <t>A125173234R</t>
  </si>
  <si>
    <t>A125184466F</t>
  </si>
  <si>
    <t>A125178850K</t>
  </si>
  <si>
    <t>A125173194J</t>
  </si>
  <si>
    <t>A125184426L</t>
  </si>
  <si>
    <t>A125178810T</t>
  </si>
  <si>
    <t>A125173198T</t>
  </si>
  <si>
    <t>A125184430C</t>
  </si>
  <si>
    <t>A125178814A</t>
  </si>
  <si>
    <t>A125173218R</t>
  </si>
  <si>
    <t>A125184450L</t>
  </si>
  <si>
    <t>A125178834K</t>
  </si>
  <si>
    <t>A125173178J</t>
  </si>
  <si>
    <t>A125184410V</t>
  </si>
  <si>
    <t>A125178794C</t>
  </si>
  <si>
    <t>A125173238X</t>
  </si>
  <si>
    <t>A125184470W</t>
  </si>
  <si>
    <t>A125178854V</t>
  </si>
  <si>
    <t>A125173222F</t>
  </si>
  <si>
    <t>A125184454W</t>
  </si>
  <si>
    <t>A125178838V</t>
  </si>
  <si>
    <t>A125173250R</t>
  </si>
  <si>
    <t>A125184482F</t>
  </si>
  <si>
    <t>A125178866C</t>
  </si>
  <si>
    <t>A125173182X</t>
  </si>
  <si>
    <t>A125184414C</t>
  </si>
  <si>
    <t>A125178798L</t>
  </si>
  <si>
    <t>A125173158X</t>
  </si>
  <si>
    <t>A125184390W</t>
  </si>
  <si>
    <t>A125178774V</t>
  </si>
  <si>
    <t>A125173170R</t>
  </si>
  <si>
    <t>A125184402V</t>
  </si>
  <si>
    <t>A125178786C</t>
  </si>
  <si>
    <t>A125173202W</t>
  </si>
  <si>
    <t>A125184434L</t>
  </si>
  <si>
    <t>A125178818K</t>
  </si>
  <si>
    <t>A125173174X</t>
  </si>
  <si>
    <t>A125184406C</t>
  </si>
  <si>
    <t>A125178790V</t>
  </si>
  <si>
    <t>A125173206F</t>
  </si>
  <si>
    <t>A125184438W</t>
  </si>
  <si>
    <t>A125178822A</t>
  </si>
  <si>
    <t>A125173210W</t>
  </si>
  <si>
    <t>A125184442L</t>
  </si>
  <si>
    <t>A125178826K</t>
  </si>
  <si>
    <t>A125173254X</t>
  </si>
  <si>
    <t>A125184486R</t>
  </si>
  <si>
    <t>A125178870V</t>
  </si>
  <si>
    <t>A125173162R</t>
  </si>
  <si>
    <t>A125184394F</t>
  </si>
  <si>
    <t>A125178778C</t>
  </si>
  <si>
    <t>A125173242R</t>
  </si>
  <si>
    <t>A125184474F</t>
  </si>
  <si>
    <t>A125178858C</t>
  </si>
  <si>
    <t>A125173246X</t>
  </si>
  <si>
    <t>A125184478R</t>
  </si>
  <si>
    <t>A125178862V</t>
  </si>
  <si>
    <t>A125173166X</t>
  </si>
  <si>
    <t>A125184398R</t>
  </si>
  <si>
    <t>A125178782V</t>
  </si>
  <si>
    <t>A125173186J</t>
  </si>
  <si>
    <t>A125184418L</t>
  </si>
  <si>
    <t>A125178802T</t>
  </si>
  <si>
    <t>A125173214F</t>
  </si>
  <si>
    <t>A125184446W</t>
  </si>
  <si>
    <t>A125178830A</t>
  </si>
  <si>
    <t>A125173258J</t>
  </si>
  <si>
    <t>A125184490F</t>
  </si>
  <si>
    <t>A125178874C</t>
  </si>
  <si>
    <t>A125176034A</t>
  </si>
  <si>
    <t>A125187266T</t>
  </si>
  <si>
    <t>A125181650A</t>
  </si>
  <si>
    <t>A125175998A</t>
  </si>
  <si>
    <t>A125187230R</t>
  </si>
  <si>
    <t>A125181614T</t>
  </si>
  <si>
    <t>A125176038K</t>
  </si>
  <si>
    <t>A125187270J</t>
  </si>
  <si>
    <t>A125181654K</t>
  </si>
  <si>
    <t>A125176042A</t>
  </si>
  <si>
    <t>A125187274T</t>
  </si>
  <si>
    <t>A125181658V</t>
  </si>
  <si>
    <t>A125176002J</t>
  </si>
  <si>
    <t>A125187234X</t>
  </si>
  <si>
    <t>A125181618A</t>
  </si>
  <si>
    <t>A125176006T</t>
  </si>
  <si>
    <t>A125187238J</t>
  </si>
  <si>
    <t>A125181622T</t>
  </si>
  <si>
    <t>A125176026A</t>
  </si>
  <si>
    <t>A125187258T</t>
  </si>
  <si>
    <t>A125181642A</t>
  </si>
  <si>
    <t>A125175986T</t>
  </si>
  <si>
    <t>A125187218X</t>
  </si>
  <si>
    <t>A125181602J</t>
  </si>
  <si>
    <t>A125176046K</t>
  </si>
  <si>
    <t>A125187278A</t>
  </si>
  <si>
    <t>A125181662K</t>
  </si>
  <si>
    <t>A125176030T</t>
  </si>
  <si>
    <t>A125187262J</t>
  </si>
  <si>
    <t>A125181646K</t>
  </si>
  <si>
    <t>A125176058V</t>
  </si>
  <si>
    <t>A125187290T</t>
  </si>
  <si>
    <t>A125181674V</t>
  </si>
  <si>
    <t>A125175990J</t>
  </si>
  <si>
    <t>A125187222R</t>
  </si>
  <si>
    <t>A125181606T</t>
  </si>
  <si>
    <t>A125175966J</t>
  </si>
  <si>
    <t>A125187198A</t>
  </si>
  <si>
    <t>A125181582K</t>
  </si>
  <si>
    <t>A125175978T</t>
  </si>
  <si>
    <t>A125187210F</t>
  </si>
  <si>
    <t>A125181594V</t>
  </si>
  <si>
    <t>A125176010J</t>
  </si>
  <si>
    <t>A125187242X</t>
  </si>
  <si>
    <t>A125181626A</t>
  </si>
  <si>
    <t>A125175982J</t>
  </si>
  <si>
    <t>A125187214R</t>
  </si>
  <si>
    <t>A125181598C</t>
  </si>
  <si>
    <t>A125176014T</t>
  </si>
  <si>
    <t>A125187246J</t>
  </si>
  <si>
    <t>A125181630T</t>
  </si>
  <si>
    <t>A125176018A</t>
  </si>
  <si>
    <t>A125187250X</t>
  </si>
  <si>
    <t>A125181634A</t>
  </si>
  <si>
    <t>A125176062K</t>
  </si>
  <si>
    <t>A125187294A</t>
  </si>
  <si>
    <t>A125181678C</t>
  </si>
  <si>
    <t>A125175970X</t>
  </si>
  <si>
    <t>A125187202F</t>
  </si>
  <si>
    <t>A125181586V</t>
  </si>
  <si>
    <t>A125176050A</t>
  </si>
  <si>
    <t>A125187282T</t>
  </si>
  <si>
    <t>A125181666V</t>
  </si>
  <si>
    <t>A125176054K</t>
  </si>
  <si>
    <t>A125187286A</t>
  </si>
  <si>
    <t>A125181670K</t>
  </si>
  <si>
    <t>A125175974J</t>
  </si>
  <si>
    <t>A125187206R</t>
  </si>
  <si>
    <t>A125181590K</t>
  </si>
  <si>
    <t>A125175994T</t>
  </si>
  <si>
    <t>A125187226X</t>
  </si>
  <si>
    <t>A125181610J</t>
  </si>
  <si>
    <t>A125176022T</t>
  </si>
  <si>
    <t>A125187254J</t>
  </si>
  <si>
    <t>A125181638K</t>
  </si>
  <si>
    <t>A125176066V</t>
  </si>
  <si>
    <t>A125187298K</t>
  </si>
  <si>
    <t>A125181682V</t>
  </si>
  <si>
    <t>A125174162J</t>
  </si>
  <si>
    <t>A125185394X</t>
  </si>
  <si>
    <t>A125179778W</t>
  </si>
  <si>
    <t>A125174126X</t>
  </si>
  <si>
    <t>A125185358R</t>
  </si>
  <si>
    <t>A125179742V</t>
  </si>
  <si>
    <t>A125174166T</t>
  </si>
  <si>
    <t>A125185398J</t>
  </si>
  <si>
    <t>A125179782L</t>
  </si>
  <si>
    <t>A125174170J</t>
  </si>
  <si>
    <t>A125185402L</t>
  </si>
  <si>
    <t>A125179786W</t>
  </si>
  <si>
    <t>A125174130R</t>
  </si>
  <si>
    <t>A125185362F</t>
  </si>
  <si>
    <t>A125179746C</t>
  </si>
  <si>
    <t>A125174134X</t>
  </si>
  <si>
    <t>A125185366R</t>
  </si>
  <si>
    <t>A125179750V</t>
  </si>
  <si>
    <t>A125174154J</t>
  </si>
  <si>
    <t>A125185386X</t>
  </si>
  <si>
    <t>A125179770C</t>
  </si>
  <si>
    <t>A125174114R</t>
  </si>
  <si>
    <t>A125185346F</t>
  </si>
  <si>
    <t>A125179730K</t>
  </si>
  <si>
    <t>A125174174T</t>
  </si>
  <si>
    <t>A125185406W</t>
  </si>
  <si>
    <t>A125179790L</t>
  </si>
  <si>
    <t>A125174158T</t>
  </si>
  <si>
    <t>A125185390R</t>
  </si>
  <si>
    <t>A125179774L</t>
  </si>
  <si>
    <t>A125174186A</t>
  </si>
  <si>
    <t>A125185418F</t>
  </si>
  <si>
    <t>A125179802K</t>
  </si>
  <si>
    <t>A125174118X</t>
  </si>
  <si>
    <t>A125185350W</t>
  </si>
  <si>
    <t>A125179734V</t>
  </si>
  <si>
    <t>A125174094T</t>
  </si>
  <si>
    <t>A125185326W</t>
  </si>
  <si>
    <t>A125179710A</t>
  </si>
  <si>
    <t>A125174106R</t>
  </si>
  <si>
    <t>A125185338F</t>
  </si>
  <si>
    <t>A125179722K</t>
  </si>
  <si>
    <t>A125174138J</t>
  </si>
  <si>
    <t>A125185370F</t>
  </si>
  <si>
    <t>A125179754C</t>
  </si>
  <si>
    <t>A125174110F</t>
  </si>
  <si>
    <t>A125185342W</t>
  </si>
  <si>
    <t>A125179726V</t>
  </si>
  <si>
    <t>A125174142X</t>
  </si>
  <si>
    <t>A125185374R</t>
  </si>
  <si>
    <t>A125179758L</t>
  </si>
  <si>
    <t>A125174146J</t>
  </si>
  <si>
    <t>A125185378X</t>
  </si>
  <si>
    <t>A125179762C</t>
  </si>
  <si>
    <t>A125174190T</t>
  </si>
  <si>
    <t>A125185422W</t>
  </si>
  <si>
    <t>A125179806V</t>
  </si>
  <si>
    <t>A125174098A</t>
  </si>
  <si>
    <t>A125185330L</t>
  </si>
  <si>
    <t>A125179714K</t>
  </si>
  <si>
    <t>A125174178A</t>
  </si>
  <si>
    <t>A125185410L</t>
  </si>
  <si>
    <t>A125179794W</t>
  </si>
  <si>
    <t>A125174182T</t>
  </si>
  <si>
    <t>A125185414W</t>
  </si>
  <si>
    <t>A125179798F</t>
  </si>
  <si>
    <t>A125174102F</t>
  </si>
  <si>
    <t>A125185334W</t>
  </si>
  <si>
    <t>A125179718V</t>
  </si>
  <si>
    <t>A125174122R</t>
  </si>
  <si>
    <t>A125185354F</t>
  </si>
  <si>
    <t>A125179738C</t>
  </si>
  <si>
    <t>A125174150X</t>
  </si>
  <si>
    <t>A125185382R</t>
  </si>
  <si>
    <t>A125179766L</t>
  </si>
  <si>
    <t>A125174194A</t>
  </si>
  <si>
    <t>A125185426F</t>
  </si>
  <si>
    <t>A125179810K</t>
  </si>
  <si>
    <t>A125176970T</t>
  </si>
  <si>
    <t>A125188202X</t>
  </si>
  <si>
    <t>A125182586L</t>
  </si>
  <si>
    <t>A125176934J</t>
  </si>
  <si>
    <t>A125188166A</t>
  </si>
  <si>
    <t>A125182550K</t>
  </si>
  <si>
    <t>A125176974A</t>
  </si>
  <si>
    <t>A125188206J</t>
  </si>
  <si>
    <t>A125182590C</t>
  </si>
  <si>
    <t>A125176978K</t>
  </si>
  <si>
    <t>A125188210X</t>
  </si>
  <si>
    <t>A125182594L</t>
  </si>
  <si>
    <t>A125176938T</t>
  </si>
  <si>
    <t>A125188170T</t>
  </si>
  <si>
    <t>A125182554V</t>
  </si>
  <si>
    <t>A125176942J</t>
  </si>
  <si>
    <t>&gt; 25-44 years ;  &gt; Potential workers with job attachment ;  &gt; Males ;</t>
  </si>
  <si>
    <t>&gt; 25-44 years ;  &gt; Potential workers with job attachment ;  &gt; Females ;</t>
  </si>
  <si>
    <t>&gt; 25-44 years ;  &gt;&gt; Had a job to go to and available within 4 weeks ;  Persons ;</t>
  </si>
  <si>
    <t>&gt; 25-44 years ;  &gt;&gt; Had a job to go to and available within 4 weeks ;  &gt; Males ;</t>
  </si>
  <si>
    <t>&gt; 25-44 years ;  &gt;&gt; Had a job to go to and available within 4 weeks ;  &gt; Females ;</t>
  </si>
  <si>
    <t>&gt; 25-44 years ;  &gt;&gt;&gt; Had a job to go to and available last week (unemployed) ;  Persons ;</t>
  </si>
  <si>
    <t>&gt; 25-44 years ;  &gt;&gt;&gt; Had a job to go to and available last week (unemployed) ;  &gt; Males ;</t>
  </si>
  <si>
    <t>&gt; 25-44 years ;  &gt;&gt;&gt; Had a job to go to and available last week (unemployed) ;  &gt; Females ;</t>
  </si>
  <si>
    <t>&gt; 25-44 years ;  &gt;&gt;&gt; Had a job to go to and available within 4 weeks (but not last week) ;  Persons ;</t>
  </si>
  <si>
    <t>&gt; 25-44 years ;  &gt;&gt;&gt; Had a job to go to and available within 4 weeks (but not last week) ;  &gt; Males ;</t>
  </si>
  <si>
    <t>&gt; 25-44 years ;  &gt;&gt;&gt; Had a job to go to and available within 4 weeks (but not last week) ;  &gt; Females ;</t>
  </si>
  <si>
    <t>&gt; 25-44 years ;  &gt;&gt; Had a job to go to and not available within 4 weeks ;  Persons ;</t>
  </si>
  <si>
    <t>&gt; 25-44 years ;  &gt;&gt; Had a job to go to and not available within 4 weeks ;  &gt; Males ;</t>
  </si>
  <si>
    <t>&gt; 25-44 years ;  &gt;&gt; Had a job to go to and not available within 4 weeks ;  &gt; Females ;</t>
  </si>
  <si>
    <t>&gt; 25-44 years ;  &gt; Potential workers without job attachment ;  Persons ;</t>
  </si>
  <si>
    <t>&gt; 25-44 years ;  &gt; Potential workers without job attachment ;  &gt; Males ;</t>
  </si>
  <si>
    <t>&gt; 25-44 years ;  &gt; Potential workers without job attachment ;  &gt; Females ;</t>
  </si>
  <si>
    <t>&gt; 25-44 years ;  &gt;&gt; Wanted to work, actively looking and available within 4 weeks ;  Persons ;</t>
  </si>
  <si>
    <t>&gt; 25-44 years ;  &gt;&gt; Wanted to work, actively looking and available within 4 weeks ;  &gt; Males ;</t>
  </si>
  <si>
    <t>&gt; 25-44 years ;  &gt;&gt; Wanted to work, actively looking and available within 4 weeks ;  &gt; Females ;</t>
  </si>
  <si>
    <t>&gt; 25-44 years ;  &gt;&gt;&gt; Wanted to work, actively looking and available last week (unemployed) ;  Persons ;</t>
  </si>
  <si>
    <t>&gt; 25-44 years ;  &gt;&gt;&gt; Wanted to work, actively looking and available last week (unemployed) ;  &gt; Males ;</t>
  </si>
  <si>
    <t>&gt; 25-44 years ;  &gt;&gt;&gt; Wanted to work, actively looking and available last week (unemployed) ;  &gt; Females ;</t>
  </si>
  <si>
    <t>&gt; 25-44 years ;  &gt;&gt;&gt; Wanted to work, actively looking and available within 4 weeks (but not last week) ;  Persons ;</t>
  </si>
  <si>
    <t>&gt; 25-44 years ;  &gt;&gt;&gt; Wanted to work, actively looking and available within 4 weeks (but not last week) ;  &gt; Males ;</t>
  </si>
  <si>
    <t>&gt; 25-44 years ;  &gt;&gt;&gt; Wanted to work, actively looking and available within 4 weeks (but not last week) ;  &gt; Females ;</t>
  </si>
  <si>
    <t>&gt; 25-44 years ;  &gt;&gt; Wanted to work, actively looking and not available within 4 weeks ;  Persons ;</t>
  </si>
  <si>
    <t>&gt; 25-44 years ;  &gt;&gt; Wanted to work, actively looking and not available within 4 weeks ;  &gt; Males ;</t>
  </si>
  <si>
    <t>&gt; 25-44 years ;  &gt;&gt; Wanted to work, actively looking and not available within 4 weeks ;  &gt; Females ;</t>
  </si>
  <si>
    <t>&gt; 25-44 years ;  &gt;&gt; Wanted to work, available within 4 weeks but not actively looking ;  Persons ;</t>
  </si>
  <si>
    <t>&gt; 25-44 years ;  &gt;&gt; Wanted to work, available within 4 weeks but not actively looking ;  &gt; Males ;</t>
  </si>
  <si>
    <t>&gt; 25-44 years ;  &gt;&gt; Wanted to work, available within 4 weeks but not actively looking ;  &gt; Females ;</t>
  </si>
  <si>
    <t>&gt; 25-44 years ;  &gt;&gt;&gt; Discouraged job seekers - available but discouraged from actively looking ;  Persons ;</t>
  </si>
  <si>
    <t>&gt; 25-44 years ;  &gt;&gt;&gt; Discouraged job seekers - available but discouraged from actively looking ;  &gt; Males ;</t>
  </si>
  <si>
    <t>&gt; 25-44 years ;  &gt;&gt;&gt; Discouraged job seekers - available but discouraged from actively looking ;  &gt; Females ;</t>
  </si>
  <si>
    <t>&gt; 25-44 years ;  &gt;&gt;&gt; Other job seekers - available but not actively looking for other reasons ;  Persons ;</t>
  </si>
  <si>
    <t>&gt; 25-44 years ;  &gt;&gt;&gt; Other job seekers - available but not actively looking for other reasons ;  &gt; Males ;</t>
  </si>
  <si>
    <t>&gt; 25-44 years ;  &gt;&gt;&gt; Other job seekers - available but not actively looking for other reasons ;  &gt; Females ;</t>
  </si>
  <si>
    <t>&gt; 25-44 years ;  &gt;&gt; Wanted to work, not available within 4 weeks and not actively looking ;  Persons ;</t>
  </si>
  <si>
    <t>&gt; 25-44 years ;  &gt;&gt; Wanted to work, not available within 4 weeks and not actively looking ;  &gt; Males ;</t>
  </si>
  <si>
    <t>&gt; 25-44 years ;  &gt;&gt; Wanted to work, not available within 4 weeks and not actively looking ;  &gt; Females ;</t>
  </si>
  <si>
    <t>&gt; 25-44 years ;  Not potential workers ;  Persons ;</t>
  </si>
  <si>
    <t>&gt; 25-44 years ;  Not potential workers ;  &gt; Males ;</t>
  </si>
  <si>
    <t>&gt; 25-44 years ;  Not potential workers ;  &gt; Females ;</t>
  </si>
  <si>
    <t>&gt; 25-44 years ;  &gt; Did not want to work ;  Persons ;</t>
  </si>
  <si>
    <t>&gt; 25-44 years ;  &gt; Did not want to work ;  &gt; Males ;</t>
  </si>
  <si>
    <t>&gt; 25-44 years ;  &gt; Did not want to work ;  &gt; Females ;</t>
  </si>
  <si>
    <t>&gt; 25-44 years ;  &gt; Permanently unable to work ;  Persons ;</t>
  </si>
  <si>
    <t>&gt; 25-44 years ;  &gt; Permanently unable to work ;  &gt; Males ;</t>
  </si>
  <si>
    <t>&gt; 25-44 years ;  &gt; Permanently unable to work ;  &gt; Females ;</t>
  </si>
  <si>
    <t>&gt; 25-44 years ;  Unemployed ;  Persons ;</t>
  </si>
  <si>
    <t>&gt; 25-44 years ;  Unemployed ;  &gt; Males ;</t>
  </si>
  <si>
    <t>&gt; 25-44 years ;  Unemployed ;  &gt; Females ;</t>
  </si>
  <si>
    <t>&gt; 25-44 years ;  Not in the labour force ;  Persons ;</t>
  </si>
  <si>
    <t>&gt; 25-44 years ;  Not in the labour force ;  &gt; Males ;</t>
  </si>
  <si>
    <t>&gt; 25-44 years ;  Not in the labour force ;  &gt; Females ;</t>
  </si>
  <si>
    <t>&gt; 25-44 years ;  With job attachment ;  Persons ;</t>
  </si>
  <si>
    <t>&gt; 25-44 years ;  With job attachment ;  &gt; Males ;</t>
  </si>
  <si>
    <t>&gt; 25-44 years ;  With job attachment ;  &gt; Females ;</t>
  </si>
  <si>
    <t>&gt; 25-44 years ;  Without job attachment ;  Persons ;</t>
  </si>
  <si>
    <t>&gt; 25-44 years ;  Without job attachment ;  &gt; Males ;</t>
  </si>
  <si>
    <t>&gt; 25-44 years ;  Without job attachment ;  &gt; Females ;</t>
  </si>
  <si>
    <t>&gt; 45-64 years ;  Civilian population ;  Persons ;</t>
  </si>
  <si>
    <t>&gt; 45-64 years ;  Civilian population ;  &gt; Males ;</t>
  </si>
  <si>
    <t>&gt; 45-64 years ;  Civilian population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</si>
  <si>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</si>
  <si>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</si>
  <si>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</si>
  <si>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Underemployed (expanded definition) ;  Persons ;</t>
  </si>
  <si>
    <t>&gt; 45-64 years ;  &gt; Underemployed (expanded definition) ;  &gt; Males ;</t>
  </si>
  <si>
    <t>&gt; 45-64 years ;  &gt; Underemployed (expanded definition) ;  &gt; Females ;</t>
  </si>
  <si>
    <t>&gt; 45-64 years ;  &gt;&gt; Underemployed (headline definition) ;  Persons ;</t>
  </si>
  <si>
    <t>&gt; 45-64 years ;  &gt;&gt; Underemployed (headline definition) ;  &gt; Males ;</t>
  </si>
  <si>
    <t>&gt; 45-64 years ;  &gt;&gt; Underemployed (headline definition) ;  &gt; Females ;</t>
  </si>
  <si>
    <t>&gt; 45-64 years ;  Potential workers ;  Persons ;</t>
  </si>
  <si>
    <t>&gt; 45-64 years ;  Potential workers ;  &gt; Males ;</t>
  </si>
  <si>
    <t>&gt; 45-64 years ;  Potential workers ;  &gt; Females ;</t>
  </si>
  <si>
    <t>&gt; 45-64 years ;  &gt; Potential workers with job attachment ;  Persons ;</t>
  </si>
  <si>
    <t>&gt; 45-64 years ;  &gt; Potential workers with job attachment ;  &gt; Males ;</t>
  </si>
  <si>
    <t>&gt; 45-64 years ;  &gt; Potential workers with job attachment ;  &gt; Females ;</t>
  </si>
  <si>
    <t>&gt; 45-64 years ;  &gt;&gt; Had a job to go to and available within 4 weeks ;  Persons ;</t>
  </si>
  <si>
    <t>&gt; 45-64 years ;  &gt;&gt; Had a job to go to and available within 4 weeks ;  &gt; Males ;</t>
  </si>
  <si>
    <t>&gt; 45-64 years ;  &gt;&gt; Had a job to go to and available within 4 weeks ;  &gt; Females ;</t>
  </si>
  <si>
    <t>&gt; 45-64 years ;  &gt;&gt;&gt; Had a job to go to and available last week (unemployed) ;  Persons ;</t>
  </si>
  <si>
    <t>&gt; 45-64 years ;  &gt;&gt;&gt; Had a job to go to and available last week (unemployed) ;  &gt; Males ;</t>
  </si>
  <si>
    <t>&gt; 45-64 years ;  &gt;&gt;&gt; Had a job to go to and available last week (unemployed) ;  &gt; Females ;</t>
  </si>
  <si>
    <t>&gt; 45-64 years ;  &gt;&gt;&gt; Had a job to go to and available within 4 weeks (but not last week) ;  Persons ;</t>
  </si>
  <si>
    <t>&gt; 45-64 years ;  &gt;&gt;&gt; Had a job to go to and available within 4 weeks (but not last week) ;  &gt; Males ;</t>
  </si>
  <si>
    <t>&gt; 45-64 years ;  &gt;&gt;&gt; Had a job to go to and available within 4 weeks (but not last week) ;  &gt; Females ;</t>
  </si>
  <si>
    <t>&gt; 45-64 years ;  &gt;&gt; Had a job to go to and not available within 4 weeks ;  Persons ;</t>
  </si>
  <si>
    <t>&gt; 45-64 years ;  &gt;&gt; Had a job to go to and not available within 4 weeks ;  &gt; Males ;</t>
  </si>
  <si>
    <t>&gt; 45-64 years ;  &gt;&gt; Had a job to go to and not available within 4 weeks ;  &gt; Females ;</t>
  </si>
  <si>
    <t>&gt; 45-64 years ;  &gt; Potential workers without job attachment ;  Persons ;</t>
  </si>
  <si>
    <t>&gt; 45-64 years ;  &gt; Potential workers without job attachment ;  &gt; Males ;</t>
  </si>
  <si>
    <t>&gt; 45-64 years ;  &gt; Potential workers without job attachment ;  &gt; Females ;</t>
  </si>
  <si>
    <t>&gt; 45-64 years ;  &gt;&gt; Wanted to work, actively looking and available within 4 weeks ;  Persons ;</t>
  </si>
  <si>
    <t>&gt; 45-64 years ;  &gt;&gt; Wanted to work, actively looking and available within 4 weeks ;  &gt; Males ;</t>
  </si>
  <si>
    <t>&gt; 45-64 years ;  &gt;&gt; Wanted to work, actively looking and available within 4 weeks ;  &gt; Females ;</t>
  </si>
  <si>
    <t>&gt; 45-64 years ;  &gt;&gt;&gt; Wanted to work, actively looking and available last week (unemployed) ;  Persons ;</t>
  </si>
  <si>
    <t>&gt; 45-64 years ;  &gt;&gt;&gt; Wanted to work, actively looking and available last week (unemployed) ;  &gt; Males ;</t>
  </si>
  <si>
    <t>&gt; 45-64 years ;  &gt;&gt;&gt; Wanted to work, actively looking and available last week (unemployed) ;  &gt; Females ;</t>
  </si>
  <si>
    <t>&gt; 45-64 years ;  &gt;&gt;&gt; Wanted to work, actively looking and available within 4 weeks (but not last week) ;  Persons ;</t>
  </si>
  <si>
    <t>&gt; 45-64 years ;  &gt;&gt;&gt; Wanted to work, actively looking and available within 4 weeks (but not last week) ;  &gt; Males ;</t>
  </si>
  <si>
    <t>&gt; 45-64 years ;  &gt;&gt;&gt; Wanted to work, actively looking and available within 4 weeks (but not last week) ;  &gt; Females ;</t>
  </si>
  <si>
    <t>&gt; 45-64 years ;  &gt;&gt; Wanted to work, actively looking and not available within 4 weeks ;  Persons ;</t>
  </si>
  <si>
    <t>&gt; 45-64 years ;  &gt;&gt; Wanted to work, actively looking and not available within 4 weeks ;  &gt; Males ;</t>
  </si>
  <si>
    <t>&gt; 45-64 years ;  &gt;&gt; Wanted to work, actively looking and not available within 4 weeks ;  &gt; Females ;</t>
  </si>
  <si>
    <t>&gt; 45-64 years ;  &gt;&gt; Wanted to work, available within 4 weeks but not actively looking ;  Persons ;</t>
  </si>
  <si>
    <t>&gt; 45-64 years ;  &gt;&gt; Wanted to work, available within 4 weeks but not actively looking ;  &gt; Males ;</t>
  </si>
  <si>
    <t>&gt; 45-64 years ;  &gt;&gt; Wanted to work, available within 4 weeks but not actively looking ;  &gt; Females ;</t>
  </si>
  <si>
    <t>&gt; 45-64 years ;  &gt;&gt;&gt; Discouraged job seekers - available but discouraged from actively looking ;  Persons ;</t>
  </si>
  <si>
    <t>&gt; 45-64 years ;  &gt;&gt;&gt; Discouraged job seekers - available but discouraged from actively looking ;  &gt; Males ;</t>
  </si>
  <si>
    <t>&gt; 45-64 years ;  &gt;&gt;&gt; Discouraged job seekers - available but discouraged from actively looking ;  &gt; Females ;</t>
  </si>
  <si>
    <t>&gt; 45-64 years ;  &gt;&gt;&gt; Other job seekers - available but not actively looking for other reasons ;  Persons ;</t>
  </si>
  <si>
    <t>&gt; 45-64 years ;  &gt;&gt;&gt; Other job seekers - available but not actively looking for other reasons ;  &gt; Males ;</t>
  </si>
  <si>
    <t>&gt; 45-64 years ;  &gt;&gt;&gt; Other job seekers - available but not actively looking for other reasons ;  &gt; Females ;</t>
  </si>
  <si>
    <t>&gt; 45-64 years ;  &gt;&gt; Wanted to work, not available within 4 weeks and not actively looking ;  Persons ;</t>
  </si>
  <si>
    <t>&gt; 45-64 years ;  &gt;&gt; Wanted to work, not available within 4 weeks and not actively looking ;  &gt; Males ;</t>
  </si>
  <si>
    <t>&gt; 45-64 years ;  &gt;&gt; Wanted to work, not available within 4 weeks and not actively looking ;  &gt; Females ;</t>
  </si>
  <si>
    <t>&gt; 45-64 years ;  Not potential workers ;  Persons ;</t>
  </si>
  <si>
    <t>&gt; 45-64 years ;  Not potential workers ;  &gt; Males ;</t>
  </si>
  <si>
    <t>&gt; 45-64 years ;  Not potential workers ;  &gt; Females ;</t>
  </si>
  <si>
    <t>&gt; 45-64 years ;  &gt; Did not want to work ;  Persons ;</t>
  </si>
  <si>
    <t>&gt; 45-64 years ;  &gt; Did not want to work ;  &gt; Males ;</t>
  </si>
  <si>
    <t>&gt; 45-64 years ;  &gt; Did not want to work ;  &gt; Females ;</t>
  </si>
  <si>
    <t>&gt; 45-64 years ;  &gt; Permanently unable to work ;  Persons ;</t>
  </si>
  <si>
    <t>&gt; 45-64 years ;  &gt; Permanently unable to work ;  &gt; Males ;</t>
  </si>
  <si>
    <t>&gt; 45-64 years ;  &gt; Permanently unable to work ;  &gt; Females ;</t>
  </si>
  <si>
    <t>&gt; 45-64 years ;  Unemployed ;  Persons ;</t>
  </si>
  <si>
    <t>&gt; 45-64 years ;  Unemployed ;  &gt; Males ;</t>
  </si>
  <si>
    <t>&gt; 45-64 years ;  Unemployed ;  &gt; Females ;</t>
  </si>
  <si>
    <t>&gt; 45-64 years ;  Not in the labour force ;  Persons ;</t>
  </si>
  <si>
    <t>&gt; 45-64 years ;  Not in the labour force ;  &gt; Males ;</t>
  </si>
  <si>
    <t>&gt; 45-64 years ;  Not in the labour force ;  &gt; Females ;</t>
  </si>
  <si>
    <t>&gt; 45-64 years ;  With job attachment ;  Persons ;</t>
  </si>
  <si>
    <t>&gt; 45-64 years ;  With job attachment ;  &gt; Males ;</t>
  </si>
  <si>
    <t>&gt; 45-64 years ;  With job attachment ;  &gt; Females ;</t>
  </si>
  <si>
    <t>&gt; 45-64 years ;  Without job attachment ;  Persons ;</t>
  </si>
  <si>
    <t>&gt; 45-64 years ;  Without job attachment ;  &gt; Males ;</t>
  </si>
  <si>
    <t>&gt; 45-64 years ;  Without job attachment ;  &gt; Females ;</t>
  </si>
  <si>
    <t>65 years and over ;  Civilian population ;  Persons ;</t>
  </si>
  <si>
    <t>65 years and over ;  Civilian population ;  &gt; Males ;</t>
  </si>
  <si>
    <t>65 years and over ;  Civilian population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</si>
  <si>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</si>
  <si>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</si>
  <si>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</si>
  <si>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Underemployed (expanded definition) ;  Persons ;</t>
  </si>
  <si>
    <t>65 years and over ;  &gt; Underemployed (expanded definition) ;  &gt; Males ;</t>
  </si>
  <si>
    <t>65 years and over ;  &gt; Underemployed (expanded definition) ;  &gt; Females ;</t>
  </si>
  <si>
    <t>65 years and over ;  &gt;&gt; Underemployed (headline definition) ;  Persons ;</t>
  </si>
  <si>
    <t>65 years and over ;  &gt;&gt; Underemployed (headline definition) ;  &gt; Males ;</t>
  </si>
  <si>
    <t>65 years and over ;  &gt;&gt; Underemployed (headline definition) ;  &gt; Females ;</t>
  </si>
  <si>
    <t>65 years and over ;  Potential workers ;  Persons ;</t>
  </si>
  <si>
    <t>65 years and over ;  Potential workers ;  &gt; Males ;</t>
  </si>
  <si>
    <t>65 years and over ;  Potential workers ;  &gt; Females ;</t>
  </si>
  <si>
    <t>65 years and over ;  &gt; Potential workers with job attachment ;  Persons ;</t>
  </si>
  <si>
    <t>65 years and over ;  &gt; Potential workers with job attachment ;  &gt; Males ;</t>
  </si>
  <si>
    <t>65 years and over ;  &gt; Potential workers with job attachment ;  &gt; Females ;</t>
  </si>
  <si>
    <t>65 years and over ;  &gt;&gt; Had a job to go to and available within 4 weeks ;  Persons ;</t>
  </si>
  <si>
    <t>65 years and over ;  &gt;&gt; Had a job to go to and available within 4 weeks ;  &gt; Males ;</t>
  </si>
  <si>
    <t>65 years and over ;  &gt;&gt; Had a job to go to and available within 4 weeks ;  &gt; Females ;</t>
  </si>
  <si>
    <t>65 years and over ;  &gt;&gt;&gt; Had a job to go to and available last week (unemployed) ;  Persons ;</t>
  </si>
  <si>
    <t>65 years and over ;  &gt;&gt;&gt; Had a job to go to and available last week (unemployed) ;  &gt; Males ;</t>
  </si>
  <si>
    <t>65 years and over ;  &gt;&gt;&gt; Had a job to go to and available last week (unemployed) ;  &gt; Females ;</t>
  </si>
  <si>
    <t>65 years and over ;  &gt;&gt;&gt; Had a job to go to and available within 4 weeks (but not last week) ;  Persons ;</t>
  </si>
  <si>
    <t>65 years and over ;  &gt;&gt;&gt; Had a job to go to and available within 4 weeks (but not last week) ;  &gt; Males ;</t>
  </si>
  <si>
    <t>65 years and over ;  &gt;&gt;&gt; Had a job to go to and available within 4 weeks (but not last week) ;  &gt; Females ;</t>
  </si>
  <si>
    <t>65 years and over ;  &gt;&gt; Had a job to go to and not available within 4 weeks ;  Persons ;</t>
  </si>
  <si>
    <t>65 years and over ;  &gt;&gt; Had a job to go to and not available within 4 weeks ;  &gt; Males ;</t>
  </si>
  <si>
    <t>65 years and over ;  &gt;&gt; Had a job to go to and not available within 4 weeks ;  &gt; Females ;</t>
  </si>
  <si>
    <t>65 years and over ;  &gt; Potential workers without job attachment ;  Persons ;</t>
  </si>
  <si>
    <t>65 years and over ;  &gt; Potential workers without job attachment ;  &gt; Males ;</t>
  </si>
  <si>
    <t>65 years and over ;  &gt; Potential workers without job attachment ;  &gt; Females ;</t>
  </si>
  <si>
    <t>65 years and over ;  &gt;&gt; Wanted to work, actively looking and available within 4 weeks ;  Persons ;</t>
  </si>
  <si>
    <t>65 years and over ;  &gt;&gt; Wanted to work, actively looking and available within 4 weeks ;  &gt; Males ;</t>
  </si>
  <si>
    <t>65 years and over ;  &gt;&gt; Wanted to work, actively looking and available within 4 weeks ;  &gt; Females ;</t>
  </si>
  <si>
    <t>65 years and over ;  &gt;&gt;&gt; Wanted to work, actively looking and available last week (unemployed) ;  Persons ;</t>
  </si>
  <si>
    <t>65 years and over ;  &gt;&gt;&gt; Wanted to work, actively looking and available last week (unemployed) ;  &gt; Males ;</t>
  </si>
  <si>
    <t>65 years and over ;  &gt;&gt;&gt; Wanted to work, actively looking and available last week (unemployed) ;  &gt; Females ;</t>
  </si>
  <si>
    <t>65 years and over ;  &gt;&gt;&gt; Wanted to work, actively looking and available within 4 weeks (but not last week) ;  Persons ;</t>
  </si>
  <si>
    <t>65 years and over ;  &gt;&gt;&gt; Wanted to work, actively looking and available within 4 weeks (but not last week) ;  &gt; Males ;</t>
  </si>
  <si>
    <t>65 years and over ;  &gt;&gt;&gt; Wanted to work, actively looking and available within 4 weeks (but not last week) ;  &gt; Females ;</t>
  </si>
  <si>
    <t>65 years and over ;  &gt;&gt; Wanted to work, actively looking and not available within 4 weeks ;  Persons ;</t>
  </si>
  <si>
    <t>65 years and over ;  &gt;&gt; Wanted to work, actively looking and not available within 4 weeks ;  &gt; Males ;</t>
  </si>
  <si>
    <t>65 years and over ;  &gt;&gt; Wanted to work, actively looking and not available within 4 weeks ;  &gt; Females ;</t>
  </si>
  <si>
    <t>65 years and over ;  &gt;&gt; Wanted to work, available within 4 weeks but not actively looking ;  Persons ;</t>
  </si>
  <si>
    <t>65 years and over ;  &gt;&gt; Wanted to work, available within 4 weeks but not actively looking ;  &gt; Males ;</t>
  </si>
  <si>
    <t>65 years and over ;  &gt;&gt; Wanted to work, available within 4 weeks but not actively looking ;  &gt; Females ;</t>
  </si>
  <si>
    <t>65 years and over ;  &gt;&gt;&gt; Discouraged job seekers - available but discouraged from actively looking ;  Persons ;</t>
  </si>
  <si>
    <t>65 years and over ;  &gt;&gt;&gt; Discouraged job seekers - available but discouraged from actively looking ;  &gt; Males ;</t>
  </si>
  <si>
    <t>65 years and over ;  &gt;&gt;&gt; Discouraged job seekers - available but discouraged from actively looking ;  &gt; Females ;</t>
  </si>
  <si>
    <t>65 years and over ;  &gt;&gt;&gt; Other job seekers - available but not actively looking for other reasons ;  Persons ;</t>
  </si>
  <si>
    <t>65 years and over ;  &gt;&gt;&gt; Other job seekers - available but not actively looking for other reasons ;  &gt; Males ;</t>
  </si>
  <si>
    <t>65 years and over ;  &gt;&gt;&gt; Other job seekers - available but not actively looking for other reasons ;  &gt; Females ;</t>
  </si>
  <si>
    <t>65 years and over ;  &gt;&gt; Wanted to work, not available within 4 weeks and not actively looking ;  Persons ;</t>
  </si>
  <si>
    <t>65 years and over ;  &gt;&gt; Wanted to work, not available within 4 weeks and not actively looking ;  &gt; Males ;</t>
  </si>
  <si>
    <t>65 years and over ;  &gt;&gt; Wanted to work, not available within 4 weeks and not actively looking ;  &gt; Females ;</t>
  </si>
  <si>
    <t>65 years and over ;  Not potential workers ;  Persons ;</t>
  </si>
  <si>
    <t>65 years and over ;  Not potential workers ;  &gt; Males ;</t>
  </si>
  <si>
    <t>65 years and over ;  Not potential workers ;  &gt; Females ;</t>
  </si>
  <si>
    <t>65 years and over ;  &gt; Did not want to work ;  Persons ;</t>
  </si>
  <si>
    <t>65 years and over ;  &gt; Did not want to work ;  &gt; Males ;</t>
  </si>
  <si>
    <t>65 years and over ;  &gt; Did not want to work ;  &gt; Females ;</t>
  </si>
  <si>
    <t>65 years and over ;  &gt; Permanently unable to work ;  Persons ;</t>
  </si>
  <si>
    <t>65 years and over ;  &gt; Permanently unable to work ;  &gt; Males ;</t>
  </si>
  <si>
    <t>65 years and over ;  &gt; Permanently unable to work ;  &gt; Females ;</t>
  </si>
  <si>
    <t>65 years and over ;  Unemployed ;  Persons ;</t>
  </si>
  <si>
    <t>65 years and over ;  Unemployed ;  &gt; Males ;</t>
  </si>
  <si>
    <t>65 years and over ;  Unemployed ;  &gt; Females ;</t>
  </si>
  <si>
    <t>65 years and over ;  Not in the labour force ;  Persons ;</t>
  </si>
  <si>
    <t>65 years and over ;  Not in the labour force ;  &gt; Males ;</t>
  </si>
  <si>
    <t>65 years and over ;  Not in the labour force ;  &gt; Females ;</t>
  </si>
  <si>
    <t>65 years and over ;  With job attachment ;  Persons ;</t>
  </si>
  <si>
    <t>65 years and over ;  With job attachment ;  &gt; Males ;</t>
  </si>
  <si>
    <t>65 years and over ;  With job attachment ;  &gt; Females ;</t>
  </si>
  <si>
    <t>65 years and over ;  Without job attachment ;  Persons ;</t>
  </si>
  <si>
    <t>65 years and over ;  Without job attachment ;  &gt; Males ;</t>
  </si>
  <si>
    <t>65 years and over ;  Without job attachment ;  &gt; Females ;</t>
  </si>
  <si>
    <t>New South Wales ;  Civilian population ;  Persons ;</t>
  </si>
  <si>
    <t>New South Wales ;  Civilian population ;  &gt; Males ;</t>
  </si>
  <si>
    <t>New South Wales ;  Civilian population ;  &gt; Females ;</t>
  </si>
  <si>
    <t>New South Wales ;  Employed ;  Persons ;</t>
  </si>
  <si>
    <t>New South Wales ;  Employed ;  &gt; Males ;</t>
  </si>
  <si>
    <t>New South Wales ;  Employed ;  &gt; Females ;</t>
  </si>
  <si>
    <t>New South Wales ;  &gt; Underemployed (expanded definition) ;  Persons ;</t>
  </si>
  <si>
    <t>New South Wales ;  &gt; Underemployed (expanded definition) ;  &gt; Males ;</t>
  </si>
  <si>
    <t>New South Wales ;  &gt; Underemployed (expanded definition) ;  &gt; Females ;</t>
  </si>
  <si>
    <t>New South Wales ;  &gt;&gt; Underemployed (headline definition) ;  Persons ;</t>
  </si>
  <si>
    <t>New South Wales ;  &gt;&gt; Underemployed (headline definition) ;  &gt; Males ;</t>
  </si>
  <si>
    <t>New South Wales ;  &gt;&gt; Underemployed (headline definition) ;  &gt; Females ;</t>
  </si>
  <si>
    <t>New South Wales ;  Potential workers ;  Persons ;</t>
  </si>
  <si>
    <t>New South Wales ;  Potential workers ;  &gt; Males ;</t>
  </si>
  <si>
    <t>New South Wales ;  Potential workers ;  &gt; Females ;</t>
  </si>
  <si>
    <t>New South Wales ;  &gt; Potential workers with job attachment ;  Persons ;</t>
  </si>
  <si>
    <t>New South Wales ;  &gt; Potential workers with job attachment ;  &gt; Males ;</t>
  </si>
  <si>
    <t>New South Wales ;  &gt; Potential workers with job attachment ;  &gt; Females ;</t>
  </si>
  <si>
    <t>New South Wales ;  &gt;&gt; Had a job to go to and available within 4 weeks ;  Persons ;</t>
  </si>
  <si>
    <t>New South Wales ;  &gt;&gt; Had a job to go to and available within 4 weeks ;  &gt; Males ;</t>
  </si>
  <si>
    <t>New South Wales ;  &gt;&gt; Had a job to go to and available within 4 weeks ;  &gt; Females ;</t>
  </si>
  <si>
    <t>New South Wales ;  &gt;&gt;&gt; Had a job to go to and available last week (unemployed) ;  Persons ;</t>
  </si>
  <si>
    <t>New South Wales ;  &gt;&gt;&gt; Had a job to go to and available last week (unemployed) ;  &gt; Males ;</t>
  </si>
  <si>
    <t>New South Wales ;  &gt;&gt;&gt; Had a job to go to and available last week (unemployed) ;  &gt; Females ;</t>
  </si>
  <si>
    <t>New South Wales ;  &gt;&gt;&gt; Had a job to go to and available within 4 weeks (but not last week) ;  Persons ;</t>
  </si>
  <si>
    <t>New South Wales ;  &gt;&gt;&gt; Had a job to go to and available within 4 weeks (but not last week) ;  &gt; Males ;</t>
  </si>
  <si>
    <t>New South Wales ;  &gt;&gt;&gt; Had a job to go to and available within 4 weeks (but not last week) ;  &gt; Females ;</t>
  </si>
  <si>
    <t>New South Wales ;  &gt;&gt; Had a job to go to and not available within 4 weeks ;  Persons ;</t>
  </si>
  <si>
    <t>New South Wales ;  &gt;&gt; Had a job to go to and not available within 4 weeks ;  &gt; Males ;</t>
  </si>
  <si>
    <t>New South Wales ;  &gt;&gt; Had a job to go to and not available within 4 weeks ;  &gt; Females ;</t>
  </si>
  <si>
    <t>New South Wales ;  &gt; Potential workers without job attachment ;  Persons ;</t>
  </si>
  <si>
    <t>New South Wales ;  &gt; Potential workers without job attachment ;  &gt; Males ;</t>
  </si>
  <si>
    <t>A125188174A</t>
  </si>
  <si>
    <t>A125182558C</t>
  </si>
  <si>
    <t>A125176962T</t>
  </si>
  <si>
    <t>A125188194K</t>
  </si>
  <si>
    <t>A125182578L</t>
  </si>
  <si>
    <t>A125176922X</t>
  </si>
  <si>
    <t>A125188154T</t>
  </si>
  <si>
    <t>A125182538V</t>
  </si>
  <si>
    <t>A125176982A</t>
  </si>
  <si>
    <t>A125188214J</t>
  </si>
  <si>
    <t>A125182598W</t>
  </si>
  <si>
    <t>A125176966A</t>
  </si>
  <si>
    <t>A125188198V</t>
  </si>
  <si>
    <t>A125182582C</t>
  </si>
  <si>
    <t>A125176994K</t>
  </si>
  <si>
    <t>A125188226T</t>
  </si>
  <si>
    <t>A125182610A</t>
  </si>
  <si>
    <t>A125176926J</t>
  </si>
  <si>
    <t>A125188158A</t>
  </si>
  <si>
    <t>A125182542K</t>
  </si>
  <si>
    <t>A125176902R</t>
  </si>
  <si>
    <t>A125188134J</t>
  </si>
  <si>
    <t>A125182518K</t>
  </si>
  <si>
    <t>A125176914X</t>
  </si>
  <si>
    <t>A125188146T</t>
  </si>
  <si>
    <t>A125182530A</t>
  </si>
  <si>
    <t>A125176946T</t>
  </si>
  <si>
    <t>A125188178K</t>
  </si>
  <si>
    <t>A125182562V</t>
  </si>
  <si>
    <t>A125176918J</t>
  </si>
  <si>
    <t>A125188150J</t>
  </si>
  <si>
    <t>A125182534K</t>
  </si>
  <si>
    <t>A125176950J</t>
  </si>
  <si>
    <t>A125188182A</t>
  </si>
  <si>
    <t>A125182566C</t>
  </si>
  <si>
    <t>A125176954T</t>
  </si>
  <si>
    <t>A125188186K</t>
  </si>
  <si>
    <t>A125182570V</t>
  </si>
  <si>
    <t>A125176998V</t>
  </si>
  <si>
    <t>A125188230J</t>
  </si>
  <si>
    <t>A125182614K</t>
  </si>
  <si>
    <t>A125176906X</t>
  </si>
  <si>
    <t>A125188138T</t>
  </si>
  <si>
    <t>A125182522A</t>
  </si>
  <si>
    <t>A125176986K</t>
  </si>
  <si>
    <t>A125188218T</t>
  </si>
  <si>
    <t>A125182602A</t>
  </si>
  <si>
    <t>A125176990A</t>
  </si>
  <si>
    <t>A125188222J</t>
  </si>
  <si>
    <t>A125182606K</t>
  </si>
  <si>
    <t>A125176910R</t>
  </si>
  <si>
    <t>A125188142J</t>
  </si>
  <si>
    <t>A125182526K</t>
  </si>
  <si>
    <t>A125176930X</t>
  </si>
  <si>
    <t>A125188162T</t>
  </si>
  <si>
    <t>A125182546V</t>
  </si>
  <si>
    <t>A125176958A</t>
  </si>
  <si>
    <t>A125188190A</t>
  </si>
  <si>
    <t>A125182574C</t>
  </si>
  <si>
    <t>A125177002A</t>
  </si>
  <si>
    <t>A125188234T</t>
  </si>
  <si>
    <t>A125182618V</t>
  </si>
  <si>
    <t>A125177906T</t>
  </si>
  <si>
    <t>A125189138K</t>
  </si>
  <si>
    <t>A125183522V</t>
  </si>
  <si>
    <t>A125177870A</t>
  </si>
  <si>
    <t>A125189102J</t>
  </si>
  <si>
    <t>A125183486W</t>
  </si>
  <si>
    <t>A125177910J</t>
  </si>
  <si>
    <t>A125189142A</t>
  </si>
  <si>
    <t>A125183526C</t>
  </si>
  <si>
    <t>A125177914T</t>
  </si>
  <si>
    <t>A125189146K</t>
  </si>
  <si>
    <t>A125183530V</t>
  </si>
  <si>
    <t>A125177874K</t>
  </si>
  <si>
    <t>A125189106T</t>
  </si>
  <si>
    <t>A125183490L</t>
  </si>
  <si>
    <t>A125177878V</t>
  </si>
  <si>
    <t>A125189110J</t>
  </si>
  <si>
    <t>A125183494W</t>
  </si>
  <si>
    <t>A125177898C</t>
  </si>
  <si>
    <t>A125189130T</t>
  </si>
  <si>
    <t>A125183514V</t>
  </si>
  <si>
    <t>A125177858K</t>
  </si>
  <si>
    <t>A125189090K</t>
  </si>
  <si>
    <t>A125183474L</t>
  </si>
  <si>
    <t>A125177918A</t>
  </si>
  <si>
    <t>A125189150A</t>
  </si>
  <si>
    <t>A125183534C</t>
  </si>
  <si>
    <t>A125177902J</t>
  </si>
  <si>
    <t>A125189134A</t>
  </si>
  <si>
    <t>A125183518C</t>
  </si>
  <si>
    <t>A125177930T</t>
  </si>
  <si>
    <t>A125189162K</t>
  </si>
  <si>
    <t>A125183546L</t>
  </si>
  <si>
    <t>A125177862A</t>
  </si>
  <si>
    <t>A125189094V</t>
  </si>
  <si>
    <t>A125183478W</t>
  </si>
  <si>
    <t>A125177838A</t>
  </si>
  <si>
    <t>A125189070A</t>
  </si>
  <si>
    <t>A125183454C</t>
  </si>
  <si>
    <t>A125177850T</t>
  </si>
  <si>
    <t>A125189082K</t>
  </si>
  <si>
    <t>A125183466L</t>
  </si>
  <si>
    <t>A125177882K</t>
  </si>
  <si>
    <t>A125189114T</t>
  </si>
  <si>
    <t>A125183498F</t>
  </si>
  <si>
    <t>A125177854A</t>
  </si>
  <si>
    <t>A125189086V</t>
  </si>
  <si>
    <t>A125183470C</t>
  </si>
  <si>
    <t>A125177886V</t>
  </si>
  <si>
    <t>A125189118A</t>
  </si>
  <si>
    <t>A125183502K</t>
  </si>
  <si>
    <t>A125177890K</t>
  </si>
  <si>
    <t>A125189122T</t>
  </si>
  <si>
    <t>A125183506V</t>
  </si>
  <si>
    <t>A125177934A</t>
  </si>
  <si>
    <t>A125189166V</t>
  </si>
  <si>
    <t>A125183550C</t>
  </si>
  <si>
    <t>A125177842T</t>
  </si>
  <si>
    <t>A125189074K</t>
  </si>
  <si>
    <t>A125183458L</t>
  </si>
  <si>
    <t>A125177922T</t>
  </si>
  <si>
    <t>A125189154K</t>
  </si>
  <si>
    <t>A125183538L</t>
  </si>
  <si>
    <t>A125177926A</t>
  </si>
  <si>
    <t>A125189158V</t>
  </si>
  <si>
    <t>A125183542C</t>
  </si>
  <si>
    <t>A125177846A</t>
  </si>
  <si>
    <t>A125189078V</t>
  </si>
  <si>
    <t>A125183462C</t>
  </si>
  <si>
    <t>A125177866K</t>
  </si>
  <si>
    <t>A125189098C</t>
  </si>
  <si>
    <t>A125183482L</t>
  </si>
  <si>
    <t>A125177894V</t>
  </si>
  <si>
    <t>A125189126A</t>
  </si>
  <si>
    <t>A125183510K</t>
  </si>
  <si>
    <t>A125177938K</t>
  </si>
  <si>
    <t>A125189170K</t>
  </si>
  <si>
    <t>A125183554L</t>
  </si>
  <si>
    <t>A125175098V</t>
  </si>
  <si>
    <t>A125186330F</t>
  </si>
  <si>
    <t>A125180714J</t>
  </si>
  <si>
    <t>A125175062T</t>
  </si>
  <si>
    <t>A125186294J</t>
  </si>
  <si>
    <t>A125180678K</t>
  </si>
  <si>
    <t>A125175102X</t>
  </si>
  <si>
    <t>A125186334R</t>
  </si>
  <si>
    <t>A125180718T</t>
  </si>
  <si>
    <t>A125175106J</t>
  </si>
  <si>
    <t>A125186338X</t>
  </si>
  <si>
    <t>A125180722J</t>
  </si>
  <si>
    <t>A125175066A</t>
  </si>
  <si>
    <t>A125186298T</t>
  </si>
  <si>
    <t>A125180682A</t>
  </si>
  <si>
    <t>A125175070T</t>
  </si>
  <si>
    <t>A125186302W</t>
  </si>
  <si>
    <t>A125180686K</t>
  </si>
  <si>
    <t>A125175090A</t>
  </si>
  <si>
    <t>A125186322F</t>
  </si>
  <si>
    <t>A125180706J</t>
  </si>
  <si>
    <t>A125175050J</t>
  </si>
  <si>
    <t>A125186282X</t>
  </si>
  <si>
    <t>A125180666A</t>
  </si>
  <si>
    <t>A125175110X</t>
  </si>
  <si>
    <t>A125186342R</t>
  </si>
  <si>
    <t>A125180726T</t>
  </si>
  <si>
    <t>A125175094K</t>
  </si>
  <si>
    <t>A125186326R</t>
  </si>
  <si>
    <t>A125180710X</t>
  </si>
  <si>
    <t>A125175122J</t>
  </si>
  <si>
    <t>A125186354X</t>
  </si>
  <si>
    <t>A125180738A</t>
  </si>
  <si>
    <t>A125175054T</t>
  </si>
  <si>
    <t>A125186286J</t>
  </si>
  <si>
    <t>A125180670T</t>
  </si>
  <si>
    <t>A125175030X</t>
  </si>
  <si>
    <t>A125186262R</t>
  </si>
  <si>
    <t>A125180646T</t>
  </si>
  <si>
    <t>A125175042J</t>
  </si>
  <si>
    <t>A125186274X</t>
  </si>
  <si>
    <t>A125180658A</t>
  </si>
  <si>
    <t>A125175074A</t>
  </si>
  <si>
    <t>A125186306F</t>
  </si>
  <si>
    <t>A125180690A</t>
  </si>
  <si>
    <t>A125175046T</t>
  </si>
  <si>
    <t>A125186278J</t>
  </si>
  <si>
    <t>A125180662T</t>
  </si>
  <si>
    <t>A125175078K</t>
  </si>
  <si>
    <t>A125186310W</t>
  </si>
  <si>
    <t>A125180694K</t>
  </si>
  <si>
    <t>A125175082A</t>
  </si>
  <si>
    <t>A125186314F</t>
  </si>
  <si>
    <t>A125180698V</t>
  </si>
  <si>
    <t>A125175126T</t>
  </si>
  <si>
    <t>A125186358J</t>
  </si>
  <si>
    <t>A125180742T</t>
  </si>
  <si>
    <t>A125175034J</t>
  </si>
  <si>
    <t>A125186266X</t>
  </si>
  <si>
    <t>A125180650J</t>
  </si>
  <si>
    <t>A125175114J</t>
  </si>
  <si>
    <t>A125186346X</t>
  </si>
  <si>
    <t>A125180730J</t>
  </si>
  <si>
    <t>A125175118T</t>
  </si>
  <si>
    <t>A125186350R</t>
  </si>
  <si>
    <t>A125180734T</t>
  </si>
  <si>
    <t>A125175038T</t>
  </si>
  <si>
    <t>A125186270R</t>
  </si>
  <si>
    <t>A125180654T</t>
  </si>
  <si>
    <t>A125175058A</t>
  </si>
  <si>
    <t>A125186290X</t>
  </si>
  <si>
    <t>A125180674A</t>
  </si>
  <si>
    <t>A125175086K</t>
  </si>
  <si>
    <t>A125186318R</t>
  </si>
  <si>
    <t>A125180702X</t>
  </si>
  <si>
    <t>A125175130J</t>
  </si>
  <si>
    <t>A125186362X</t>
  </si>
  <si>
    <t>A125180746A</t>
  </si>
  <si>
    <t>A125173850V</t>
  </si>
  <si>
    <t>A125185082L</t>
  </si>
  <si>
    <t>A125179466K</t>
  </si>
  <si>
    <t>A125173814K</t>
  </si>
  <si>
    <t>A125185046C</t>
  </si>
  <si>
    <t>A125179430J</t>
  </si>
  <si>
    <t>A125173854C</t>
  </si>
  <si>
    <t>A125185086W</t>
  </si>
  <si>
    <t>A125179470A</t>
  </si>
  <si>
    <t>A125173858L</t>
  </si>
  <si>
    <t>A125185090L</t>
  </si>
  <si>
    <t>A125179474K</t>
  </si>
  <si>
    <t>A125173818V</t>
  </si>
  <si>
    <t>A125185050V</t>
  </si>
  <si>
    <t>A125179434T</t>
  </si>
  <si>
    <t>A125173822K</t>
  </si>
  <si>
    <t>A125185054C</t>
  </si>
  <si>
    <t>A125179438A</t>
  </si>
  <si>
    <t>A125173842V</t>
  </si>
  <si>
    <t>A125185074L</t>
  </si>
  <si>
    <t>A125179458K</t>
  </si>
  <si>
    <t>A125173802A</t>
  </si>
  <si>
    <t>A125185034V</t>
  </si>
  <si>
    <t>A125179418T</t>
  </si>
  <si>
    <t>A125173862C</t>
  </si>
  <si>
    <t>A125185094W</t>
  </si>
  <si>
    <t>A125179478V</t>
  </si>
  <si>
    <t>A125173846C</t>
  </si>
  <si>
    <t>A125185078W</t>
  </si>
  <si>
    <t>A125179462A</t>
  </si>
  <si>
    <t>A125173874L</t>
  </si>
  <si>
    <t>A125185106V</t>
  </si>
  <si>
    <t>New South Wales ;  &gt; Potential workers without job attachment ;  &gt; Females ;</t>
  </si>
  <si>
    <t>New South Wales ;  &gt;&gt; Wanted to work, actively looking and available within 4 weeks ;  Persons ;</t>
  </si>
  <si>
    <t>New South Wales ;  &gt;&gt; Wanted to work, actively looking and available within 4 weeks ;  &gt; Males ;</t>
  </si>
  <si>
    <t>New South Wales ;  &gt;&gt; Wanted to work, actively looking and available within 4 weeks ;  &gt; Females ;</t>
  </si>
  <si>
    <t>New South Wales ;  &gt;&gt;&gt; Wanted to work, actively looking and available last week (unemployed) ;  Persons ;</t>
  </si>
  <si>
    <t>New South Wales ;  &gt;&gt;&gt; Wanted to work, actively looking and available last week (unemployed) ;  &gt; Males ;</t>
  </si>
  <si>
    <t>New South Wales ;  &gt;&gt;&gt; Wanted to work, actively looking and available last week (unemployed) ;  &gt; Females ;</t>
  </si>
  <si>
    <t>New South Wales ;  &gt;&gt;&gt; Wanted to work, actively looking and available within 4 weeks (but not last week) ;  Persons ;</t>
  </si>
  <si>
    <t>New South Wales ;  &gt;&gt;&gt; Wanted to work, actively looking and available within 4 weeks (but not last week) ;  &gt; Males ;</t>
  </si>
  <si>
    <t>New South Wales ;  &gt;&gt;&gt; Wanted to work, actively looking and available within 4 weeks (but not last week) ;  &gt; Females ;</t>
  </si>
  <si>
    <t>New South Wales ;  &gt;&gt; Wanted to work, actively looking and not available within 4 weeks ;  Persons ;</t>
  </si>
  <si>
    <t>New South Wales ;  &gt;&gt; Wanted to work, actively looking and not available within 4 weeks ;  &gt; Males ;</t>
  </si>
  <si>
    <t>New South Wales ;  &gt;&gt; Wanted to work, actively looking and not available within 4 weeks ;  &gt; Females ;</t>
  </si>
  <si>
    <t>New South Wales ;  &gt;&gt; Wanted to work, available within 4 weeks but not actively looking ;  Persons ;</t>
  </si>
  <si>
    <t>New South Wales ;  &gt;&gt; Wanted to work, available within 4 weeks but not actively looking ;  &gt; Males ;</t>
  </si>
  <si>
    <t>New South Wales ;  &gt;&gt; Wanted to work, available within 4 weeks but not actively looking ;  &gt; Females ;</t>
  </si>
  <si>
    <t>New South Wales ;  &gt;&gt;&gt; Discouraged job seekers - available but discouraged from actively looking ;  Persons ;</t>
  </si>
  <si>
    <t>New South Wales ;  &gt;&gt;&gt; Discouraged job seekers - available but discouraged from actively looking ;  &gt; Males ;</t>
  </si>
  <si>
    <t>New South Wales ;  &gt;&gt;&gt; Discouraged job seekers - available but discouraged from actively looking ;  &gt; Females ;</t>
  </si>
  <si>
    <t>New South Wales ;  &gt;&gt;&gt; Other job seekers - available but not actively looking for other reasons ;  Persons ;</t>
  </si>
  <si>
    <t>New South Wales ;  &gt;&gt;&gt; Other job seekers - available but not actively looking for other reasons ;  &gt; Males ;</t>
  </si>
  <si>
    <t>New South Wales ;  &gt;&gt;&gt; Other job seekers - available but not actively looking for other reasons ;  &gt; Females ;</t>
  </si>
  <si>
    <t>New South Wales ;  &gt;&gt; Wanted to work, not available within 4 weeks and not actively looking ;  Persons ;</t>
  </si>
  <si>
    <t>New South Wales ;  &gt;&gt; Wanted to work, not available within 4 weeks and not actively looking ;  &gt; Males ;</t>
  </si>
  <si>
    <t>New South Wales ;  &gt;&gt; Wanted to work, not available within 4 weeks and not actively looking ;  &gt; Females ;</t>
  </si>
  <si>
    <t>New South Wales ;  Not potential workers ;  Persons ;</t>
  </si>
  <si>
    <t>New South Wales ;  Not potential workers ;  &gt; Males ;</t>
  </si>
  <si>
    <t>New South Wales ;  Not potential workers ;  &gt; Females ;</t>
  </si>
  <si>
    <t>New South Wales ;  &gt; Did not want to work ;  Persons ;</t>
  </si>
  <si>
    <t>New South Wales ;  &gt; Did not want to work ;  &gt; Males ;</t>
  </si>
  <si>
    <t>New South Wales ;  &gt; Did not want to work ;  &gt; Females ;</t>
  </si>
  <si>
    <t>New South Wales ;  &gt; Permanently unable to work ;  Persons ;</t>
  </si>
  <si>
    <t>New South Wales ;  &gt; Permanently unable to work ;  &gt; Males ;</t>
  </si>
  <si>
    <t>New South Wales ;  &gt; Permanently unable to work ;  &gt; Females ;</t>
  </si>
  <si>
    <t>New South Wales ;  Unemployed ;  Persons ;</t>
  </si>
  <si>
    <t>New South Wales ;  Unemployed ;  &gt; Males ;</t>
  </si>
  <si>
    <t>New South Wales ;  Unemployed ;  &gt; Females ;</t>
  </si>
  <si>
    <t>New South Wales ;  Not in the labour force ;  Persons ;</t>
  </si>
  <si>
    <t>New South Wales ;  Not in the labour force ;  &gt; Males ;</t>
  </si>
  <si>
    <t>New South Wales ;  Not in the labour force ;  &gt; Females ;</t>
  </si>
  <si>
    <t>New South Wales ;  With job attachment ;  Persons ;</t>
  </si>
  <si>
    <t>New South Wales ;  With job attachment ;  &gt; Males ;</t>
  </si>
  <si>
    <t>New South Wales ;  With job attachment ;  &gt; Females ;</t>
  </si>
  <si>
    <t>New South Wales ;  Without job attachment ;  Persons ;</t>
  </si>
  <si>
    <t>New South Wales ;  Without job attachment ;  &gt; Males ;</t>
  </si>
  <si>
    <t>New South Wales ;  Without job attachment ;  &gt; Females ;</t>
  </si>
  <si>
    <t>Victoria ;  Civilian population ;  Persons ;</t>
  </si>
  <si>
    <t>Victoria ;  Civilian population ;  &gt; Males ;</t>
  </si>
  <si>
    <t>Victoria ;  Civilian population ;  &gt; Females ;</t>
  </si>
  <si>
    <t>Victoria ;  Employed ;  Persons ;</t>
  </si>
  <si>
    <t>Victoria ;  Employed ;  &gt; Males ;</t>
  </si>
  <si>
    <t>Victoria ;  Employed ;  &gt; Females ;</t>
  </si>
  <si>
    <t>Victoria ;  &gt; Underemployed (expanded definition) ;  Persons ;</t>
  </si>
  <si>
    <t>Victoria ;  &gt; Underemployed (expanded definition) ;  &gt; Males ;</t>
  </si>
  <si>
    <t>Victoria ;  &gt; Underemployed (expanded definition) ;  &gt; Females ;</t>
  </si>
  <si>
    <t>Victoria ;  &gt;&gt; Underemployed (headline definition) ;  Persons ;</t>
  </si>
  <si>
    <t>Victoria ;  &gt;&gt; Underemployed (headline definition) ;  &gt; Males ;</t>
  </si>
  <si>
    <t>Victoria ;  &gt;&gt; Underemployed (headline definition) ;  &gt; Females ;</t>
  </si>
  <si>
    <t>Victoria ;  Potential workers ;  Persons ;</t>
  </si>
  <si>
    <t>Victoria ;  Potential workers ;  &gt; Males ;</t>
  </si>
  <si>
    <t>Victoria ;  Potential workers ;  &gt; Females ;</t>
  </si>
  <si>
    <t>Victoria ;  &gt; Potential workers with job attachment ;  Persons ;</t>
  </si>
  <si>
    <t>Victoria ;  &gt; Potential workers with job attachment ;  &gt; Males ;</t>
  </si>
  <si>
    <t>Victoria ;  &gt; Potential workers with job attachment ;  &gt; Females ;</t>
  </si>
  <si>
    <t>Victoria ;  &gt;&gt; Had a job to go to and available within 4 weeks ;  Persons ;</t>
  </si>
  <si>
    <t>Victoria ;  &gt;&gt; Had a job to go to and available within 4 weeks ;  &gt; Males ;</t>
  </si>
  <si>
    <t>Victoria ;  &gt;&gt; Had a job to go to and available within 4 weeks ;  &gt; Females ;</t>
  </si>
  <si>
    <t>Victoria ;  &gt;&gt;&gt; Had a job to go to and available last week (unemployed) ;  Persons ;</t>
  </si>
  <si>
    <t>Victoria ;  &gt;&gt;&gt; Had a job to go to and available last week (unemployed) ;  &gt; Males ;</t>
  </si>
  <si>
    <t>Victoria ;  &gt;&gt;&gt; Had a job to go to and available last week (unemployed) ;  &gt; Females ;</t>
  </si>
  <si>
    <t>Victoria ;  &gt;&gt;&gt; Had a job to go to and available within 4 weeks (but not last week) ;  Persons ;</t>
  </si>
  <si>
    <t>Victoria ;  &gt;&gt;&gt; Had a job to go to and available within 4 weeks (but not last week) ;  &gt; Males ;</t>
  </si>
  <si>
    <t>Victoria ;  &gt;&gt;&gt; Had a job to go to and available within 4 weeks (but not last week) ;  &gt; Females ;</t>
  </si>
  <si>
    <t>Victoria ;  &gt;&gt; Had a job to go to and not available within 4 weeks ;  Persons ;</t>
  </si>
  <si>
    <t>Victoria ;  &gt;&gt; Had a job to go to and not available within 4 weeks ;  &gt; Males ;</t>
  </si>
  <si>
    <t>Victoria ;  &gt;&gt; Had a job to go to and not available within 4 weeks ;  &gt; Females ;</t>
  </si>
  <si>
    <t>Victoria ;  &gt; Potential workers without job attachment ;  Persons ;</t>
  </si>
  <si>
    <t>Victoria ;  &gt; Potential workers without job attachment ;  &gt; Males ;</t>
  </si>
  <si>
    <t>Victoria ;  &gt; Potential workers without job attachment ;  &gt; Females ;</t>
  </si>
  <si>
    <t>Victoria ;  &gt;&gt; Wanted to work, actively looking and available within 4 weeks ;  Persons ;</t>
  </si>
  <si>
    <t>Victoria ;  &gt;&gt; Wanted to work, actively looking and available within 4 weeks ;  &gt; Males ;</t>
  </si>
  <si>
    <t>Victoria ;  &gt;&gt; Wanted to work, actively looking and available within 4 weeks ;  &gt; Females ;</t>
  </si>
  <si>
    <t>Victoria ;  &gt;&gt;&gt; Wanted to work, actively looking and available last week (unemployed) ;  Persons ;</t>
  </si>
  <si>
    <t>Victoria ;  &gt;&gt;&gt; Wanted to work, actively looking and available last week (unemployed) ;  &gt; Males ;</t>
  </si>
  <si>
    <t>Victoria ;  &gt;&gt;&gt; Wanted to work, actively looking and available last week (unemployed) ;  &gt; Females ;</t>
  </si>
  <si>
    <t>Victoria ;  &gt;&gt;&gt; Wanted to work, actively looking and available within 4 weeks (but not last week) ;  Persons ;</t>
  </si>
  <si>
    <t>Victoria ;  &gt;&gt;&gt; Wanted to work, actively looking and available within 4 weeks (but not last week) ;  &gt; Males ;</t>
  </si>
  <si>
    <t>Victoria ;  &gt;&gt;&gt; Wanted to work, actively looking and available within 4 weeks (but not last week) ;  &gt; Females ;</t>
  </si>
  <si>
    <t>Victoria ;  &gt;&gt; Wanted to work, actively looking and not available within 4 weeks ;  Persons ;</t>
  </si>
  <si>
    <t>Victoria ;  &gt;&gt; Wanted to work, actively looking and not available within 4 weeks ;  &gt; Males ;</t>
  </si>
  <si>
    <t>Victoria ;  &gt;&gt; Wanted to work, actively looking and not available within 4 weeks ;  &gt; Females ;</t>
  </si>
  <si>
    <t>Victoria ;  &gt;&gt; Wanted to work, available within 4 weeks but not actively looking ;  Persons ;</t>
  </si>
  <si>
    <t>Victoria ;  &gt;&gt; Wanted to work, available within 4 weeks but not actively looking ;  &gt; Males ;</t>
  </si>
  <si>
    <t>Victoria ;  &gt;&gt; Wanted to work, available within 4 weeks but not actively looking ;  &gt; Females ;</t>
  </si>
  <si>
    <t>Victoria ;  &gt;&gt;&gt; Discouraged job seekers - available but discouraged from actively looking ;  Persons ;</t>
  </si>
  <si>
    <t>Victoria ;  &gt;&gt;&gt; Discouraged job seekers - available but discouraged from actively looking ;  &gt; Males ;</t>
  </si>
  <si>
    <t>Victoria ;  &gt;&gt;&gt; Discouraged job seekers - available but discouraged from actively looking ;  &gt; Females ;</t>
  </si>
  <si>
    <t>Victoria ;  &gt;&gt;&gt; Other job seekers - available but not actively looking for other reasons ;  Persons ;</t>
  </si>
  <si>
    <t>Victoria ;  &gt;&gt;&gt; Other job seekers - available but not actively looking for other reasons ;  &gt; Males ;</t>
  </si>
  <si>
    <t>Victoria ;  &gt;&gt;&gt; Other job seekers - available but not actively looking for other reasons ;  &gt; Females ;</t>
  </si>
  <si>
    <t>Victoria ;  &gt;&gt; Wanted to work, not available within 4 weeks and not actively looking ;  Persons ;</t>
  </si>
  <si>
    <t>Victoria ;  &gt;&gt; Wanted to work, not available within 4 weeks and not actively looking ;  &gt; Males ;</t>
  </si>
  <si>
    <t>Victoria ;  &gt;&gt; Wanted to work, not available within 4 weeks and not actively looking ;  &gt; Females ;</t>
  </si>
  <si>
    <t>Victoria ;  Not potential workers ;  Persons ;</t>
  </si>
  <si>
    <t>Victoria ;  Not potential workers ;  &gt; Males ;</t>
  </si>
  <si>
    <t>Victoria ;  Not potential workers ;  &gt; Females ;</t>
  </si>
  <si>
    <t>Victoria ;  &gt; Did not want to work ;  Persons ;</t>
  </si>
  <si>
    <t>Victoria ;  &gt; Did not want to work ;  &gt; Males ;</t>
  </si>
  <si>
    <t>Victoria ;  &gt; Did not want to work ;  &gt; Females ;</t>
  </si>
  <si>
    <t>Victoria ;  &gt; Permanently unable to work ;  Persons ;</t>
  </si>
  <si>
    <t>Victoria ;  &gt; Permanently unable to work ;  &gt; Males ;</t>
  </si>
  <si>
    <t>Victoria ;  &gt; Permanently unable to work ;  &gt; Females ;</t>
  </si>
  <si>
    <t>Victoria ;  Unemployed ;  Persons ;</t>
  </si>
  <si>
    <t>Victoria ;  Unemployed ;  &gt; Males ;</t>
  </si>
  <si>
    <t>Victoria ;  Unemployed ;  &gt; Females ;</t>
  </si>
  <si>
    <t>Victoria ;  Not in the labour force ;  Persons ;</t>
  </si>
  <si>
    <t>Victoria ;  Not in the labour force ;  &gt; Males ;</t>
  </si>
  <si>
    <t>Victoria ;  Not in the labour force ;  &gt; Females ;</t>
  </si>
  <si>
    <t>Victoria ;  With job attachment ;  Persons ;</t>
  </si>
  <si>
    <t>Victoria ;  With job attachment ;  &gt; Males ;</t>
  </si>
  <si>
    <t>Victoria ;  With job attachment ;  &gt; Females ;</t>
  </si>
  <si>
    <t>Victoria ;  Without job attachment ;  Persons ;</t>
  </si>
  <si>
    <t>Victoria ;  Without job attachment ;  &gt; Males ;</t>
  </si>
  <si>
    <t>Victoria ;  Without job attachment ;  &gt; Females ;</t>
  </si>
  <si>
    <t>Queensland ;  Civilian population ;  Persons ;</t>
  </si>
  <si>
    <t>Queensland ;  Civilian population ;  &gt; Males ;</t>
  </si>
  <si>
    <t>Queensland ;  Civilian population ;  &gt; Females ;</t>
  </si>
  <si>
    <t>Queensland ;  Employed ;  Persons ;</t>
  </si>
  <si>
    <t>Queensland ;  Employed ;  &gt; Males ;</t>
  </si>
  <si>
    <t>Queensland ;  Employed ;  &gt; Females ;</t>
  </si>
  <si>
    <t>Queensland ;  &gt; Underemployed (expanded definition) ;  Persons ;</t>
  </si>
  <si>
    <t>Queensland ;  &gt; Underemployed (expanded definition) ;  &gt; Males ;</t>
  </si>
  <si>
    <t>Queensland ;  &gt; Underemployed (expanded definition) ;  &gt; Females ;</t>
  </si>
  <si>
    <t>Queensland ;  &gt;&gt; Underemployed (headline definition) ;  Persons ;</t>
  </si>
  <si>
    <t>Queensland ;  &gt;&gt; Underemployed (headline definition) ;  &gt; Males ;</t>
  </si>
  <si>
    <t>Queensland ;  &gt;&gt; Underemployed (headline definition) ;  &gt; Females ;</t>
  </si>
  <si>
    <t>Queensland ;  Potential workers ;  Persons ;</t>
  </si>
  <si>
    <t>Queensland ;  Potential workers ;  &gt; Males ;</t>
  </si>
  <si>
    <t>Queensland ;  Potential workers ;  &gt; Females ;</t>
  </si>
  <si>
    <t>Queensland ;  &gt; Potential workers with job attachment ;  Persons ;</t>
  </si>
  <si>
    <t>Queensland ;  &gt; Potential workers with job attachment ;  &gt; Males ;</t>
  </si>
  <si>
    <t>Queensland ;  &gt; Potential workers with job attachment ;  &gt; Females ;</t>
  </si>
  <si>
    <t>Queensland ;  &gt;&gt; Had a job to go to and available within 4 weeks ;  Persons ;</t>
  </si>
  <si>
    <t>Queensland ;  &gt;&gt; Had a job to go to and available within 4 weeks ;  &gt; Males ;</t>
  </si>
  <si>
    <t>Queensland ;  &gt;&gt; Had a job to go to and available within 4 weeks ;  &gt; Females ;</t>
  </si>
  <si>
    <t>Queensland ;  &gt;&gt;&gt; Had a job to go to and available last week (unemployed) ;  Persons ;</t>
  </si>
  <si>
    <t>Queensland ;  &gt;&gt;&gt; Had a job to go to and available last week (unemployed) ;  &gt; Males ;</t>
  </si>
  <si>
    <t>Queensland ;  &gt;&gt;&gt; Had a job to go to and available last week (unemployed) ;  &gt; Females ;</t>
  </si>
  <si>
    <t>Queensland ;  &gt;&gt;&gt; Had a job to go to and available within 4 weeks (but not last week) ;  Persons ;</t>
  </si>
  <si>
    <t>Queensland ;  &gt;&gt;&gt; Had a job to go to and available within 4 weeks (but not last week) ;  &gt; Males ;</t>
  </si>
  <si>
    <t>Queensland ;  &gt;&gt;&gt; Had a job to go to and available within 4 weeks (but not last week) ;  &gt; Females ;</t>
  </si>
  <si>
    <t>Queensland ;  &gt;&gt; Had a job to go to and not available within 4 weeks ;  Persons ;</t>
  </si>
  <si>
    <t>Queensland ;  &gt;&gt; Had a job to go to and not available within 4 weeks ;  &gt; Males ;</t>
  </si>
  <si>
    <t>Queensland ;  &gt;&gt; Had a job to go to and not available within 4 weeks ;  &gt; Females ;</t>
  </si>
  <si>
    <t>Queensland ;  &gt; Potential workers without job attachment ;  Persons ;</t>
  </si>
  <si>
    <t>Queensland ;  &gt; Potential workers without job attachment ;  &gt; Males ;</t>
  </si>
  <si>
    <t>Queensland ;  &gt; Potential workers without job attachment ;  &gt; Females ;</t>
  </si>
  <si>
    <t>Queensland ;  &gt;&gt; Wanted to work, actively looking and available within 4 weeks ;  Persons ;</t>
  </si>
  <si>
    <t>Queensland ;  &gt;&gt; Wanted to work, actively looking and available within 4 weeks ;  &gt; Males ;</t>
  </si>
  <si>
    <t>Queensland ;  &gt;&gt; Wanted to work, actively looking and available within 4 weeks ;  &gt; Females ;</t>
  </si>
  <si>
    <t>Queensland ;  &gt;&gt;&gt; Wanted to work, actively looking and available last week (unemployed) ;  Persons ;</t>
  </si>
  <si>
    <t>Queensland ;  &gt;&gt;&gt; Wanted to work, actively looking and available last week (unemployed) ;  &gt; Males ;</t>
  </si>
  <si>
    <t>Queensland ;  &gt;&gt;&gt; Wanted to work, actively looking and available last week (unemployed) ;  &gt; Females ;</t>
  </si>
  <si>
    <t>Queensland ;  &gt;&gt;&gt; Wanted to work, actively looking and available within 4 weeks (but not last week) ;  Persons ;</t>
  </si>
  <si>
    <t>Queensland ;  &gt;&gt;&gt; Wanted to work, actively looking and available within 4 weeks (but not last week) ;  &gt; Males ;</t>
  </si>
  <si>
    <t>Queensland ;  &gt;&gt;&gt; Wanted to work, actively looking and available within 4 weeks (but not last week) ;  &gt; Females ;</t>
  </si>
  <si>
    <t>Queensland ;  &gt;&gt; Wanted to work, actively looking and not available within 4 weeks ;  Persons ;</t>
  </si>
  <si>
    <t>Queensland ;  &gt;&gt; Wanted to work, actively looking and not available within 4 weeks ;  &gt; Males ;</t>
  </si>
  <si>
    <t>Queensland ;  &gt;&gt; Wanted to work, actively looking and not available within 4 weeks ;  &gt; Females ;</t>
  </si>
  <si>
    <t>Queensland ;  &gt;&gt; Wanted to work, available within 4 weeks but not actively looking ;  Persons ;</t>
  </si>
  <si>
    <t>Queensland ;  &gt;&gt; Wanted to work, available within 4 weeks but not actively looking ;  &gt; Males ;</t>
  </si>
  <si>
    <t>Queensland ;  &gt;&gt; Wanted to work, available within 4 weeks but not actively looking ;  &gt; Females ;</t>
  </si>
  <si>
    <t>Queensland ;  &gt;&gt;&gt; Discouraged job seekers - available but discouraged from actively looking ;  Persons ;</t>
  </si>
  <si>
    <t>Queensland ;  &gt;&gt;&gt; Discouraged job seekers - available but discouraged from actively looking ;  &gt; Males ;</t>
  </si>
  <si>
    <t>Queensland ;  &gt;&gt;&gt; Discouraged job seekers - available but discouraged from actively looking ;  &gt; Females ;</t>
  </si>
  <si>
    <t>Queensland ;  &gt;&gt;&gt; Other job seekers - available but not actively looking for other reasons ;  Persons ;</t>
  </si>
  <si>
    <t>Queensland ;  &gt;&gt;&gt; Other job seekers - available but not actively looking for other reasons ;  &gt; Males ;</t>
  </si>
  <si>
    <t>Queensland ;  &gt;&gt;&gt; Other job seekers - available but not actively looking for other reasons ;  &gt; Females ;</t>
  </si>
  <si>
    <t>Queensland ;  &gt;&gt; Wanted to work, not available within 4 weeks and not actively looking ;  Persons ;</t>
  </si>
  <si>
    <t>Queensland ;  &gt;&gt; Wanted to work, not available within 4 weeks and not actively looking ;  &gt; Males ;</t>
  </si>
  <si>
    <t>Queensland ;  &gt;&gt; Wanted to work, not available within 4 weeks and not actively looking ;  &gt; Females ;</t>
  </si>
  <si>
    <t>Queensland ;  Not potential workers ;  Persons ;</t>
  </si>
  <si>
    <t>Queensland ;  Not potential workers ;  &gt; Males ;</t>
  </si>
  <si>
    <t>Queensland ;  Not potential workers ;  &gt; Females ;</t>
  </si>
  <si>
    <t>Queensland ;  &gt; Did not want to work ;  Persons ;</t>
  </si>
  <si>
    <t>Queensland ;  &gt; Did not want to work ;  &gt; Males ;</t>
  </si>
  <si>
    <t>Queensland ;  &gt; Did not want to work ;  &gt; Females ;</t>
  </si>
  <si>
    <t>Queensland ;  &gt; Permanently unable to work ;  Persons ;</t>
  </si>
  <si>
    <t>Queensland ;  &gt; Permanently unable to work ;  &gt; Males ;</t>
  </si>
  <si>
    <t>Queensland ;  &gt; Permanently unable to work ;  &gt; Females ;</t>
  </si>
  <si>
    <t>Queensland ;  Unemployed ;  Persons ;</t>
  </si>
  <si>
    <t>Queensland ;  Unemployed ;  &gt; Males ;</t>
  </si>
  <si>
    <t>Queensland ;  Unemployed ;  &gt; Females ;</t>
  </si>
  <si>
    <t>Queensland ;  Not in the labour force ;  Persons ;</t>
  </si>
  <si>
    <t>Queensland ;  Not in the labour force ;  &gt; Males ;</t>
  </si>
  <si>
    <t>Queensland ;  Not in the labour force ;  &gt; Females ;</t>
  </si>
  <si>
    <t>Queensland ;  With job attachment ;  Persons ;</t>
  </si>
  <si>
    <t>Queensland ;  With job attachment ;  &gt; Males ;</t>
  </si>
  <si>
    <t>Queensland ;  With job attachment ;  &gt; Females ;</t>
  </si>
  <si>
    <t>Queensland ;  Without job attachment ;  Persons ;</t>
  </si>
  <si>
    <t>Queensland ;  Without job attachment ;  &gt; Males ;</t>
  </si>
  <si>
    <t>Queensland ;  Without job attachment ;  &gt; Females ;</t>
  </si>
  <si>
    <t>South Australia ;  Civilian population ;  Persons ;</t>
  </si>
  <si>
    <t>South Australia ;  Civilian population ;  &gt; Males ;</t>
  </si>
  <si>
    <t>South Australia ;  Civilian population ;  &gt; Females ;</t>
  </si>
  <si>
    <t>South Australia ;  Employed ;  Persons ;</t>
  </si>
  <si>
    <t>South Australia ;  Employed ;  &gt; Males ;</t>
  </si>
  <si>
    <t>South Australia ;  Employed ;  &gt; Females ;</t>
  </si>
  <si>
    <t>South Australia ;  &gt; Underemployed (expanded definition) ;  Persons ;</t>
  </si>
  <si>
    <t>South Australia ;  &gt; Underemployed (expanded definition) ;  &gt; Males ;</t>
  </si>
  <si>
    <t>South Australia ;  &gt; Underemployed (expanded definition) ;  &gt; Females ;</t>
  </si>
  <si>
    <t>South Australia ;  &gt;&gt; Underemployed (headline definition) ;  Persons ;</t>
  </si>
  <si>
    <t>South Australia ;  &gt;&gt; Underemployed (headline definition) ;  &gt; Males ;</t>
  </si>
  <si>
    <t>South Australia ;  &gt;&gt; Underemployed (headline definition) ;  &gt; Females ;</t>
  </si>
  <si>
    <t>South Australia ;  Potential workers ;  Persons ;</t>
  </si>
  <si>
    <t>South Australia ;  Potential workers ;  &gt; Males ;</t>
  </si>
  <si>
    <t>South Australia ;  Potential workers ;  &gt; Females ;</t>
  </si>
  <si>
    <t>South Australia ;  &gt; Potential workers with job attachment ;  Persons ;</t>
  </si>
  <si>
    <t>South Australia ;  &gt; Potential workers with job attachment ;  &gt; Males ;</t>
  </si>
  <si>
    <t>South Australia ;  &gt; Potential workers with job attachment ;  &gt; Females ;</t>
  </si>
  <si>
    <t>South Australia ;  &gt;&gt; Had a job to go to and available within 4 weeks ;  Persons ;</t>
  </si>
  <si>
    <t>South Australia ;  &gt;&gt; Had a job to go to and available within 4 weeks ;  &gt; Males ;</t>
  </si>
  <si>
    <t>South Australia ;  &gt;&gt; Had a job to go to and available within 4 weeks ;  &gt; Females ;</t>
  </si>
  <si>
    <t>South Australia ;  &gt;&gt;&gt; Had a job to go to and available last week (unemployed) ;  Persons ;</t>
  </si>
  <si>
    <t>South Australia ;  &gt;&gt;&gt; Had a job to go to and available last week (unemployed) ;  &gt; Males ;</t>
  </si>
  <si>
    <t>South Australia ;  &gt;&gt;&gt; Had a job to go to and available last week (unemployed) ;  &gt; Females ;</t>
  </si>
  <si>
    <t>South Australia ;  &gt;&gt;&gt; Had a job to go to and available within 4 weeks (but not last week) ;  Persons ;</t>
  </si>
  <si>
    <t>South Australia ;  &gt;&gt;&gt; Had a job to go to and available within 4 weeks (but not last week) ;  &gt; Males ;</t>
  </si>
  <si>
    <t>South Australia ;  &gt;&gt;&gt; Had a job to go to and available within 4 weeks (but not last week) ;  &gt; Females ;</t>
  </si>
  <si>
    <t>South Australia ;  &gt;&gt; Had a job to go to and not available within 4 weeks ;  Persons ;</t>
  </si>
  <si>
    <t>South Australia ;  &gt;&gt; Had a job to go to and not available within 4 weeks ;  &gt; Males ;</t>
  </si>
  <si>
    <t>South Australia ;  &gt;&gt; Had a job to go to and not available within 4 weeks ;  &gt; Females ;</t>
  </si>
  <si>
    <t>South Australia ;  &gt; Potential workers without job attachment ;  Persons ;</t>
  </si>
  <si>
    <t>South Australia ;  &gt; Potential workers without job attachment ;  &gt; Males ;</t>
  </si>
  <si>
    <t>South Australia ;  &gt; Potential workers without job attachment ;  &gt; Females ;</t>
  </si>
  <si>
    <t>South Australia ;  &gt;&gt; Wanted to work, actively looking and available within 4 weeks ;  Persons ;</t>
  </si>
  <si>
    <t>South Australia ;  &gt;&gt; Wanted to work, actively looking and available within 4 weeks ;  &gt; Males ;</t>
  </si>
  <si>
    <t>South Australia ;  &gt;&gt; Wanted to work, actively looking and available within 4 weeks ;  &gt; Females ;</t>
  </si>
  <si>
    <t>South Australia ;  &gt;&gt;&gt; Wanted to work, actively looking and available last week (unemployed) ;  Persons ;</t>
  </si>
  <si>
    <t>South Australia ;  &gt;&gt;&gt; Wanted to work, actively looking and available last week (unemployed) ;  &gt; Males ;</t>
  </si>
  <si>
    <t>South Australia ;  &gt;&gt;&gt; Wanted to work, actively looking and available last week (unemployed) ;  &gt; Females ;</t>
  </si>
  <si>
    <t>South Australia ;  &gt;&gt;&gt; Wanted to work, actively looking and available within 4 weeks (but not last week) ;  Persons ;</t>
  </si>
  <si>
    <t>South Australia ;  &gt;&gt;&gt; Wanted to work, actively looking and available within 4 weeks (but not last week) ;  &gt; Males ;</t>
  </si>
  <si>
    <t>South Australia ;  &gt;&gt;&gt; Wanted to work, actively looking and available within 4 weeks (but not last week) ;  &gt; Females ;</t>
  </si>
  <si>
    <t>South Australia ;  &gt;&gt; Wanted to work, actively looking and not available within 4 weeks ;  Persons ;</t>
  </si>
  <si>
    <t>South Australia ;  &gt;&gt; Wanted to work, actively looking and not available within 4 weeks ;  &gt; Males ;</t>
  </si>
  <si>
    <t>South Australia ;  &gt;&gt; Wanted to work, actively looking and not available within 4 weeks ;  &gt; Females ;</t>
  </si>
  <si>
    <t>South Australia ;  &gt;&gt; Wanted to work, available within 4 weeks but not actively looking ;  Persons ;</t>
  </si>
  <si>
    <t>South Australia ;  &gt;&gt; Wanted to work, available within 4 weeks but not actively looking ;  &gt; Males ;</t>
  </si>
  <si>
    <t>South Australia ;  &gt;&gt; Wanted to work, available within 4 weeks but not actively looking ;  &gt; Females ;</t>
  </si>
  <si>
    <t>A125179490K</t>
  </si>
  <si>
    <t>A125173806K</t>
  </si>
  <si>
    <t>A125185038C</t>
  </si>
  <si>
    <t>A125179422J</t>
  </si>
  <si>
    <t>A125173782C</t>
  </si>
  <si>
    <t>A125185014K</t>
  </si>
  <si>
    <t>A125179398V</t>
  </si>
  <si>
    <t>A125173794L</t>
  </si>
  <si>
    <t>A125185026V</t>
  </si>
  <si>
    <t>A125179410X</t>
  </si>
  <si>
    <t>A125173826V</t>
  </si>
  <si>
    <t>A125185058L</t>
  </si>
  <si>
    <t>A125179442T</t>
  </si>
  <si>
    <t>A125173798W</t>
  </si>
  <si>
    <t>A125185030K</t>
  </si>
  <si>
    <t>A125179414J</t>
  </si>
  <si>
    <t>A125173830K</t>
  </si>
  <si>
    <t>A125185062C</t>
  </si>
  <si>
    <t>A125179446A</t>
  </si>
  <si>
    <t>A125173834V</t>
  </si>
  <si>
    <t>A125185066L</t>
  </si>
  <si>
    <t>A125179450T</t>
  </si>
  <si>
    <t>A125173878W</t>
  </si>
  <si>
    <t>A125185110K</t>
  </si>
  <si>
    <t>A125179494V</t>
  </si>
  <si>
    <t>A125173786L</t>
  </si>
  <si>
    <t>A125185018V</t>
  </si>
  <si>
    <t>A125179402X</t>
  </si>
  <si>
    <t>A125173866L</t>
  </si>
  <si>
    <t>A125185098F</t>
  </si>
  <si>
    <t>A125179482K</t>
  </si>
  <si>
    <t>A125173870C</t>
  </si>
  <si>
    <t>A125185102K</t>
  </si>
  <si>
    <t>A125179486V</t>
  </si>
  <si>
    <t>A125173790C</t>
  </si>
  <si>
    <t>A125185022K</t>
  </si>
  <si>
    <t>A125179406J</t>
  </si>
  <si>
    <t>A125173810A</t>
  </si>
  <si>
    <t>A125185042V</t>
  </si>
  <si>
    <t>A125179426T</t>
  </si>
  <si>
    <t>A125173838C</t>
  </si>
  <si>
    <t>A125185070C</t>
  </si>
  <si>
    <t>A125179454A</t>
  </si>
  <si>
    <t>A125173882L</t>
  </si>
  <si>
    <t>A125185114V</t>
  </si>
  <si>
    <t>A125179498C</t>
  </si>
  <si>
    <t>A125173434J</t>
  </si>
  <si>
    <t>A125184666X</t>
  </si>
  <si>
    <t>A125179050F</t>
  </si>
  <si>
    <t>A125173398K</t>
  </si>
  <si>
    <t>A125184630W</t>
  </si>
  <si>
    <t>A125179014W</t>
  </si>
  <si>
    <t>A125173438T</t>
  </si>
  <si>
    <t>A125184670R</t>
  </si>
  <si>
    <t>A125179054R</t>
  </si>
  <si>
    <t>A125173442J</t>
  </si>
  <si>
    <t>A125184674X</t>
  </si>
  <si>
    <t>A125179058X</t>
  </si>
  <si>
    <t>A125173402R</t>
  </si>
  <si>
    <t>A125184634F</t>
  </si>
  <si>
    <t>A125179018F</t>
  </si>
  <si>
    <t>A125173406X</t>
  </si>
  <si>
    <t>A125184638R</t>
  </si>
  <si>
    <t>A125179022W</t>
  </si>
  <si>
    <t>A125173426J</t>
  </si>
  <si>
    <t>A125184658X</t>
  </si>
  <si>
    <t>A125179042F</t>
  </si>
  <si>
    <t>A125173386A</t>
  </si>
  <si>
    <t>A125184618F</t>
  </si>
  <si>
    <t>A125179002L</t>
  </si>
  <si>
    <t>A125173446T</t>
  </si>
  <si>
    <t>A125184678J</t>
  </si>
  <si>
    <t>A125179062R</t>
  </si>
  <si>
    <t>A125173430X</t>
  </si>
  <si>
    <t>A125184662R</t>
  </si>
  <si>
    <t>A125179046R</t>
  </si>
  <si>
    <t>A125173458A</t>
  </si>
  <si>
    <t>A125184690X</t>
  </si>
  <si>
    <t>A125179074X</t>
  </si>
  <si>
    <t>A125173390T</t>
  </si>
  <si>
    <t>A125184622W</t>
  </si>
  <si>
    <t>A125179006W</t>
  </si>
  <si>
    <t>A125173366T</t>
  </si>
  <si>
    <t>A125184598J</t>
  </si>
  <si>
    <t>A125178982L</t>
  </si>
  <si>
    <t>A125173378A</t>
  </si>
  <si>
    <t>A125184610L</t>
  </si>
  <si>
    <t>A125178994W</t>
  </si>
  <si>
    <t>A125173410R</t>
  </si>
  <si>
    <t>A125184642F</t>
  </si>
  <si>
    <t>A125179026F</t>
  </si>
  <si>
    <t>A125173382T</t>
  </si>
  <si>
    <t>A125184614W</t>
  </si>
  <si>
    <t>A125178998F</t>
  </si>
  <si>
    <t>A125173414X</t>
  </si>
  <si>
    <t>A125184646R</t>
  </si>
  <si>
    <t>A125179030W</t>
  </si>
  <si>
    <t>A125173418J</t>
  </si>
  <si>
    <t>A125184650F</t>
  </si>
  <si>
    <t>A125179034F</t>
  </si>
  <si>
    <t>A125173462T</t>
  </si>
  <si>
    <t>A125184694J</t>
  </si>
  <si>
    <t>A125179078J</t>
  </si>
  <si>
    <t>A125173370J</t>
  </si>
  <si>
    <t>A125184602L</t>
  </si>
  <si>
    <t>A125178986W</t>
  </si>
  <si>
    <t>A125173450J</t>
  </si>
  <si>
    <t>A125184682X</t>
  </si>
  <si>
    <t>A125179066X</t>
  </si>
  <si>
    <t>A125173454T</t>
  </si>
  <si>
    <t>A125184686J</t>
  </si>
  <si>
    <t>A125179070R</t>
  </si>
  <si>
    <t>A125173374T</t>
  </si>
  <si>
    <t>A125184606W</t>
  </si>
  <si>
    <t>A125178990L</t>
  </si>
  <si>
    <t>A125173394A</t>
  </si>
  <si>
    <t>A125184626F</t>
  </si>
  <si>
    <t>A125179010L</t>
  </si>
  <si>
    <t>A125173422X</t>
  </si>
  <si>
    <t>A125184654R</t>
  </si>
  <si>
    <t>A125179038R</t>
  </si>
  <si>
    <t>A125173466A</t>
  </si>
  <si>
    <t>A125184698T</t>
  </si>
  <si>
    <t>A125179082X</t>
  </si>
  <si>
    <t>A125173954L</t>
  </si>
  <si>
    <t>A125185186F</t>
  </si>
  <si>
    <t>A125179570K</t>
  </si>
  <si>
    <t>A125173918C</t>
  </si>
  <si>
    <t>A125185150C</t>
  </si>
  <si>
    <t>A125179534A</t>
  </si>
  <si>
    <t>A125173958W</t>
  </si>
  <si>
    <t>A125185190W</t>
  </si>
  <si>
    <t>A125179574V</t>
  </si>
  <si>
    <t>A125173962L</t>
  </si>
  <si>
    <t>A125185194F</t>
  </si>
  <si>
    <t>A125179578C</t>
  </si>
  <si>
    <t>A125173922V</t>
  </si>
  <si>
    <t>A125185154L</t>
  </si>
  <si>
    <t>A125179538K</t>
  </si>
  <si>
    <t>A125173926C</t>
  </si>
  <si>
    <t>A125185158W</t>
  </si>
  <si>
    <t>A125179542A</t>
  </si>
  <si>
    <t>A125173946L</t>
  </si>
  <si>
    <t>A125185178F</t>
  </si>
  <si>
    <t>A125179562K</t>
  </si>
  <si>
    <t>A125173906V</t>
  </si>
  <si>
    <t>A125185138L</t>
  </si>
  <si>
    <t>A125179522T</t>
  </si>
  <si>
    <t>A125173966W</t>
  </si>
  <si>
    <t>A125185198R</t>
  </si>
  <si>
    <t>A125179582V</t>
  </si>
  <si>
    <t>A125173950C</t>
  </si>
  <si>
    <t>A125185182W</t>
  </si>
  <si>
    <t>A125179566V</t>
  </si>
  <si>
    <t>A125173978F</t>
  </si>
  <si>
    <t>A125185210V</t>
  </si>
  <si>
    <t>A125179594C</t>
  </si>
  <si>
    <t>A125173910K</t>
  </si>
  <si>
    <t>A125185142C</t>
  </si>
  <si>
    <t>A125179526A</t>
  </si>
  <si>
    <t>A125173886W</t>
  </si>
  <si>
    <t>A125185118C</t>
  </si>
  <si>
    <t>A125179502J</t>
  </si>
  <si>
    <t>A125173898F</t>
  </si>
  <si>
    <t>A125185130V</t>
  </si>
  <si>
    <t>A125179514T</t>
  </si>
  <si>
    <t>A125173930V</t>
  </si>
  <si>
    <t>A125185162L</t>
  </si>
  <si>
    <t>A125179546K</t>
  </si>
  <si>
    <t>A125173902K</t>
  </si>
  <si>
    <t>A125185134C</t>
  </si>
  <si>
    <t>A125179518A</t>
  </si>
  <si>
    <t>A125173934C</t>
  </si>
  <si>
    <t>A125185166W</t>
  </si>
  <si>
    <t>A125179550A</t>
  </si>
  <si>
    <t>A125173938L</t>
  </si>
  <si>
    <t>A125185170L</t>
  </si>
  <si>
    <t>A125179554K</t>
  </si>
  <si>
    <t>A125173982W</t>
  </si>
  <si>
    <t>A125185214C</t>
  </si>
  <si>
    <t>A125179598L</t>
  </si>
  <si>
    <t>A125173890L</t>
  </si>
  <si>
    <t>A125185122V</t>
  </si>
  <si>
    <t>A125179506T</t>
  </si>
  <si>
    <t>A125173970L</t>
  </si>
  <si>
    <t>A125185202V</t>
  </si>
  <si>
    <t>A125179586C</t>
  </si>
  <si>
    <t>A125173974W</t>
  </si>
  <si>
    <t>A125185206C</t>
  </si>
  <si>
    <t>A125179590V</t>
  </si>
  <si>
    <t>A125173894W</t>
  </si>
  <si>
    <t>A125185126C</t>
  </si>
  <si>
    <t>A125179510J</t>
  </si>
  <si>
    <t>A125173914V</t>
  </si>
  <si>
    <t>A125185146L</t>
  </si>
  <si>
    <t>A125179530T</t>
  </si>
  <si>
    <t>A125173942C</t>
  </si>
  <si>
    <t>A125185174W</t>
  </si>
  <si>
    <t>A125179558V</t>
  </si>
  <si>
    <t>A125173986F</t>
  </si>
  <si>
    <t>A125185218L</t>
  </si>
  <si>
    <t>A125179602T</t>
  </si>
  <si>
    <t>A125174058J</t>
  </si>
  <si>
    <t>A125185290F</t>
  </si>
  <si>
    <t>A125179674C</t>
  </si>
  <si>
    <t>A125174022F</t>
  </si>
  <si>
    <t>A125185254W</t>
  </si>
  <si>
    <t>A125179638V</t>
  </si>
  <si>
    <t>A125174062X</t>
  </si>
  <si>
    <t>A125185294R</t>
  </si>
  <si>
    <t>A125179678L</t>
  </si>
  <si>
    <t>A125174066J</t>
  </si>
  <si>
    <t>A125185298X</t>
  </si>
  <si>
    <t>A125179682C</t>
  </si>
  <si>
    <t>A125174026R</t>
  </si>
  <si>
    <t>A125185258F</t>
  </si>
  <si>
    <t>A125179642K</t>
  </si>
  <si>
    <t>A125174030F</t>
  </si>
  <si>
    <t>A125185262W</t>
  </si>
  <si>
    <t>A125179646V</t>
  </si>
  <si>
    <t>A125174050R</t>
  </si>
  <si>
    <t>A125185282F</t>
  </si>
  <si>
    <t>A125179666C</t>
  </si>
  <si>
    <t>A125174010W</t>
  </si>
  <si>
    <t>A125185242L</t>
  </si>
  <si>
    <t>A125179626K</t>
  </si>
  <si>
    <t>A125174070X</t>
  </si>
  <si>
    <t>A125185302C</t>
  </si>
  <si>
    <t>A125179686L</t>
  </si>
  <si>
    <t>A125174054X</t>
  </si>
  <si>
    <t>A125185286R</t>
  </si>
  <si>
    <t>A125179670V</t>
  </si>
  <si>
    <t>A125174082J</t>
  </si>
  <si>
    <t>A125185314L</t>
  </si>
  <si>
    <t>A125179698W</t>
  </si>
  <si>
    <t>A125174014F</t>
  </si>
  <si>
    <t>A125185246W</t>
  </si>
  <si>
    <t>A125179630A</t>
  </si>
  <si>
    <t>A125173990W</t>
  </si>
  <si>
    <t>A125185222C</t>
  </si>
  <si>
    <t>A125179606A</t>
  </si>
  <si>
    <t>A125174002W</t>
  </si>
  <si>
    <t>A125185234L</t>
  </si>
  <si>
    <t>A125179618K</t>
  </si>
  <si>
    <t>A125174034R</t>
  </si>
  <si>
    <t>A125185266F</t>
  </si>
  <si>
    <t>A125179650K</t>
  </si>
  <si>
    <t>A125174006F</t>
  </si>
  <si>
    <t>A125185238W</t>
  </si>
  <si>
    <t>A125179622A</t>
  </si>
  <si>
    <t>South Australia ;  &gt;&gt;&gt; Discouraged job seekers - available but discouraged from actively looking ;  Persons ;</t>
  </si>
  <si>
    <t>South Australia ;  &gt;&gt;&gt; Discouraged job seekers - available but discouraged from actively looking ;  &gt; Males ;</t>
  </si>
  <si>
    <t>South Australia ;  &gt;&gt;&gt; Discouraged job seekers - available but discouraged from actively looking ;  &gt; Females ;</t>
  </si>
  <si>
    <t>South Australia ;  &gt;&gt;&gt; Other job seekers - available but not actively looking for other reasons ;  Persons ;</t>
  </si>
  <si>
    <t>South Australia ;  &gt;&gt;&gt; Other job seekers - available but not actively looking for other reasons ;  &gt; Males ;</t>
  </si>
  <si>
    <t>South Australia ;  &gt;&gt;&gt; Other job seekers - available but not actively looking for other reasons ;  &gt; Females ;</t>
  </si>
  <si>
    <t>South Australia ;  &gt;&gt; Wanted to work, not available within 4 weeks and not actively looking ;  Persons ;</t>
  </si>
  <si>
    <t>South Australia ;  &gt;&gt; Wanted to work, not available within 4 weeks and not actively looking ;  &gt; Males ;</t>
  </si>
  <si>
    <t>South Australia ;  &gt;&gt; Wanted to work, not available within 4 weeks and not actively looking ;  &gt; Females ;</t>
  </si>
  <si>
    <t>South Australia ;  Not potential workers ;  Persons ;</t>
  </si>
  <si>
    <t>South Australia ;  Not potential workers ;  &gt; Males ;</t>
  </si>
  <si>
    <t>South Australia ;  Not potential workers ;  &gt; Females ;</t>
  </si>
  <si>
    <t>South Australia ;  &gt; Did not want to work ;  Persons ;</t>
  </si>
  <si>
    <t>South Australia ;  &gt; Did not want to work ;  &gt; Males ;</t>
  </si>
  <si>
    <t>South Australia ;  &gt; Did not want to work ;  &gt; Females ;</t>
  </si>
  <si>
    <t>South Australia ;  &gt; Permanently unable to work ;  Persons ;</t>
  </si>
  <si>
    <t>South Australia ;  &gt; Permanently unable to work ;  &gt; Males ;</t>
  </si>
  <si>
    <t>South Australia ;  &gt; Permanently unable to work ;  &gt; Females ;</t>
  </si>
  <si>
    <t>South Australia ;  Unemployed ;  Persons ;</t>
  </si>
  <si>
    <t>South Australia ;  Unemployed ;  &gt; Males ;</t>
  </si>
  <si>
    <t>South Australia ;  Unemployed ;  &gt; Females ;</t>
  </si>
  <si>
    <t>South Australia ;  Not in the labour force ;  Persons ;</t>
  </si>
  <si>
    <t>South Australia ;  Not in the labour force ;  &gt; Males ;</t>
  </si>
  <si>
    <t>South Australia ;  Not in the labour force ;  &gt; Females ;</t>
  </si>
  <si>
    <t>South Australia ;  With job attachment ;  Persons ;</t>
  </si>
  <si>
    <t>South Australia ;  With job attachment ;  &gt; Males ;</t>
  </si>
  <si>
    <t>South Australia ;  With job attachment ;  &gt; Females ;</t>
  </si>
  <si>
    <t>South Australia ;  Without job attachment ;  Persons ;</t>
  </si>
  <si>
    <t>South Australia ;  Without job attachment ;  &gt; Males ;</t>
  </si>
  <si>
    <t>South Australia ;  Without job attachment ;  &gt; Females ;</t>
  </si>
  <si>
    <t>Western Australia ;  Civilian population ;  Persons ;</t>
  </si>
  <si>
    <t>Western Australia ;  Civilian population ;  &gt; Males ;</t>
  </si>
  <si>
    <t>Western Australia ;  Civilian population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</si>
  <si>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</si>
  <si>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</si>
  <si>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</si>
  <si>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Underemployed (expanded definition) ;  Persons ;</t>
  </si>
  <si>
    <t>Western Australia ;  &gt; Underemployed (expanded definition) ;  &gt; Males ;</t>
  </si>
  <si>
    <t>Western Australia ;  &gt; Underemployed (expanded definition) ;  &gt; Females ;</t>
  </si>
  <si>
    <t>Western Australia ;  &gt;&gt; Underemployed (headline definition) ;  Persons ;</t>
  </si>
  <si>
    <t>Western Australia ;  &gt;&gt; Underemployed (headline definition) ;  &gt; Males ;</t>
  </si>
  <si>
    <t>Western Australia ;  &gt;&gt; Underemployed (headline definition) ;  &gt; Females ;</t>
  </si>
  <si>
    <t>Western Australia ;  Potential workers ;  Persons ;</t>
  </si>
  <si>
    <t>Western Australia ;  Potential workers ;  &gt; Males ;</t>
  </si>
  <si>
    <t>Western Australia ;  Potential workers ;  &gt; Females ;</t>
  </si>
  <si>
    <t>Western Australia ;  &gt; Potential workers with job attachment ;  Persons ;</t>
  </si>
  <si>
    <t>Western Australia ;  &gt; Potential workers with job attachment ;  &gt; Males ;</t>
  </si>
  <si>
    <t>Western Australia ;  &gt; Potential workers with job attachment ;  &gt; Females ;</t>
  </si>
  <si>
    <t>Western Australia ;  &gt;&gt; Had a job to go to and available within 4 weeks ;  Persons ;</t>
  </si>
  <si>
    <t>Western Australia ;  &gt;&gt; Had a job to go to and available within 4 weeks ;  &gt; Males ;</t>
  </si>
  <si>
    <t>Western Australia ;  &gt;&gt; Had a job to go to and available within 4 weeks ;  &gt; Females ;</t>
  </si>
  <si>
    <t>Western Australia ;  &gt;&gt;&gt; Had a job to go to and available last week (unemployed) ;  Persons ;</t>
  </si>
  <si>
    <t>Western Australia ;  &gt;&gt;&gt; Had a job to go to and available last week (unemployed) ;  &gt; Males ;</t>
  </si>
  <si>
    <t>Western Australia ;  &gt;&gt;&gt; Had a job to go to and available last week (unemployed) ;  &gt; Females ;</t>
  </si>
  <si>
    <t>Western Australia ;  &gt;&gt;&gt; Had a job to go to and available within 4 weeks (but not last week) ;  Persons ;</t>
  </si>
  <si>
    <t>Western Australia ;  &gt;&gt;&gt; Had a job to go to and available within 4 weeks (but not last week) ;  &gt; Males ;</t>
  </si>
  <si>
    <t>Western Australia ;  &gt;&gt;&gt; Had a job to go to and available within 4 weeks (but not last week) ;  &gt; Females ;</t>
  </si>
  <si>
    <t>Western Australia ;  &gt;&gt; Had a job to go to and not available within 4 weeks ;  Persons ;</t>
  </si>
  <si>
    <t>Western Australia ;  &gt;&gt; Had a job to go to and not available within 4 weeks ;  &gt; Males ;</t>
  </si>
  <si>
    <t>Western Australia ;  &gt;&gt; Had a job to go to and not available within 4 weeks ;  &gt; Females ;</t>
  </si>
  <si>
    <t>Western Australia ;  &gt; Potential workers without job attachment ;  Persons ;</t>
  </si>
  <si>
    <t>Western Australia ;  &gt; Potential workers without job attachment ;  &gt; Males ;</t>
  </si>
  <si>
    <t>Western Australia ;  &gt; Potential workers without job attachment ;  &gt; Females ;</t>
  </si>
  <si>
    <t>Western Australia ;  &gt;&gt; Wanted to work, actively looking and available within 4 weeks ;  Persons ;</t>
  </si>
  <si>
    <t>Western Australia ;  &gt;&gt; Wanted to work, actively looking and available within 4 weeks ;  &gt; Males ;</t>
  </si>
  <si>
    <t>Western Australia ;  &gt;&gt; Wanted to work, actively looking and available within 4 weeks ;  &gt; Females ;</t>
  </si>
  <si>
    <t>Western Australia ;  &gt;&gt;&gt; Wanted to work, actively looking and available last week (unemployed) ;  Persons ;</t>
  </si>
  <si>
    <t>Western Australia ;  &gt;&gt;&gt; Wanted to work, actively looking and available last week (unemployed) ;  &gt; Males ;</t>
  </si>
  <si>
    <t>Western Australia ;  &gt;&gt;&gt; Wanted to work, actively looking and available last week (unemployed) ;  &gt; Females ;</t>
  </si>
  <si>
    <t>Western Australia ;  &gt;&gt;&gt; Wanted to work, actively looking and available within 4 weeks (but not last week) ;  Persons ;</t>
  </si>
  <si>
    <t>Western Australia ;  &gt;&gt;&gt; Wanted to work, actively looking and available within 4 weeks (but not last week) ;  &gt; Males ;</t>
  </si>
  <si>
    <t>Western Australia ;  &gt;&gt;&gt; Wanted to work, actively looking and available within 4 weeks (but not last week) ;  &gt; Females ;</t>
  </si>
  <si>
    <t>Western Australia ;  &gt;&gt; Wanted to work, actively looking and not available within 4 weeks ;  Persons ;</t>
  </si>
  <si>
    <t>Western Australia ;  &gt;&gt; Wanted to work, actively looking and not available within 4 weeks ;  &gt; Males ;</t>
  </si>
  <si>
    <t>Western Australia ;  &gt;&gt; Wanted to work, actively looking and not available within 4 weeks ;  &gt; Females ;</t>
  </si>
  <si>
    <t>Western Australia ;  &gt;&gt; Wanted to work, available within 4 weeks but not actively looking ;  Persons ;</t>
  </si>
  <si>
    <t>Western Australia ;  &gt;&gt; Wanted to work, available within 4 weeks but not actively looking ;  &gt; Males ;</t>
  </si>
  <si>
    <t>Western Australia ;  &gt;&gt; Wanted to work, available within 4 weeks but not actively looking ;  &gt; Females ;</t>
  </si>
  <si>
    <t>Western Australia ;  &gt;&gt;&gt; Discouraged job seekers - available but discouraged from actively looking ;  Persons ;</t>
  </si>
  <si>
    <t>Western Australia ;  &gt;&gt;&gt; Discouraged job seekers - available but discouraged from actively looking ;  &gt; Males ;</t>
  </si>
  <si>
    <t>Western Australia ;  &gt;&gt;&gt; Discouraged job seekers - available but discouraged from actively looking ;  &gt; Females ;</t>
  </si>
  <si>
    <t>Western Australia ;  &gt;&gt;&gt; Other job seekers - available but not actively looking for other reasons ;  Persons ;</t>
  </si>
  <si>
    <t>Western Australia ;  &gt;&gt;&gt; Other job seekers - available but not actively looking for other reasons ;  &gt; Males ;</t>
  </si>
  <si>
    <t>Western Australia ;  &gt;&gt;&gt; Other job seekers - available but not actively looking for other reasons ;  &gt; Females ;</t>
  </si>
  <si>
    <t>Western Australia ;  &gt;&gt; Wanted to work, not available within 4 weeks and not actively looking ;  Persons ;</t>
  </si>
  <si>
    <t>Western Australia ;  &gt;&gt; Wanted to work, not available within 4 weeks and not actively looking ;  &gt; Males ;</t>
  </si>
  <si>
    <t>Western Australia ;  &gt;&gt; Wanted to work, not available within 4 weeks and not actively looking ;  &gt; Females ;</t>
  </si>
  <si>
    <t>Western Australia ;  Not potential workers ;  Persons ;</t>
  </si>
  <si>
    <t>Western Australia ;  Not potential workers ;  &gt; Males ;</t>
  </si>
  <si>
    <t>Western Australia ;  Not potential workers ;  &gt; Females ;</t>
  </si>
  <si>
    <t>Western Australia ;  &gt; Did not want to work ;  Persons ;</t>
  </si>
  <si>
    <t>Western Australia ;  &gt; Did not want to work ;  &gt; Males ;</t>
  </si>
  <si>
    <t>Western Australia ;  &gt; Did not want to work ;  &gt; Females ;</t>
  </si>
  <si>
    <t>Western Australia ;  &gt; Permanently unable to work ;  Persons ;</t>
  </si>
  <si>
    <t>Western Australia ;  &gt; Permanently unable to work ;  &gt; Males ;</t>
  </si>
  <si>
    <t>Western Australia ;  &gt; Permanently unable to work ;  &gt; Females ;</t>
  </si>
  <si>
    <t>Western Australia ;  Unemployed ;  Persons ;</t>
  </si>
  <si>
    <t>Western Australia ;  Unemployed ;  &gt; Males ;</t>
  </si>
  <si>
    <t>Western Australia ;  Unemployed ;  &gt; Females ;</t>
  </si>
  <si>
    <t>Western Australia ;  Not in the labour force ;  Persons ;</t>
  </si>
  <si>
    <t>Western Australia ;  Not in the labour force ;  &gt; Males ;</t>
  </si>
  <si>
    <t>Western Australia ;  Not in the labour force ;  &gt; Females ;</t>
  </si>
  <si>
    <t>Western Australia ;  With job attachment ;  Persons ;</t>
  </si>
  <si>
    <t>Western Australia ;  With job attachment ;  &gt; Males ;</t>
  </si>
  <si>
    <t>Western Australia ;  With job attachment ;  &gt; Females ;</t>
  </si>
  <si>
    <t>Western Australia ;  Without job attachment ;  Persons ;</t>
  </si>
  <si>
    <t>Western Australia ;  Without job attachment ;  &gt; Males ;</t>
  </si>
  <si>
    <t>Western Australia ;  Without job attachment ;  &gt; Females ;</t>
  </si>
  <si>
    <t>Tasmania ;  Civilian population ;  Persons ;</t>
  </si>
  <si>
    <t>Tasmania ;  Civilian population ;  &gt; Males ;</t>
  </si>
  <si>
    <t>Tasmania ;  Civilian population ;  &gt; Females ;</t>
  </si>
  <si>
    <t>Tasmania ;  Employed ;  Persons ;</t>
  </si>
  <si>
    <t>Tasmania ;  Employed ;  &gt; Males ;</t>
  </si>
  <si>
    <t>Tasmania ;  Employed ;  &gt; Females ;</t>
  </si>
  <si>
    <t>Tasmania ;  &gt; Underemployed (expanded definition) ;  Persons ;</t>
  </si>
  <si>
    <t>Tasmania ;  &gt; Underemployed (expanded definition) ;  &gt; Males ;</t>
  </si>
  <si>
    <t>Tasmania ;  &gt; Underemployed (expanded definition) ;  &gt; Females ;</t>
  </si>
  <si>
    <t>Tasmania ;  &gt;&gt; Underemployed (headline definition) ;  Persons ;</t>
  </si>
  <si>
    <t>Tasmania ;  &gt;&gt; Underemployed (headline definition) ;  &gt; Males ;</t>
  </si>
  <si>
    <t>Tasmania ;  &gt;&gt; Underemployed (headline definition) ;  &gt; Females ;</t>
  </si>
  <si>
    <t>Tasmania ;  Potential workers ;  Persons ;</t>
  </si>
  <si>
    <t>Tasmania ;  Potential workers ;  &gt; Males ;</t>
  </si>
  <si>
    <t>Tasmania ;  Potential workers ;  &gt; Females ;</t>
  </si>
  <si>
    <t>Tasmania ;  &gt; Potential workers with job attachment ;  Persons ;</t>
  </si>
  <si>
    <t>Tasmania ;  &gt; Potential workers with job attachment ;  &gt; Males ;</t>
  </si>
  <si>
    <t>Tasmania ;  &gt; Potential workers with job attachment ;  &gt; Females ;</t>
  </si>
  <si>
    <t>Tasmania ;  &gt;&gt; Had a job to go to and available within 4 weeks ;  Persons ;</t>
  </si>
  <si>
    <t>Tasmania ;  &gt;&gt; Had a job to go to and available within 4 weeks ;  &gt; Males ;</t>
  </si>
  <si>
    <t>Tasmania ;  &gt;&gt; Had a job to go to and available within 4 weeks ;  &gt; Females ;</t>
  </si>
  <si>
    <t>Tasmania ;  &gt;&gt;&gt; Had a job to go to and available last week (unemployed) ;  Persons ;</t>
  </si>
  <si>
    <t>Tasmania ;  &gt;&gt;&gt; Had a job to go to and available last week (unemployed) ;  &gt; Males ;</t>
  </si>
  <si>
    <t>Tasmania ;  &gt;&gt;&gt; Had a job to go to and available last week (unemployed) ;  &gt; Females ;</t>
  </si>
  <si>
    <t>Tasmania ;  &gt;&gt;&gt; Had a job to go to and available within 4 weeks (but not last week) ;  Persons ;</t>
  </si>
  <si>
    <t>Tasmania ;  &gt;&gt;&gt; Had a job to go to and available within 4 weeks (but not last week) ;  &gt; Males ;</t>
  </si>
  <si>
    <t>Tasmania ;  &gt;&gt;&gt; Had a job to go to and available within 4 weeks (but not last week) ;  &gt; Females ;</t>
  </si>
  <si>
    <t>Tasmania ;  &gt;&gt; Had a job to go to and not available within 4 weeks ;  Persons ;</t>
  </si>
  <si>
    <t>Tasmania ;  &gt;&gt; Had a job to go to and not available within 4 weeks ;  &gt; Males ;</t>
  </si>
  <si>
    <t>Tasmania ;  &gt;&gt; Had a job to go to and not available within 4 weeks ;  &gt; Females ;</t>
  </si>
  <si>
    <t>Tasmania ;  &gt; Potential workers without job attachment ;  Persons ;</t>
  </si>
  <si>
    <t>Tasmania ;  &gt; Potential workers without job attachment ;  &gt; Males ;</t>
  </si>
  <si>
    <t>Tasmania ;  &gt; Potential workers without job attachment ;  &gt; Females ;</t>
  </si>
  <si>
    <t>Tasmania ;  &gt;&gt; Wanted to work, actively looking and available within 4 weeks ;  Persons ;</t>
  </si>
  <si>
    <t>Tasmania ;  &gt;&gt; Wanted to work, actively looking and available within 4 weeks ;  &gt; Males ;</t>
  </si>
  <si>
    <t>Tasmania ;  &gt;&gt; Wanted to work, actively looking and available within 4 weeks ;  &gt; Females ;</t>
  </si>
  <si>
    <t>Tasmania ;  &gt;&gt;&gt; Wanted to work, actively looking and available last week (unemployed) ;  Persons ;</t>
  </si>
  <si>
    <t>Tasmania ;  &gt;&gt;&gt; Wanted to work, actively looking and available last week (unemployed) ;  &gt; Males ;</t>
  </si>
  <si>
    <t>Tasmania ;  &gt;&gt;&gt; Wanted to work, actively looking and available last week (unemployed) ;  &gt; Females ;</t>
  </si>
  <si>
    <t>Tasmania ;  &gt;&gt;&gt; Wanted to work, actively looking and available within 4 weeks (but not last week) ;  Persons ;</t>
  </si>
  <si>
    <t>Tasmania ;  &gt;&gt;&gt; Wanted to work, actively looking and available within 4 weeks (but not last week) ;  &gt; Males ;</t>
  </si>
  <si>
    <t>Tasmania ;  &gt;&gt;&gt; Wanted to work, actively looking and available within 4 weeks (but not last week) ;  &gt; Females ;</t>
  </si>
  <si>
    <t>Tasmania ;  &gt;&gt; Wanted to work, actively looking and not available within 4 weeks ;  Persons ;</t>
  </si>
  <si>
    <t>Tasmania ;  &gt;&gt; Wanted to work, actively looking and not available within 4 weeks ;  &gt; Males ;</t>
  </si>
  <si>
    <t>Tasmania ;  &gt;&gt; Wanted to work, actively looking and not available within 4 weeks ;  &gt; Females ;</t>
  </si>
  <si>
    <t>Tasmania ;  &gt;&gt; Wanted to work, available within 4 weeks but not actively looking ;  Persons ;</t>
  </si>
  <si>
    <t>Tasmania ;  &gt;&gt; Wanted to work, available within 4 weeks but not actively looking ;  &gt; Males ;</t>
  </si>
  <si>
    <t>Tasmania ;  &gt;&gt; Wanted to work, available within 4 weeks but not actively looking ;  &gt; Females ;</t>
  </si>
  <si>
    <t>Tasmania ;  &gt;&gt;&gt; Discouraged job seekers - available but discouraged from actively looking ;  Persons ;</t>
  </si>
  <si>
    <t>Tasmania ;  &gt;&gt;&gt; Discouraged job seekers - available but discouraged from actively looking ;  &gt; Males ;</t>
  </si>
  <si>
    <t>Tasmania ;  &gt;&gt;&gt; Discouraged job seekers - available but discouraged from actively looking ;  &gt; Females ;</t>
  </si>
  <si>
    <t>Tasmania ;  &gt;&gt;&gt; Other job seekers - available but not actively looking for other reasons ;  Persons ;</t>
  </si>
  <si>
    <t>Tasmania ;  &gt;&gt;&gt; Other job seekers - available but not actively looking for other reasons ;  &gt; Males ;</t>
  </si>
  <si>
    <t>Tasmania ;  &gt;&gt;&gt; Other job seekers - available but not actively looking for other reasons ;  &gt; Females ;</t>
  </si>
  <si>
    <t>Tasmania ;  &gt;&gt; Wanted to work, not available within 4 weeks and not actively looking ;  Persons ;</t>
  </si>
  <si>
    <t>Tasmania ;  &gt;&gt; Wanted to work, not available within 4 weeks and not actively looking ;  &gt; Males ;</t>
  </si>
  <si>
    <t>Tasmania ;  &gt;&gt; Wanted to work, not available within 4 weeks and not actively looking ;  &gt; Females ;</t>
  </si>
  <si>
    <t>Tasmania ;  Not potential workers ;  Persons ;</t>
  </si>
  <si>
    <t>Tasmania ;  Not potential workers ;  &gt; Males ;</t>
  </si>
  <si>
    <t>Tasmania ;  Not potential workers ;  &gt; Females ;</t>
  </si>
  <si>
    <t>Tasmania ;  &gt; Did not want to work ;  Persons ;</t>
  </si>
  <si>
    <t>Tasmania ;  &gt; Did not want to work ;  &gt; Males ;</t>
  </si>
  <si>
    <t>Tasmania ;  &gt; Did not want to work ;  &gt; Females ;</t>
  </si>
  <si>
    <t>Tasmania ;  &gt; Permanently unable to work ;  Persons ;</t>
  </si>
  <si>
    <t>Tasmania ;  &gt; Permanently unable to work ;  &gt; Males ;</t>
  </si>
  <si>
    <t>Tasmania ;  &gt; Permanently unable to work ;  &gt; Females ;</t>
  </si>
  <si>
    <t>Tasmania ;  Unemployed ;  Persons ;</t>
  </si>
  <si>
    <t>Tasmania ;  Unemployed ;  &gt; Males ;</t>
  </si>
  <si>
    <t>Tasmania ;  Unemployed ;  &gt; Females ;</t>
  </si>
  <si>
    <t>Tasmania ;  Not in the labour force ;  Persons ;</t>
  </si>
  <si>
    <t>Tasmania ;  Not in the labour force ;  &gt; Males ;</t>
  </si>
  <si>
    <t>Tasmania ;  Not in the labour force ;  &gt; Females ;</t>
  </si>
  <si>
    <t>Tasmania ;  With job attachment ;  Persons ;</t>
  </si>
  <si>
    <t>Tasmania ;  With job attachment ;  &gt; Males ;</t>
  </si>
  <si>
    <t>Tasmania ;  With job attachment ;  &gt; Females ;</t>
  </si>
  <si>
    <t>Tasmania ;  Without job attachment ;  Persons ;</t>
  </si>
  <si>
    <t>Tasmania ;  Without job attachment ;  &gt; Males ;</t>
  </si>
  <si>
    <t>Tasmania ;  Without job attachment ;  &gt; Females ;</t>
  </si>
  <si>
    <t>Northern Territory ;  Civilian population ;  Persons ;</t>
  </si>
  <si>
    <t>Northern Territory ;  Civilian population ;  &gt; Males ;</t>
  </si>
  <si>
    <t>Northern Territory ;  Civilian population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</si>
  <si>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</si>
  <si>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</si>
  <si>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</si>
  <si>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Underemployed (expanded definition) ;  Persons ;</t>
  </si>
  <si>
    <t>Northern Territory ;  &gt; Underemployed (expanded definition) ;  &gt; Males ;</t>
  </si>
  <si>
    <t>Northern Territory ;  &gt; Underemployed (expanded definition) ;  &gt; Females ;</t>
  </si>
  <si>
    <t>Northern Territory ;  &gt;&gt; Underemployed (headline definition) ;  Persons ;</t>
  </si>
  <si>
    <t>Northern Territory ;  &gt;&gt; Underemployed (headline definition) ;  &gt; Males ;</t>
  </si>
  <si>
    <t>Northern Territory ;  &gt;&gt; Underemployed (headline definition) ;  &gt; Females ;</t>
  </si>
  <si>
    <t>Northern Territory ;  Potential workers ;  Persons ;</t>
  </si>
  <si>
    <t>Northern Territory ;  Potential workers ;  &gt; Males ;</t>
  </si>
  <si>
    <t>Northern Territory ;  Potential workers ;  &gt; Females ;</t>
  </si>
  <si>
    <t>Northern Territory ;  &gt; Potential workers with job attachment ;  Persons ;</t>
  </si>
  <si>
    <t>Northern Territory ;  &gt; Potential workers with job attachment ;  &gt; Males ;</t>
  </si>
  <si>
    <t>Northern Territory ;  &gt; Potential workers with job attachment ;  &gt; Females ;</t>
  </si>
  <si>
    <t>Northern Territory ;  &gt;&gt; Had a job to go to and available within 4 weeks ;  Persons ;</t>
  </si>
  <si>
    <t>Northern Territory ;  &gt;&gt; Had a job to go to and available within 4 weeks ;  &gt; Males ;</t>
  </si>
  <si>
    <t>Northern Territory ;  &gt;&gt; Had a job to go to and available within 4 weeks ;  &gt; Females ;</t>
  </si>
  <si>
    <t>Northern Territory ;  &gt;&gt;&gt; Had a job to go to and available last week (unemployed) ;  Persons ;</t>
  </si>
  <si>
    <t>Northern Territory ;  &gt;&gt;&gt; Had a job to go to and available last week (unemployed) ;  &gt; Males ;</t>
  </si>
  <si>
    <t>Northern Territory ;  &gt;&gt;&gt; Had a job to go to and available last week (unemployed) ;  &gt; Females ;</t>
  </si>
  <si>
    <t>Northern Territory ;  &gt;&gt;&gt; Had a job to go to and available within 4 weeks (but not last week) ;  Persons ;</t>
  </si>
  <si>
    <t>Northern Territory ;  &gt;&gt;&gt; Had a job to go to and available within 4 weeks (but not last week) ;  &gt; Males ;</t>
  </si>
  <si>
    <t>Northern Territory ;  &gt;&gt;&gt; Had a job to go to and available within 4 weeks (but not last week) ;  &gt; Females ;</t>
  </si>
  <si>
    <t>Northern Territory ;  &gt;&gt; Had a job to go to and not available within 4 weeks ;  Persons ;</t>
  </si>
  <si>
    <t>Northern Territory ;  &gt;&gt; Had a job to go to and not available within 4 weeks ;  &gt; Males ;</t>
  </si>
  <si>
    <t>Northern Territory ;  &gt;&gt; Had a job to go to and not available within 4 weeks ;  &gt; Females ;</t>
  </si>
  <si>
    <t>Northern Territory ;  &gt; Potential workers without job attachment ;  Persons ;</t>
  </si>
  <si>
    <t>Northern Territory ;  &gt; Potential workers without job attachment ;  &gt; Males ;</t>
  </si>
  <si>
    <t>Northern Territory ;  &gt; Potential workers without job attachment ;  &gt; Females ;</t>
  </si>
  <si>
    <t>Northern Territory ;  &gt;&gt; Wanted to work, actively looking and available within 4 weeks ;  Persons ;</t>
  </si>
  <si>
    <t>Northern Territory ;  &gt;&gt; Wanted to work, actively looking and available within 4 weeks ;  &gt; Males ;</t>
  </si>
  <si>
    <t>Northern Territory ;  &gt;&gt; Wanted to work, actively looking and available within 4 weeks ;  &gt; Females ;</t>
  </si>
  <si>
    <t>Northern Territory ;  &gt;&gt;&gt; Wanted to work, actively looking and available last week (unemployed) ;  Persons ;</t>
  </si>
  <si>
    <t>Northern Territory ;  &gt;&gt;&gt; Wanted to work, actively looking and available last week (unemployed) ;  &gt; Males ;</t>
  </si>
  <si>
    <t>Northern Territory ;  &gt;&gt;&gt; Wanted to work, actively looking and available last week (unemployed) ;  &gt; Females ;</t>
  </si>
  <si>
    <t>Northern Territory ;  &gt;&gt;&gt; Wanted to work, actively looking and available within 4 weeks (but not last week) ;  Persons ;</t>
  </si>
  <si>
    <t>Northern Territory ;  &gt;&gt;&gt; Wanted to work, actively looking and available within 4 weeks (but not last week) ;  &gt; Males ;</t>
  </si>
  <si>
    <t>Northern Territory ;  &gt;&gt;&gt; Wanted to work, actively looking and available within 4 weeks (but not last week) ;  &gt; Females ;</t>
  </si>
  <si>
    <t>Northern Territory ;  &gt;&gt; Wanted to work, actively looking and not available within 4 weeks ;  Persons ;</t>
  </si>
  <si>
    <t>Northern Territory ;  &gt;&gt; Wanted to work, actively looking and not available within 4 weeks ;  &gt; Males ;</t>
  </si>
  <si>
    <t>Northern Territory ;  &gt;&gt; Wanted to work, actively looking and not available within 4 weeks ;  &gt; Females ;</t>
  </si>
  <si>
    <t>Northern Territory ;  &gt;&gt; Wanted to work, available within 4 weeks but not actively looking ;  Persons ;</t>
  </si>
  <si>
    <t>Northern Territory ;  &gt;&gt; Wanted to work, available within 4 weeks but not actively looking ;  &gt; Males ;</t>
  </si>
  <si>
    <t>Northern Territory ;  &gt;&gt; Wanted to work, available within 4 weeks but not actively looking ;  &gt; Females ;</t>
  </si>
  <si>
    <t>Northern Territory ;  &gt;&gt;&gt; Discouraged job seekers - available but discouraged from actively looking ;  Persons ;</t>
  </si>
  <si>
    <t>Northern Territory ;  &gt;&gt;&gt; Discouraged job seekers - available but discouraged from actively looking ;  &gt; Males ;</t>
  </si>
  <si>
    <t>Northern Territory ;  &gt;&gt;&gt; Discouraged job seekers - available but discouraged from actively looking ;  &gt; Females ;</t>
  </si>
  <si>
    <t>Northern Territory ;  &gt;&gt;&gt; Other job seekers - available but not actively looking for other reasons ;  Persons ;</t>
  </si>
  <si>
    <t>Northern Territory ;  &gt;&gt;&gt; Other job seekers - available but not actively looking for other reasons ;  &gt; Males ;</t>
  </si>
  <si>
    <t>Northern Territory ;  &gt;&gt;&gt; Other job seekers - available but not actively looking for other reasons ;  &gt; Females ;</t>
  </si>
  <si>
    <t>Northern Territory ;  &gt;&gt; Wanted to work, not available within 4 weeks and not actively looking ;  Persons ;</t>
  </si>
  <si>
    <t>Northern Territory ;  &gt;&gt; Wanted to work, not available within 4 weeks and not actively looking ;  &gt; Males ;</t>
  </si>
  <si>
    <t>Northern Territory ;  &gt;&gt; Wanted to work, not available within 4 weeks and not actively looking ;  &gt; Females ;</t>
  </si>
  <si>
    <t>Northern Territory ;  Not potential workers ;  Persons ;</t>
  </si>
  <si>
    <t>Northern Territory ;  Not potential workers ;  &gt; Males ;</t>
  </si>
  <si>
    <t>Northern Territory ;  Not potential workers ;  &gt; Females ;</t>
  </si>
  <si>
    <t>Northern Territory ;  &gt; Did not want to work ;  Persons ;</t>
  </si>
  <si>
    <t>Northern Territory ;  &gt; Did not want to work ;  &gt; Males ;</t>
  </si>
  <si>
    <t>Northern Territory ;  &gt; Did not want to work ;  &gt; Females ;</t>
  </si>
  <si>
    <t>Northern Territory ;  &gt; Permanently unable to work ;  Persons ;</t>
  </si>
  <si>
    <t>A125174038X</t>
  </si>
  <si>
    <t>A125185270W</t>
  </si>
  <si>
    <t>A125179654V</t>
  </si>
  <si>
    <t>A125174042R</t>
  </si>
  <si>
    <t>A125185274F</t>
  </si>
  <si>
    <t>A125179658C</t>
  </si>
  <si>
    <t>A125174086T</t>
  </si>
  <si>
    <t>A125185318W</t>
  </si>
  <si>
    <t>A125179702A</t>
  </si>
  <si>
    <t>A125173994F</t>
  </si>
  <si>
    <t>A125185226L</t>
  </si>
  <si>
    <t>A125179610T</t>
  </si>
  <si>
    <t>A125174074J</t>
  </si>
  <si>
    <t>A125185306L</t>
  </si>
  <si>
    <t>A125179690C</t>
  </si>
  <si>
    <t>A125174078T</t>
  </si>
  <si>
    <t>A125185310C</t>
  </si>
  <si>
    <t>A125179694L</t>
  </si>
  <si>
    <t>A125173998R</t>
  </si>
  <si>
    <t>A125185230C</t>
  </si>
  <si>
    <t>A125179614A</t>
  </si>
  <si>
    <t>A125174018R</t>
  </si>
  <si>
    <t>A125185250L</t>
  </si>
  <si>
    <t>A125179634K</t>
  </si>
  <si>
    <t>A125174046X</t>
  </si>
  <si>
    <t>A125185278R</t>
  </si>
  <si>
    <t>A125179662V</t>
  </si>
  <si>
    <t>A125174090J</t>
  </si>
  <si>
    <t>A125185322L</t>
  </si>
  <si>
    <t>A125179706K</t>
  </si>
  <si>
    <t>A125173538A</t>
  </si>
  <si>
    <t>A125184770X</t>
  </si>
  <si>
    <t>A125179154X</t>
  </si>
  <si>
    <t>A125173502X</t>
  </si>
  <si>
    <t>A125184734R</t>
  </si>
  <si>
    <t>A125179118R</t>
  </si>
  <si>
    <t>A125173542T</t>
  </si>
  <si>
    <t>A125184774J</t>
  </si>
  <si>
    <t>A125179158J</t>
  </si>
  <si>
    <t>A125173546A</t>
  </si>
  <si>
    <t>A125184778T</t>
  </si>
  <si>
    <t>A125179162X</t>
  </si>
  <si>
    <t>A125173506J</t>
  </si>
  <si>
    <t>A125184738X</t>
  </si>
  <si>
    <t>A125179122F</t>
  </si>
  <si>
    <t>A125173510X</t>
  </si>
  <si>
    <t>A125184742R</t>
  </si>
  <si>
    <t>A125179126R</t>
  </si>
  <si>
    <t>A125173530J</t>
  </si>
  <si>
    <t>A125184762X</t>
  </si>
  <si>
    <t>A125179146X</t>
  </si>
  <si>
    <t>A125173490A</t>
  </si>
  <si>
    <t>A125184722F</t>
  </si>
  <si>
    <t>A125179106F</t>
  </si>
  <si>
    <t>A125173550T</t>
  </si>
  <si>
    <t>A125184782J</t>
  </si>
  <si>
    <t>A125179166J</t>
  </si>
  <si>
    <t>A125173534T</t>
  </si>
  <si>
    <t>A125184766J</t>
  </si>
  <si>
    <t>A125179150R</t>
  </si>
  <si>
    <t>A125173562A</t>
  </si>
  <si>
    <t>A125184794T</t>
  </si>
  <si>
    <t>A125179178T</t>
  </si>
  <si>
    <t>A125173494K</t>
  </si>
  <si>
    <t>A125184726R</t>
  </si>
  <si>
    <t>A125179110W</t>
  </si>
  <si>
    <t>A125173470T</t>
  </si>
  <si>
    <t>A125184702W</t>
  </si>
  <si>
    <t>A125179086J</t>
  </si>
  <si>
    <t>A125173482A</t>
  </si>
  <si>
    <t>A125184714F</t>
  </si>
  <si>
    <t>A125179098T</t>
  </si>
  <si>
    <t>A125173514J</t>
  </si>
  <si>
    <t>A125184746X</t>
  </si>
  <si>
    <t>A125179130F</t>
  </si>
  <si>
    <t>A125173486K</t>
  </si>
  <si>
    <t>A125184718R</t>
  </si>
  <si>
    <t>A125179102W</t>
  </si>
  <si>
    <t>A125173518T</t>
  </si>
  <si>
    <t>A125184750R</t>
  </si>
  <si>
    <t>A125179134R</t>
  </si>
  <si>
    <t>A125173522J</t>
  </si>
  <si>
    <t>A125184754X</t>
  </si>
  <si>
    <t>A125179138X</t>
  </si>
  <si>
    <t>A125173566K</t>
  </si>
  <si>
    <t>A125184798A</t>
  </si>
  <si>
    <t>A125179182J</t>
  </si>
  <si>
    <t>A125173474A</t>
  </si>
  <si>
    <t>A125184706F</t>
  </si>
  <si>
    <t>A125179090X</t>
  </si>
  <si>
    <t>A125173554A</t>
  </si>
  <si>
    <t>A125184786T</t>
  </si>
  <si>
    <t>A125179170X</t>
  </si>
  <si>
    <t>A125173558K</t>
  </si>
  <si>
    <t>A125184790J</t>
  </si>
  <si>
    <t>A125179174J</t>
  </si>
  <si>
    <t>A125173478K</t>
  </si>
  <si>
    <t>A125184710W</t>
  </si>
  <si>
    <t>A125179094J</t>
  </si>
  <si>
    <t>A125173498V</t>
  </si>
  <si>
    <t>A125184730F</t>
  </si>
  <si>
    <t>A125179114F</t>
  </si>
  <si>
    <t>A125173526T</t>
  </si>
  <si>
    <t>A125184758J</t>
  </si>
  <si>
    <t>A125179142R</t>
  </si>
  <si>
    <t>A125173570A</t>
  </si>
  <si>
    <t>A125184802F</t>
  </si>
  <si>
    <t>A125179186T</t>
  </si>
  <si>
    <t>A125173642A</t>
  </si>
  <si>
    <t>A125184874T</t>
  </si>
  <si>
    <t>A125179258T</t>
  </si>
  <si>
    <t>A125173606T</t>
  </si>
  <si>
    <t>A125184838J</t>
  </si>
  <si>
    <t>A125179222R</t>
  </si>
  <si>
    <t>A125173646K</t>
  </si>
  <si>
    <t>A125184878A</t>
  </si>
  <si>
    <t>A125179262J</t>
  </si>
  <si>
    <t>A125173650A</t>
  </si>
  <si>
    <t>A125184882T</t>
  </si>
  <si>
    <t>A125179266T</t>
  </si>
  <si>
    <t>A125173610J</t>
  </si>
  <si>
    <t>A125184842X</t>
  </si>
  <si>
    <t>A125179226X</t>
  </si>
  <si>
    <t>A125173614T</t>
  </si>
  <si>
    <t>A125184846J</t>
  </si>
  <si>
    <t>A125179230R</t>
  </si>
  <si>
    <t>A125173634A</t>
  </si>
  <si>
    <t>A125184866T</t>
  </si>
  <si>
    <t>A125179250X</t>
  </si>
  <si>
    <t>A125173594V</t>
  </si>
  <si>
    <t>A125184826X</t>
  </si>
  <si>
    <t>A125179210F</t>
  </si>
  <si>
    <t>A125173654K</t>
  </si>
  <si>
    <t>A125184886A</t>
  </si>
  <si>
    <t>A125179270J</t>
  </si>
  <si>
    <t>A125173638K</t>
  </si>
  <si>
    <t>A125184870J</t>
  </si>
  <si>
    <t>A125179254J</t>
  </si>
  <si>
    <t>A125173666V</t>
  </si>
  <si>
    <t>A125184898K</t>
  </si>
  <si>
    <t>A125179282T</t>
  </si>
  <si>
    <t>A125173598C</t>
  </si>
  <si>
    <t>A125184830R</t>
  </si>
  <si>
    <t>A125179214R</t>
  </si>
  <si>
    <t>A125173574K</t>
  </si>
  <si>
    <t>A125184806R</t>
  </si>
  <si>
    <t>A125179190J</t>
  </si>
  <si>
    <t>A125173586V</t>
  </si>
  <si>
    <t>A125184818X</t>
  </si>
  <si>
    <t>A125179202F</t>
  </si>
  <si>
    <t>A125173618A</t>
  </si>
  <si>
    <t>A125184850X</t>
  </si>
  <si>
    <t>A125179234X</t>
  </si>
  <si>
    <t>A125173590K</t>
  </si>
  <si>
    <t>A125184822R</t>
  </si>
  <si>
    <t>A125179206R</t>
  </si>
  <si>
    <t>A125173622T</t>
  </si>
  <si>
    <t>A125184854J</t>
  </si>
  <si>
    <t>A125179238J</t>
  </si>
  <si>
    <t>A125173626A</t>
  </si>
  <si>
    <t>A125184858T</t>
  </si>
  <si>
    <t>A125179242X</t>
  </si>
  <si>
    <t>A125173670K</t>
  </si>
  <si>
    <t>A125184902R</t>
  </si>
  <si>
    <t>A125179286A</t>
  </si>
  <si>
    <t>A125173578V</t>
  </si>
  <si>
    <t>A125184810F</t>
  </si>
  <si>
    <t>A125179194T</t>
  </si>
  <si>
    <t>A125173658V</t>
  </si>
  <si>
    <t>A125184890T</t>
  </si>
  <si>
    <t>A125179274T</t>
  </si>
  <si>
    <t>A125173662K</t>
  </si>
  <si>
    <t>A125184894A</t>
  </si>
  <si>
    <t>A125179278A</t>
  </si>
  <si>
    <t>A125173582K</t>
  </si>
  <si>
    <t>A125184814R</t>
  </si>
  <si>
    <t>A125179198A</t>
  </si>
  <si>
    <t>A125173602J</t>
  </si>
  <si>
    <t>A125184834X</t>
  </si>
  <si>
    <t>A125179218X</t>
  </si>
  <si>
    <t>A125173630T</t>
  </si>
  <si>
    <t>A125184862J</t>
  </si>
  <si>
    <t>A125179246J</t>
  </si>
  <si>
    <t>A125173674V</t>
  </si>
  <si>
    <t>A125184906X</t>
  </si>
  <si>
    <t>A125179290T</t>
  </si>
  <si>
    <t>A125173746V</t>
  </si>
  <si>
    <t>A125184978K</t>
  </si>
  <si>
    <t>A125179362T</t>
  </si>
  <si>
    <t>A125173710T</t>
  </si>
  <si>
    <t>A125184942J</t>
  </si>
  <si>
    <t>A125179326J</t>
  </si>
  <si>
    <t>A125173750K</t>
  </si>
  <si>
    <t>A125184982A</t>
  </si>
  <si>
    <t>A125179366A</t>
  </si>
  <si>
    <t>A125173754V</t>
  </si>
  <si>
    <t>A125184986K</t>
  </si>
  <si>
    <t>A125179370T</t>
  </si>
  <si>
    <t>A125173714A</t>
  </si>
  <si>
    <t>A125184946T</t>
  </si>
  <si>
    <t>A125179330X</t>
  </si>
  <si>
    <t>A125173718K</t>
  </si>
  <si>
    <t>A125184950J</t>
  </si>
  <si>
    <t>A125179334J</t>
  </si>
  <si>
    <t>A125173738V</t>
  </si>
  <si>
    <t>A125184970T</t>
  </si>
  <si>
    <t>A125179354T</t>
  </si>
  <si>
    <t>A125173698L</t>
  </si>
  <si>
    <t>A125184930X</t>
  </si>
  <si>
    <t>A125179314X</t>
  </si>
  <si>
    <t>A125173758C</t>
  </si>
  <si>
    <t>A125184990A</t>
  </si>
  <si>
    <t>A125179374A</t>
  </si>
  <si>
    <t>A125173742K</t>
  </si>
  <si>
    <t>A125184974A</t>
  </si>
  <si>
    <t>A125179358A</t>
  </si>
  <si>
    <t>A125173770V</t>
  </si>
  <si>
    <t>A125185002A</t>
  </si>
  <si>
    <t>A125179386K</t>
  </si>
  <si>
    <t>A125173702T</t>
  </si>
  <si>
    <t>A125184934J</t>
  </si>
  <si>
    <t>A125179318J</t>
  </si>
  <si>
    <t>A125173678C</t>
  </si>
  <si>
    <t>A125184910R</t>
  </si>
  <si>
    <t>A125179294A</t>
  </si>
  <si>
    <t>A125173690V</t>
  </si>
  <si>
    <t>A125184922X</t>
  </si>
  <si>
    <t>A125179306X</t>
  </si>
  <si>
    <t>A125173722A</t>
  </si>
  <si>
    <t>A125184954T</t>
  </si>
  <si>
    <t>A125179338T</t>
  </si>
  <si>
    <t>A125173694C</t>
  </si>
  <si>
    <t>A125184926J</t>
  </si>
  <si>
    <t>A125179310R</t>
  </si>
  <si>
    <t>A125173726K</t>
  </si>
  <si>
    <t>A125184958A</t>
  </si>
  <si>
    <t>A125179342J</t>
  </si>
  <si>
    <t>A125173730A</t>
  </si>
  <si>
    <t>A125184962T</t>
  </si>
  <si>
    <t>A125179346T</t>
  </si>
  <si>
    <t>A125173774C</t>
  </si>
  <si>
    <t>A125185006K</t>
  </si>
  <si>
    <t>A125179390A</t>
  </si>
  <si>
    <t>A125173682V</t>
  </si>
  <si>
    <t>A125184914X</t>
  </si>
  <si>
    <t>A125179298K</t>
  </si>
  <si>
    <t>A125173762V</t>
  </si>
  <si>
    <t>A125184994K</t>
  </si>
  <si>
    <t>A125179378K</t>
  </si>
  <si>
    <t>A125173766C</t>
  </si>
  <si>
    <t>Northern Territory ;  &gt; Permanently unable to work ;  &gt; Males ;</t>
  </si>
  <si>
    <t>Northern Territory ;  &gt; Permanently unable to work ;  &gt; Females ;</t>
  </si>
  <si>
    <t>Northern Territory ;  Unemployed ;  Persons ;</t>
  </si>
  <si>
    <t>Northern Territory ;  Unemployed ;  &gt; Males ;</t>
  </si>
  <si>
    <t>Northern Territory ;  Unemployed ;  &gt; Females ;</t>
  </si>
  <si>
    <t>Northern Territory ;  Not in the labour force ;  Persons ;</t>
  </si>
  <si>
    <t>Northern Territory ;  Not in the labour force ;  &gt; Males ;</t>
  </si>
  <si>
    <t>Northern Territory ;  Not in the labour force ;  &gt; Females ;</t>
  </si>
  <si>
    <t>Northern Territory ;  With job attachment ;  Persons ;</t>
  </si>
  <si>
    <t>Northern Territory ;  With job attachment ;  &gt; Males ;</t>
  </si>
  <si>
    <t>Northern Territory ;  With job attachment ;  &gt; Females ;</t>
  </si>
  <si>
    <t>Northern Territory ;  Without job attachment ;  Persons ;</t>
  </si>
  <si>
    <t>Northern Territory ;  Without job attachment ;  &gt; Males ;</t>
  </si>
  <si>
    <t>Northern Territory ;  Without job attachment ;  &gt; Females ;</t>
  </si>
  <si>
    <t>Australian Capital Territory ;  Civilian population ;  Persons ;</t>
  </si>
  <si>
    <t>Australian Capital Territory ;  Civilian population ;  &gt; Males ;</t>
  </si>
  <si>
    <t>Australian Capital Territory ;  Civilian population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</si>
  <si>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</si>
  <si>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</si>
  <si>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</si>
  <si>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Underemployed (expanded definition) ;  Persons ;</t>
  </si>
  <si>
    <t>Australian Capital Territory ;  &gt; Underemployed (expanded definition) ;  &gt; Males ;</t>
  </si>
  <si>
    <t>Australian Capital Territory ;  &gt; Underemployed (expanded definition) ;  &gt; Females ;</t>
  </si>
  <si>
    <t>Australian Capital Territory ;  &gt;&gt; Underemployed (headline definition) ;  Persons ;</t>
  </si>
  <si>
    <t>Australian Capital Territory ;  &gt;&gt; Underemployed (headline definition) ;  &gt; Males ;</t>
  </si>
  <si>
    <t>Australian Capital Territory ;  &gt;&gt; Underemployed (headline definition) ;  &gt; Females ;</t>
  </si>
  <si>
    <t>Australian Capital Territory ;  Potential workers ;  Persons ;</t>
  </si>
  <si>
    <t>Australian Capital Territory ;  Potential workers ;  &gt; Males ;</t>
  </si>
  <si>
    <t>Australian Capital Territory ;  Potential workers ;  &gt; Females ;</t>
  </si>
  <si>
    <t>Australian Capital Territory ;  &gt; Potential workers with job attachment ;  Persons ;</t>
  </si>
  <si>
    <t>Australian Capital Territory ;  &gt; Potential workers with job attachment ;  &gt; Males ;</t>
  </si>
  <si>
    <t>Australian Capital Territory ;  &gt; Potential workers with job attachment ;  &gt; Females ;</t>
  </si>
  <si>
    <t>Australian Capital Territory ;  &gt;&gt; Had a job to go to and available within 4 weeks ;  Persons ;</t>
  </si>
  <si>
    <t>Australian Capital Territory ;  &gt;&gt; Had a job to go to and available within 4 weeks ;  &gt; Males ;</t>
  </si>
  <si>
    <t>Australian Capital Territory ;  &gt;&gt; Had a job to go to and available within 4 weeks ;  &gt; Females ;</t>
  </si>
  <si>
    <t>Australian Capital Territory ;  &gt;&gt;&gt; Had a job to go to and available last week (unemployed) ;  Persons ;</t>
  </si>
  <si>
    <t>Australian Capital Territory ;  &gt;&gt;&gt; Had a job to go to and available last week (unemployed) ;  &gt; Males ;</t>
  </si>
  <si>
    <t>Australian Capital Territory ;  &gt;&gt;&gt; Had a job to go to and available last week (unemployed) ;  &gt; Females ;</t>
  </si>
  <si>
    <t>Australian Capital Territory ;  &gt;&gt;&gt; Had a job to go to and available within 4 weeks (but not last week) ;  Persons ;</t>
  </si>
  <si>
    <t>Australian Capital Territory ;  &gt;&gt;&gt; Had a job to go to and available within 4 weeks (but not last week) ;  &gt; Males ;</t>
  </si>
  <si>
    <t>Australian Capital Territory ;  &gt;&gt;&gt; Had a job to go to and available within 4 weeks (but not last week) ;  &gt; Females ;</t>
  </si>
  <si>
    <t>Australian Capital Territory ;  &gt;&gt; Had a job to go to and not available within 4 weeks ;  Persons ;</t>
  </si>
  <si>
    <t>Australian Capital Territory ;  &gt;&gt; Had a job to go to and not available within 4 weeks ;  &gt; Males ;</t>
  </si>
  <si>
    <t>Australian Capital Territory ;  &gt;&gt; Had a job to go to and not available within 4 weeks ;  &gt; Females ;</t>
  </si>
  <si>
    <t>Australian Capital Territory ;  &gt; Potential workers without job attachment ;  Persons ;</t>
  </si>
  <si>
    <t>Australian Capital Territory ;  &gt; Potential workers without job attachment ;  &gt; Males ;</t>
  </si>
  <si>
    <t>Australian Capital Territory ;  &gt; Potential workers without job attachment ;  &gt; Females ;</t>
  </si>
  <si>
    <t>Australian Capital Territory ;  &gt;&gt; Wanted to work, actively looking and available within 4 weeks ;  Persons ;</t>
  </si>
  <si>
    <t>Australian Capital Territory ;  &gt;&gt; Wanted to work, actively looking and available within 4 weeks ;  &gt; Males ;</t>
  </si>
  <si>
    <t>Australian Capital Territory ;  &gt;&gt; Wanted to work, actively looking and available within 4 weeks ;  &gt; Females ;</t>
  </si>
  <si>
    <t>Australian Capital Territory ;  &gt;&gt;&gt; Wanted to work, actively looking and available last week (unemployed) ;  Persons ;</t>
  </si>
  <si>
    <t>Australian Capital Territory ;  &gt;&gt;&gt; Wanted to work, actively looking and available last week (unemployed) ;  &gt; Males ;</t>
  </si>
  <si>
    <t>Australian Capital Territory ;  &gt;&gt;&gt; Wanted to work, actively looking and available last week (unemployed) ;  &gt; Females ;</t>
  </si>
  <si>
    <t>Australian Capital Territory ;  &gt;&gt;&gt; Wanted to work, actively looking and available within 4 weeks (but not last week) ;  Persons ;</t>
  </si>
  <si>
    <t>Australian Capital Territory ;  &gt;&gt;&gt; Wanted to work, actively looking and available within 4 weeks (but not last week) ;  &gt; Males ;</t>
  </si>
  <si>
    <t>Australian Capital Territory ;  &gt;&gt;&gt; Wanted to work, actively looking and available within 4 weeks (but not last week) ;  &gt; Females ;</t>
  </si>
  <si>
    <t>Australian Capital Territory ;  &gt;&gt; Wanted to work, actively looking and not available within 4 weeks ;  Persons ;</t>
  </si>
  <si>
    <t>Australian Capital Territory ;  &gt;&gt; Wanted to work, actively looking and not available within 4 weeks ;  &gt; Males ;</t>
  </si>
  <si>
    <t>Australian Capital Territory ;  &gt;&gt; Wanted to work, actively looking and not available within 4 weeks ;  &gt; Females ;</t>
  </si>
  <si>
    <t>Australian Capital Territory ;  &gt;&gt; Wanted to work, available within 4 weeks but not actively looking ;  Persons ;</t>
  </si>
  <si>
    <t>Australian Capital Territory ;  &gt;&gt; Wanted to work, available within 4 weeks but not actively looking ;  &gt; Males ;</t>
  </si>
  <si>
    <t>Australian Capital Territory ;  &gt;&gt; Wanted to work, available within 4 weeks but not actively looking ;  &gt; Females ;</t>
  </si>
  <si>
    <t>Australian Capital Territory ;  &gt;&gt;&gt; Discouraged job seekers - available but discouraged from actively looking ;  Persons ;</t>
  </si>
  <si>
    <t>Australian Capital Territory ;  &gt;&gt;&gt; Discouraged job seekers - available but discouraged from actively looking ;  &gt; Males ;</t>
  </si>
  <si>
    <t>Australian Capital Territory ;  &gt;&gt;&gt; Discouraged job seekers - available but discouraged from actively looking ;  &gt; Females ;</t>
  </si>
  <si>
    <t>Australian Capital Territory ;  &gt;&gt;&gt; Other job seekers - available but not actively looking for other reasons ;  Persons ;</t>
  </si>
  <si>
    <t>Australian Capital Territory ;  &gt;&gt;&gt; Other job seekers - available but not actively looking for other reasons ;  &gt; Males ;</t>
  </si>
  <si>
    <t>Australian Capital Territory ;  &gt;&gt;&gt; Other job seekers - available but not actively looking for other reasons ;  &gt; Females ;</t>
  </si>
  <si>
    <t>Australian Capital Territory ;  &gt;&gt; Wanted to work, not available within 4 weeks and not actively looking ;  Persons ;</t>
  </si>
  <si>
    <t>Australian Capital Territory ;  &gt;&gt; Wanted to work, not available within 4 weeks and not actively looking ;  &gt; Males ;</t>
  </si>
  <si>
    <t>Australian Capital Territory ;  &gt;&gt; Wanted to work, not available within 4 weeks and not actively looking ;  &gt; Females ;</t>
  </si>
  <si>
    <t>Australian Capital Territory ;  Not potential workers ;  Persons ;</t>
  </si>
  <si>
    <t>Australian Capital Territory ;  Not potential workers ;  &gt; Males ;</t>
  </si>
  <si>
    <t>Australian Capital Territory ;  Not potential workers ;  &gt; Females ;</t>
  </si>
  <si>
    <t>Australian Capital Territory ;  &gt; Did not want to work ;  Persons ;</t>
  </si>
  <si>
    <t>Australian Capital Territory ;  &gt; Did not want to work ;  &gt; Males ;</t>
  </si>
  <si>
    <t>Australian Capital Territory ;  &gt; Did not want to work ;  &gt; Females ;</t>
  </si>
  <si>
    <t>Australian Capital Territory ;  &gt; Permanently unable to work ;  Persons ;</t>
  </si>
  <si>
    <t>Australian Capital Territory ;  &gt; Permanently unable to work ;  &gt; Males ;</t>
  </si>
  <si>
    <t>Australian Capital Territory ;  &gt; Permanently unable to work ;  &gt; Females ;</t>
  </si>
  <si>
    <t>Australian Capital Territory ;  Unemployed ;  Persons ;</t>
  </si>
  <si>
    <t>Australian Capital Territory ;  Unemployed ;  &gt; Males ;</t>
  </si>
  <si>
    <t>Australian Capital Territory ;  Unemployed ;  &gt; Females ;</t>
  </si>
  <si>
    <t>Australian Capital Territory ;  Not in the labour force ;  Persons ;</t>
  </si>
  <si>
    <t>Australian Capital Territory ;  Not in the labour force ;  &gt; Males ;</t>
  </si>
  <si>
    <t>Australian Capital Territory ;  Not in the labour force ;  &gt; Females ;</t>
  </si>
  <si>
    <t>Australian Capital Territory ;  With job attachment ;  Persons ;</t>
  </si>
  <si>
    <t>Australian Capital Territory ;  With job attachment ;  &gt; Males ;</t>
  </si>
  <si>
    <t>Australian Capital Territory ;  With job attachment ;  &gt; Females ;</t>
  </si>
  <si>
    <t>Australian Capital Territory ;  Without job attachment ;  Persons ;</t>
  </si>
  <si>
    <t>Australian Capital Territory ;  Without job attachment ;  &gt; Males ;</t>
  </si>
  <si>
    <t>Australian Capital Territory ;  Without job attachment ;  &gt; Females ;</t>
  </si>
  <si>
    <t>A125184998V</t>
  </si>
  <si>
    <t>A125179382A</t>
  </si>
  <si>
    <t>A125173686C</t>
  </si>
  <si>
    <t>A125184918J</t>
  </si>
  <si>
    <t>A125179302R</t>
  </si>
  <si>
    <t>A125173706A</t>
  </si>
  <si>
    <t>A125184938T</t>
  </si>
  <si>
    <t>A125179322X</t>
  </si>
  <si>
    <t>A125173734K</t>
  </si>
  <si>
    <t>A125184966A</t>
  </si>
  <si>
    <t>A125179350J</t>
  </si>
  <si>
    <t>A125173778L</t>
  </si>
  <si>
    <t>A125185010A</t>
  </si>
  <si>
    <t>A125179394K</t>
  </si>
  <si>
    <t>A125173330R</t>
  </si>
  <si>
    <t>A125184562F</t>
  </si>
  <si>
    <t>A125178946C</t>
  </si>
  <si>
    <t>A125173294T</t>
  </si>
  <si>
    <t>A125184526W</t>
  </si>
  <si>
    <t>A125178910A</t>
  </si>
  <si>
    <t>A125173334X</t>
  </si>
  <si>
    <t>A125184566R</t>
  </si>
  <si>
    <t>A125178950V</t>
  </si>
  <si>
    <t>A125173338J</t>
  </si>
  <si>
    <t>A125184570F</t>
  </si>
  <si>
    <t>A125178954C</t>
  </si>
  <si>
    <t>A125173298A</t>
  </si>
  <si>
    <t>A125184530L</t>
  </si>
  <si>
    <t>A125178914K</t>
  </si>
  <si>
    <t>A125173302F</t>
  </si>
  <si>
    <t>A125184534W</t>
  </si>
  <si>
    <t>A125178918V</t>
  </si>
  <si>
    <t>A125173322R</t>
  </si>
  <si>
    <t>A125184554F</t>
  </si>
  <si>
    <t>A125178938C</t>
  </si>
  <si>
    <t>A125173282J</t>
  </si>
  <si>
    <t>A125184514L</t>
  </si>
  <si>
    <t>A125178898W</t>
  </si>
  <si>
    <t>A125173342X</t>
  </si>
  <si>
    <t>A125184574R</t>
  </si>
  <si>
    <t>A125178958L</t>
  </si>
  <si>
    <t>A125173326X</t>
  </si>
  <si>
    <t>A125184558R</t>
  </si>
  <si>
    <t>A125178942V</t>
  </si>
  <si>
    <t>A125173354J</t>
  </si>
  <si>
    <t>A125184586X</t>
  </si>
  <si>
    <t>A125178970C</t>
  </si>
  <si>
    <t>A125173286T</t>
  </si>
  <si>
    <t>A125184518W</t>
  </si>
  <si>
    <t>A125178902A</t>
  </si>
  <si>
    <t>A125173262X</t>
  </si>
  <si>
    <t>A125184494R</t>
  </si>
  <si>
    <t>A125178878L</t>
  </si>
  <si>
    <t>A125173274J</t>
  </si>
  <si>
    <t>A125184506L</t>
  </si>
  <si>
    <t>A125178890C</t>
  </si>
  <si>
    <t>A125173306R</t>
  </si>
  <si>
    <t>A125184538F</t>
  </si>
  <si>
    <t>A125178922K</t>
  </si>
  <si>
    <t>A125173278T</t>
  </si>
  <si>
    <t>A125184510C</t>
  </si>
  <si>
    <t>A125178894L</t>
  </si>
  <si>
    <t>A125173310F</t>
  </si>
  <si>
    <t>A125184542W</t>
  </si>
  <si>
    <t>A125178926V</t>
  </si>
  <si>
    <t>A125173314R</t>
  </si>
  <si>
    <t>A125184546F</t>
  </si>
  <si>
    <t>A125178930K</t>
  </si>
  <si>
    <t>A125173358T</t>
  </si>
  <si>
    <t>A125184590R</t>
  </si>
  <si>
    <t>A125178974L</t>
  </si>
  <si>
    <t>A125173266J</t>
  </si>
  <si>
    <t>A125184498X</t>
  </si>
  <si>
    <t>A125178882C</t>
  </si>
  <si>
    <t>A125173346J</t>
  </si>
  <si>
    <t>A125184578X</t>
  </si>
  <si>
    <t>A125178962C</t>
  </si>
  <si>
    <t>A125173350X</t>
  </si>
  <si>
    <t>A125184582R</t>
  </si>
  <si>
    <t>A125178966L</t>
  </si>
  <si>
    <t>A125173270X</t>
  </si>
  <si>
    <t>A125184502C</t>
  </si>
  <si>
    <t>A125178886L</t>
  </si>
  <si>
    <t>A125173290J</t>
  </si>
  <si>
    <t>A125184522L</t>
  </si>
  <si>
    <t>A125178906K</t>
  </si>
  <si>
    <t>A125173318X</t>
  </si>
  <si>
    <t>A125184550W</t>
  </si>
  <si>
    <t>A125178934V</t>
  </si>
  <si>
    <t>A125173362J</t>
  </si>
  <si>
    <t>A125184594X</t>
  </si>
  <si>
    <t>A125178978W</t>
  </si>
  <si>
    <t>Time Series Workbook</t>
  </si>
  <si>
    <t>6228.0 Potential workers</t>
  </si>
  <si>
    <t>Table 1. Potential workers and discouraged job seekers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</si>
  <si>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</si>
  <si>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</si>
  <si>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</si>
  <si>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</si>
  <si>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</si>
  <si>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</si>
  <si>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</si>
  <si>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</si>
  <si>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</si>
  <si>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</si>
  <si>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1.1 - Potential workers and discouraged job seekers by age, February 2021</t>
  </si>
  <si>
    <t>Table 1.2 - Potential workers and discouraged job seekers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</si>
  <si>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</si>
  <si>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</si>
  <si>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</si>
  <si>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</si>
  <si>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</si>
  <si>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</si>
  <si>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</si>
  <si>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</si>
  <si>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</si>
  <si>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</si>
  <si>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</si>
  <si>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</si>
  <si>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</si>
  <si>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</si>
  <si>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</si>
  <si>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Expanded labour force status</t>
  </si>
  <si>
    <t>Civilian population</t>
  </si>
  <si>
    <t>Employed</t>
  </si>
  <si>
    <t>Underemployed (expanded definition)</t>
  </si>
  <si>
    <t>Underemployed (headline definition)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</si>
  <si>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</si>
  <si>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</si>
  <si>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</si>
  <si>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</si>
  <si>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</si>
  <si>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</si>
  <si>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</si>
  <si>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</si>
  <si>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</si>
  <si>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</si>
  <si>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</si>
  <si>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</si>
  <si>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</si>
  <si>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</si>
  <si>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</si>
  <si>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</si>
  <si>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</si>
  <si>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</si>
  <si>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Labour force status</t>
  </si>
  <si>
    <t>Unemployed</t>
  </si>
  <si>
    <t>Not in the labour force</t>
  </si>
  <si>
    <t>Job attachment</t>
  </si>
  <si>
    <t>With job attachment</t>
  </si>
  <si>
    <t>Without job attachment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</si>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</sst>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0" borderId="0" xfId="8" applyFont="1" applyAlignment="1">
      <alignment horizontal="left"/>
    </xf>
    <xf numFmtId="1" fontId="30" fillId="0" borderId="0" xfId="4" quotePrefix="1" applyNumberFormat="1" applyFont="1" applyAlignment="1">
      <alignment horizontal="center"/>
    </xf>
    <xf numFmtId="166" fontId="11" fillId="0" borderId="0" xfId="10" applyNumberFormat="1" applyAlignment="1">
      <alignment horizontal="left" vertic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0" fontId="12" fillId="0" borderId="0" xfId="7" applyFont="1"/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11" fillId="0" borderId="0" xfId="11" applyFont="1" applyAlignment="1">
      <alignment horizontal="left" indent="3"/>
    </xf>
    <xf numFmtId="0" fontId="1" fillId="0" borderId="0" xfId="11" applyFont="1" applyAlignment="1">
      <alignment horizontal="left" indent="3"/>
    </xf>
    <xf numFmtId="0" fontId="1" fillId="0" borderId="0" xfId="11" applyFont="1" applyAlignment="1">
      <alignment horizontal="left" indent="4"/>
    </xf>
    <xf numFmtId="0" fontId="11" fillId="0" borderId="0" xfId="11" applyFont="1" applyAlignment="1">
      <alignment horizontal="left" indent="4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166" fontId="28" fillId="0" borderId="0" xfId="10" applyNumberFormat="1" applyFont="1" applyAlignment="1">
      <alignment horizontal="left" vertical="center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8" fillId="0" borderId="4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</cellXfs>
  <cellStyles count="12">
    <cellStyle name="Hyperlink" xfId="1" builtinId="8"/>
    <cellStyle name="Hyperlink 2" xfId="5" xr:uid="{A4A21CB8-C531-42F4-9A84-8CAF3FF43464}"/>
    <cellStyle name="Normal" xfId="0" builtinId="0"/>
    <cellStyle name="Normal 10" xfId="3" xr:uid="{48CB04B1-F93A-4EB3-9863-BF8F9AD9CA56}"/>
    <cellStyle name="Normal 2" xfId="7" xr:uid="{527210C9-9563-43F7-A3EA-4216F875ADD8}"/>
    <cellStyle name="Normal 2 2 2" xfId="11" xr:uid="{AC228A91-1935-4038-9CA5-60144AC4CD88}"/>
    <cellStyle name="Normal 2 4" xfId="4" xr:uid="{81B5AA6E-4032-4232-B119-E8572EB821BB}"/>
    <cellStyle name="Normal 3 5 4" xfId="2" xr:uid="{F2B3FBCA-3181-49A4-86E6-5A9BA0A3E713}"/>
    <cellStyle name="Style1" xfId="6" xr:uid="{953576B5-DE6E-455B-8677-E429EA7EA882}"/>
    <cellStyle name="Style4" xfId="8" xr:uid="{E55623E1-6F51-4ADD-B946-629D96D5B0AB}"/>
    <cellStyle name="Style5" xfId="9" xr:uid="{8762A99E-64C6-4F03-A034-6BF41E6EB72F}"/>
    <cellStyle name="Style9" xfId="10" xr:uid="{8E4DFA5A-745F-441B-BC3D-F4D44829B6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46538E-D81A-4B24-BE59-D85011BC78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3B9752-CE77-4E6F-A804-5872D447DA8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E4529E-2931-46EE-B993-37A0413B3D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2/Timeseries/templates/62280_Table01_te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2"/>
      <sheetName val="Index"/>
      <sheetName val="Data1"/>
      <sheetName val="Data2"/>
      <sheetName val="Data3"/>
      <sheetName val="Data4"/>
      <sheetName val="Data5"/>
    </sheetNames>
    <sheetDataSet>
      <sheetData sheetId="0"/>
      <sheetData sheetId="1"/>
      <sheetData sheetId="2"/>
      <sheetData sheetId="3"/>
      <sheetData sheetId="4">
        <row r="1">
          <cell r="B1" t="str">
            <v>Civilian population ;  Persons ;</v>
          </cell>
          <cell r="C1" t="str">
            <v>Civilian population ;  &gt; Males ;</v>
          </cell>
          <cell r="D1" t="str">
            <v>Civilian population ;  &gt; Females ;</v>
          </cell>
          <cell r="E1" t="str">
            <v>Employed ;  Persons ;</v>
          </cell>
          <cell r="F1" t="str">
            <v>Employed ;  &gt; Males ;</v>
          </cell>
          <cell r="G1" t="str">
            <v>Employed ;  &gt; Females ;</v>
          </cell>
          <cell r="H1" t="str">
            <v>&gt; Underemployed (expanded definition) ;  Persons ;</v>
          </cell>
          <cell r="I1" t="str">
            <v>&gt; Underemployed (expanded definition) ;  &gt; Males ;</v>
          </cell>
          <cell r="J1" t="str">
            <v>&gt; Underemployed (expanded definition) ;  &gt; Females ;</v>
          </cell>
          <cell r="K1" t="str">
            <v>&gt;&gt; Underemployed (headline definition) ;  Persons ;</v>
          </cell>
          <cell r="L1" t="str">
            <v>&gt;&gt; Underemployed (headline definition) ;  &gt; Males ;</v>
          </cell>
          <cell r="M1" t="str">
            <v>&gt;&gt; Underemployed (headline definition) ;  &gt; Females ;</v>
          </cell>
          <cell r="N1" t="str">
            <v>Potential workers ;  Persons ;</v>
          </cell>
          <cell r="O1" t="str">
            <v>Potential workers ;  &gt; Males ;</v>
          </cell>
          <cell r="P1" t="str">
            <v>Potential workers ;  &gt; Females ;</v>
          </cell>
          <cell r="Q1" t="str">
            <v>&gt; Potential workers with job attachment ;  Persons ;</v>
          </cell>
          <cell r="R1" t="str">
            <v>&gt; Potential workers with job attachment ;  &gt; Males ;</v>
          </cell>
          <cell r="S1" t="str">
            <v>&gt; Potential workers with job attachment ;  &gt; Females ;</v>
          </cell>
          <cell r="T1" t="str">
            <v>&gt;&gt; Had a job to go to and available within 4 weeks ;  Persons ;</v>
          </cell>
          <cell r="U1" t="str">
            <v>&gt;&gt; Had a job to go to and available within 4 weeks ;  &gt; Males ;</v>
          </cell>
          <cell r="V1" t="str">
            <v>&gt;&gt; Had a job to go to and available within 4 weeks ;  &gt; Females ;</v>
          </cell>
          <cell r="W1" t="str">
            <v>&gt;&gt;&gt; Had a job to go to and available last week (unemployed) ;  Persons ;</v>
          </cell>
          <cell r="X1" t="str">
            <v>&gt;&gt;&gt; Had a job to go to and available last week (unemployed) ;  &gt; Males ;</v>
          </cell>
          <cell r="Y1" t="str">
            <v>&gt;&gt;&gt; Had a job to go to and available last week (unemployed) ;  &gt; Females ;</v>
          </cell>
          <cell r="Z1" t="str">
            <v>&gt;&gt;&gt; Had a job to go to and available within 4 weeks (but not last week) ;  Persons ;</v>
          </cell>
          <cell r="AA1" t="str">
            <v>&gt;&gt;&gt; Had a job to go to and available within 4 weeks (but not last week) ;  &gt; Males ;</v>
          </cell>
          <cell r="AB1" t="str">
            <v>&gt;&gt;&gt; Had a job to go to and available within 4 weeks (but not last week) ;  &gt; Females ;</v>
          </cell>
          <cell r="AC1" t="str">
            <v>&gt;&gt; Had a job to go to and not available within 4 weeks ;  Persons ;</v>
          </cell>
          <cell r="AD1" t="str">
            <v>&gt;&gt; Had a job to go to and not available within 4 weeks ;  &gt; Males ;</v>
          </cell>
          <cell r="AE1" t="str">
            <v>&gt;&gt; Had a job to go to and not available within 4 weeks ;  &gt; Females ;</v>
          </cell>
          <cell r="AF1" t="str">
            <v>&gt; Potential workers without job attachment ;  Persons ;</v>
          </cell>
          <cell r="AG1" t="str">
            <v>&gt; Potential workers without job attachment ;  &gt; Males ;</v>
          </cell>
          <cell r="AH1" t="str">
            <v>&gt; Potential workers without job attachment ;  &gt; Females ;</v>
          </cell>
          <cell r="AI1" t="str">
            <v>&gt;&gt; Wanted to work, actively looking and available within 4 weeks ;  Persons ;</v>
          </cell>
          <cell r="AJ1" t="str">
            <v>&gt;&gt; Wanted to work, actively looking and available within 4 weeks ;  &gt; Males ;</v>
          </cell>
          <cell r="AK1" t="str">
            <v>&gt;&gt; Wanted to work, actively looking and available within 4 weeks ;  &gt; Females ;</v>
          </cell>
          <cell r="AL1" t="str">
            <v>&gt;&gt;&gt; Wanted to work, actively looking and available last week (unemployed) ;  Persons ;</v>
          </cell>
          <cell r="AM1" t="str">
            <v>&gt;&gt;&gt; Wanted to work, actively looking and available last week (unemployed) ;  &gt; Males ;</v>
          </cell>
          <cell r="AN1" t="str">
            <v>&gt;&gt;&gt; Wanted to work, actively looking and available last week (unemployed) ;  &gt; Females ;</v>
          </cell>
          <cell r="AO1" t="str">
            <v>&gt;&gt;&gt; Wanted to work, actively looking and available within 4 weeks (but not last week) ;  Persons ;</v>
          </cell>
          <cell r="AP1" t="str">
            <v>&gt;&gt;&gt; Wanted to work, actively looking and available within 4 weeks (but not last week) ;  &gt; Males ;</v>
          </cell>
          <cell r="AQ1" t="str">
            <v>&gt;&gt;&gt; Wanted to work, actively looking and available within 4 weeks (but not last week) ;  &gt; Females ;</v>
          </cell>
          <cell r="AR1" t="str">
            <v>&gt;&gt; Wanted to work, actively looking and not available within 4 weeks ;  Persons ;</v>
          </cell>
          <cell r="AS1" t="str">
            <v>&gt;&gt; Wanted to work, actively looking and not available within 4 weeks ;  &gt; Males ;</v>
          </cell>
          <cell r="AT1" t="str">
            <v>&gt;&gt; Wanted to work, actively looking and not available within 4 weeks ;  &gt; Females ;</v>
          </cell>
          <cell r="AU1" t="str">
            <v>&gt;&gt; Wanted to work, available within 4 weeks but not actively looking ;  Persons ;</v>
          </cell>
          <cell r="AV1" t="str">
            <v>&gt;&gt; Wanted to work, available within 4 weeks but not actively looking ;  &gt; Males ;</v>
          </cell>
          <cell r="AW1" t="str">
            <v>&gt;&gt; Wanted to work, available within 4 weeks but not actively looking ;  &gt; Females ;</v>
          </cell>
          <cell r="AX1" t="str">
            <v>&gt;&gt;&gt; Discouraged job seekers - available but discouraged from actively looking ;  Persons ;</v>
          </cell>
          <cell r="AY1" t="str">
            <v>&gt;&gt;&gt; Discouraged job seekers - available but discouraged from actively looking ;  &gt; Males ;</v>
          </cell>
          <cell r="AZ1" t="str">
            <v>&gt;&gt;&gt; Discouraged job seekers - available but discouraged from actively looking ;  &gt; Females ;</v>
          </cell>
          <cell r="BA1" t="str">
            <v>&gt;&gt;&gt; Other job seekers - available but not actively looking for other reasons ;  Persons ;</v>
          </cell>
          <cell r="BB1" t="str">
            <v>&gt;&gt;&gt; Other job seekers - available but not actively looking for other reasons ;  &gt; Males ;</v>
          </cell>
          <cell r="BC1" t="str">
            <v>&gt;&gt;&gt; Other job seekers - available but not actively looking for other reasons ;  &gt; Females ;</v>
          </cell>
          <cell r="BD1" t="str">
            <v>&gt;&gt; Wanted to work, not available within 4 weeks and not actively looking ;  Persons ;</v>
          </cell>
          <cell r="BE1" t="str">
            <v>&gt;&gt; Wanted to work, not available within 4 weeks and not actively looking ;  &gt; Males ;</v>
          </cell>
          <cell r="BF1" t="str">
            <v>&gt;&gt; Wanted to work, not available within 4 weeks and not actively looking ;  &gt; Females ;</v>
          </cell>
          <cell r="BG1" t="str">
            <v>Not potential workers ;  Persons ;</v>
          </cell>
          <cell r="BH1" t="str">
            <v>Not potential workers ;  &gt; Males ;</v>
          </cell>
          <cell r="BI1" t="str">
            <v>Not potential workers ;  &gt; Females ;</v>
          </cell>
          <cell r="BJ1" t="str">
            <v>&gt; Did not want to work ;  Persons ;</v>
          </cell>
          <cell r="BK1" t="str">
            <v>&gt; Did not want to work ;  &gt; Males ;</v>
          </cell>
          <cell r="BL1" t="str">
            <v>&gt; Did not want to work ;  &gt; Females ;</v>
          </cell>
          <cell r="BM1" t="str">
            <v>&gt; Permanently unable to work ;  Persons ;</v>
          </cell>
          <cell r="BN1" t="str">
            <v>&gt; Permanently unable to work ;  &gt; Males ;</v>
          </cell>
          <cell r="BO1" t="str">
            <v>&gt; Permanently unable to work ;  &gt; Females ;</v>
          </cell>
          <cell r="BP1" t="str">
            <v>Unemployed ;  Persons ;</v>
          </cell>
          <cell r="BQ1" t="str">
            <v>Unemployed ;  &gt; Males ;</v>
          </cell>
          <cell r="BR1" t="str">
            <v>Unemployed ;  &gt; Females ;</v>
          </cell>
          <cell r="BS1" t="str">
            <v>Not in the labour force ;  Persons ;</v>
          </cell>
          <cell r="BT1" t="str">
            <v>Not in the labour force ;  &gt; Males ;</v>
          </cell>
          <cell r="BU1" t="str">
            <v>Not in the labour force ;  &gt; Females ;</v>
          </cell>
          <cell r="BV1" t="str">
            <v>With job attachment ;  Persons ;</v>
          </cell>
          <cell r="BW1" t="str">
            <v>With job attachment ;  &gt; Males ;</v>
          </cell>
          <cell r="BX1" t="str">
            <v>With job attachment ;  &gt; Females ;</v>
          </cell>
          <cell r="BY1" t="str">
            <v>Without job attachment ;  Persons ;</v>
          </cell>
          <cell r="BZ1" t="str">
            <v>Without job attachment ;  &gt; Males ;</v>
          </cell>
          <cell r="CA1" t="str">
            <v>Without job attachment ;  &gt; Females ;</v>
          </cell>
          <cell r="CB1" t="str">
            <v>15-64 years ;  Civilian population ;  Persons ;</v>
          </cell>
          <cell r="CC1" t="str">
            <v>15-64 years ;  Civilian population ;  &gt; Males ;</v>
          </cell>
          <cell r="CD1" t="str">
            <v>15-64 years ;  Civilian population ;  &gt; Females ;</v>
          </cell>
          <cell r="CE1" t="str">
            <v>15-64 years ;  Employed ;  Persons ;</v>
          </cell>
          <cell r="CF1" t="str">
            <v>15-64 years ;  Employed ;  &gt; Males ;</v>
          </cell>
          <cell r="CG1" t="str">
            <v>15-64 years ;  Employed ;  &gt; Females ;</v>
          </cell>
          <cell r="CH1" t="str">
            <v>15-64 years ;  &gt; Underemployed (expanded definition) ;  Persons ;</v>
          </cell>
          <cell r="CI1" t="str">
            <v>15-64 years ;  &gt; Underemployed (expanded definition) ;  &gt; Males ;</v>
          </cell>
          <cell r="CJ1" t="str">
            <v>15-64 years ;  &gt; Underemployed (expanded definition) ;  &gt; Females ;</v>
          </cell>
          <cell r="CK1" t="str">
            <v>15-64 years ;  &gt;&gt; Underemployed (headline definition) ;  Persons ;</v>
          </cell>
          <cell r="CL1" t="str">
            <v>15-64 years ;  &gt;&gt; Underemployed (headline definition) ;  &gt; Males ;</v>
          </cell>
          <cell r="CM1" t="str">
            <v>15-64 years ;  &gt;&gt; Underemployed (headline definition) ;  &gt; Females ;</v>
          </cell>
          <cell r="CN1" t="str">
            <v>15-64 years ;  Potential workers ;  Persons ;</v>
          </cell>
          <cell r="CO1" t="str">
            <v>15-64 years ;  Potential workers ;  &gt; Males ;</v>
          </cell>
          <cell r="CP1" t="str">
            <v>15-64 years ;  Potential workers ;  &gt; Females ;</v>
          </cell>
          <cell r="CQ1" t="str">
            <v>15-64 years ;  &gt; Potential workers with job attachment ;  Persons ;</v>
          </cell>
          <cell r="CR1" t="str">
            <v>15-64 years ;  &gt; Potential workers with job attachment ;  &gt; Males ;</v>
          </cell>
          <cell r="CS1" t="str">
            <v>15-64 years ;  &gt; Potential workers with job attachment ;  &gt; Females ;</v>
          </cell>
          <cell r="CT1" t="str">
            <v>15-64 years ;  &gt;&gt; Had a job to go to and available within 4 weeks ;  Persons ;</v>
          </cell>
          <cell r="CU1" t="str">
            <v>15-64 years ;  &gt;&gt; Had a job to go to and available within 4 weeks ;  &gt; Males ;</v>
          </cell>
          <cell r="CV1" t="str">
            <v>15-64 years ;  &gt;&gt; Had a job to go to and available within 4 weeks ;  &gt; Females ;</v>
          </cell>
          <cell r="CW1" t="str">
            <v>15-64 years ;  &gt;&gt;&gt; Had a job to go to and available last week (unemployed) ;  Persons ;</v>
          </cell>
          <cell r="CX1" t="str">
            <v>15-64 years ;  &gt;&gt;&gt; Had a job to go to and available last week (unemployed) ;  &gt; Males ;</v>
          </cell>
          <cell r="CY1" t="str">
            <v>15-64 years ;  &gt;&gt;&gt; Had a job to go to and available last week (unemployed) ;  &gt; Females ;</v>
          </cell>
          <cell r="CZ1" t="str">
            <v>15-64 years ;  &gt;&gt;&gt; Had a job to go to and available within 4 weeks (but not last week) ;  Persons ;</v>
          </cell>
          <cell r="DA1" t="str">
            <v>15-64 years ;  &gt;&gt;&gt; Had a job to go to and available within 4 weeks (but not last week) ;  &gt; Males ;</v>
          </cell>
          <cell r="DB1" t="str">
            <v>15-64 years ;  &gt;&gt;&gt; Had a job to go to and available within 4 weeks (but not last week) ;  &gt; Females ;</v>
          </cell>
          <cell r="DC1" t="str">
            <v>15-64 years ;  &gt;&gt; Had a job to go to and not available within 4 weeks ;  Persons ;</v>
          </cell>
          <cell r="DD1" t="str">
            <v>15-64 years ;  &gt;&gt; Had a job to go to and not available within 4 weeks ;  &gt; Males ;</v>
          </cell>
          <cell r="DE1" t="str">
            <v>15-64 years ;  &gt;&gt; Had a job to go to and not available within 4 weeks ;  &gt; Females ;</v>
          </cell>
          <cell r="DF1" t="str">
            <v>15-64 years ;  &gt; Potential workers without job attachment ;  Persons ;</v>
          </cell>
          <cell r="DG1" t="str">
            <v>15-64 years ;  &gt; Potential workers without job attachment ;  &gt; Males ;</v>
          </cell>
          <cell r="DH1" t="str">
            <v>15-64 years ;  &gt; Potential workers without job attachment ;  &gt; Females ;</v>
          </cell>
          <cell r="DI1" t="str">
            <v>15-64 years ;  &gt;&gt; Wanted to work, actively looking and available within 4 weeks ;  Persons ;</v>
          </cell>
          <cell r="DJ1" t="str">
            <v>15-64 years ;  &gt;&gt; Wanted to work, actively looking and available within 4 weeks ;  &gt; Males ;</v>
          </cell>
          <cell r="DK1" t="str">
            <v>15-64 years ;  &gt;&gt; Wanted to work, actively looking and available within 4 weeks ;  &gt; Females ;</v>
          </cell>
          <cell r="DL1" t="str">
            <v>15-64 years ;  &gt;&gt;&gt; Wanted to work, actively looking and available last week (unemployed) ;  Persons ;</v>
          </cell>
          <cell r="DM1" t="str">
            <v>15-64 years ;  &gt;&gt;&gt; Wanted to work, actively looking and available last week (unemployed) ;  &gt; Males ;</v>
          </cell>
          <cell r="DN1" t="str">
            <v>15-64 years ;  &gt;&gt;&gt; Wanted to work, actively looking and available last week (unemployed) ;  &gt; Females ;</v>
          </cell>
          <cell r="DO1" t="str">
            <v>15-64 years ;  &gt;&gt;&gt; Wanted to work, actively looking and available within 4 weeks (but not last week) ;  Persons ;</v>
          </cell>
          <cell r="DP1" t="str">
            <v>15-64 years ;  &gt;&gt;&gt; Wanted to work, actively looking and available within 4 weeks (but not last week) ;  &gt; Males ;</v>
          </cell>
          <cell r="DQ1" t="str">
            <v>15-64 years ;  &gt;&gt;&gt; Wanted to work, actively looking and available within 4 weeks (but not last week) ;  &gt; Females ;</v>
          </cell>
          <cell r="DR1" t="str">
            <v>15-64 years ;  &gt;&gt; Wanted to work, actively looking and not available within 4 weeks ;  Persons ;</v>
          </cell>
          <cell r="DS1" t="str">
            <v>15-64 years ;  &gt;&gt; Wanted to work, actively looking and not available within 4 weeks ;  &gt; Males ;</v>
          </cell>
          <cell r="DT1" t="str">
            <v>15-64 years ;  &gt;&gt; Wanted to work, actively looking and not available within 4 weeks ;  &gt; Females ;</v>
          </cell>
          <cell r="DU1" t="str">
            <v>15-64 years ;  &gt;&gt; Wanted to work, available within 4 weeks but not actively looking ;  Persons ;</v>
          </cell>
          <cell r="DV1" t="str">
            <v>15-64 years ;  &gt;&gt; Wanted to work, available within 4 weeks but not actively looking ;  &gt; Males ;</v>
          </cell>
          <cell r="DW1" t="str">
            <v>15-64 years ;  &gt;&gt; Wanted to work, available within 4 weeks but not actively looking ;  &gt; Females ;</v>
          </cell>
          <cell r="DX1" t="str">
            <v>15-64 years ;  &gt;&gt;&gt; Discouraged job seekers - available but discouraged from actively looking ;  Persons ;</v>
          </cell>
          <cell r="DY1" t="str">
            <v>15-64 years ;  &gt;&gt;&gt; Discouraged job seekers - available but discouraged from actively looking ;  &gt; Males ;</v>
          </cell>
          <cell r="DZ1" t="str">
            <v>15-64 years ;  &gt;&gt;&gt; Discouraged job seekers - available but discouraged from actively looking ;  &gt; Females ;</v>
          </cell>
          <cell r="EA1" t="str">
            <v>15-64 years ;  &gt;&gt;&gt; Other job seekers - available but not actively looking for other reasons ;  Persons ;</v>
          </cell>
          <cell r="EB1" t="str">
            <v>15-64 years ;  &gt;&gt;&gt; Other job seekers - available but not actively looking for other reasons ;  &gt; Males ;</v>
          </cell>
          <cell r="EC1" t="str">
            <v>15-64 years ;  &gt;&gt;&gt; Other job seekers - available but not actively looking for other reasons ;  &gt; Females ;</v>
          </cell>
          <cell r="ED1" t="str">
            <v>15-64 years ;  &gt;&gt; Wanted to work, not available within 4 weeks and not actively looking ;  Persons ;</v>
          </cell>
          <cell r="EE1" t="str">
            <v>15-64 years ;  &gt;&gt; Wanted to work, not available within 4 weeks and not actively looking ;  &gt; Males ;</v>
          </cell>
          <cell r="EF1" t="str">
            <v>15-64 years ;  &gt;&gt; Wanted to work, not available within 4 weeks and not actively looking ;  &gt; Females ;</v>
          </cell>
          <cell r="EG1" t="str">
            <v>15-64 years ;  Not potential workers ;  Persons ;</v>
          </cell>
          <cell r="EH1" t="str">
            <v>15-64 years ;  Not potential workers ;  &gt; Males ;</v>
          </cell>
          <cell r="EI1" t="str">
            <v>15-64 years ;  Not potential workers ;  &gt; Females ;</v>
          </cell>
          <cell r="EJ1" t="str">
            <v>15-64 years ;  &gt; Did not want to work ;  Persons ;</v>
          </cell>
          <cell r="EK1" t="str">
            <v>15-64 years ;  &gt; Did not want to work ;  &gt; Males ;</v>
          </cell>
          <cell r="EL1" t="str">
            <v>15-64 years ;  &gt; Did not want to work ;  &gt; Females ;</v>
          </cell>
          <cell r="EM1" t="str">
            <v>15-64 years ;  &gt; Permanently unable to work ;  Persons ;</v>
          </cell>
          <cell r="EN1" t="str">
            <v>15-64 years ;  &gt; Permanently unable to work ;  &gt; Males ;</v>
          </cell>
          <cell r="EO1" t="str">
            <v>15-64 years ;  &gt; Permanently unable to work ;  &gt; Females ;</v>
          </cell>
          <cell r="EP1" t="str">
            <v>15-64 years ;  Unemployed ;  Persons ;</v>
          </cell>
          <cell r="EQ1" t="str">
            <v>15-64 years ;  Unemployed ;  &gt; Males ;</v>
          </cell>
          <cell r="ER1" t="str">
            <v>15-64 years ;  Unemployed ;  &gt; Females ;</v>
          </cell>
          <cell r="ES1" t="str">
            <v>15-64 years ;  Not in the labour force ;  Persons ;</v>
          </cell>
          <cell r="ET1" t="str">
            <v>15-64 years ;  Not in the labour force ;  &gt; Males ;</v>
          </cell>
          <cell r="EU1" t="str">
            <v>15-64 years ;  Not in the labour force ;  &gt; Females ;</v>
          </cell>
          <cell r="EV1" t="str">
            <v>15-64 years ;  With job attachment ;  Persons ;</v>
          </cell>
          <cell r="EW1" t="str">
            <v>15-64 years ;  With job attachment ;  &gt; Males ;</v>
          </cell>
          <cell r="EX1" t="str">
            <v>15-64 years ;  With job attachment ;  &gt; Females ;</v>
          </cell>
          <cell r="EY1" t="str">
            <v>15-64 years ;  Without job attachment ;  Persons ;</v>
          </cell>
          <cell r="EZ1" t="str">
            <v>15-64 years ;  Without job attachment ;  &gt; Males ;</v>
          </cell>
          <cell r="FA1" t="str">
            <v>15-64 years ;  Without job attachment ;  &gt; Females ;</v>
          </cell>
          <cell r="FB1" t="str">
            <v>&gt; 15-24 years ;  Civilian population ;  Persons ;</v>
          </cell>
          <cell r="FC1" t="str">
            <v>&gt; 15-24 years ;  Civilian population ;  &gt; Males ;</v>
          </cell>
          <cell r="FD1" t="str">
            <v>&gt; 15-24 years ;  Civilian population ;  &gt; Females ;</v>
          </cell>
          <cell r="FE1" t="str">
            <v>&gt; 15-24 years ;  Employed ;  Persons ;</v>
          </cell>
          <cell r="FF1" t="str">
            <v>&gt; 15-24 years ;  Employed ;  &gt; Males ;</v>
          </cell>
          <cell r="FG1" t="str">
            <v>&gt; 15-24 years ;  Employed ;  &gt; Females ;</v>
          </cell>
          <cell r="FH1" t="str">
            <v>&gt; 15-24 years ;  &gt; Underemployed (expanded definition) ;  Persons ;</v>
          </cell>
          <cell r="FI1" t="str">
            <v>&gt; 15-24 years ;  &gt; Underemployed (expanded definition) ;  &gt; Males ;</v>
          </cell>
          <cell r="FJ1" t="str">
            <v>&gt; 15-24 years ;  &gt; Underemployed (expanded definition) ;  &gt; Females ;</v>
          </cell>
          <cell r="FK1" t="str">
            <v>&gt; 15-24 years ;  &gt;&gt; Underemployed (headline definition) ;  Persons ;</v>
          </cell>
          <cell r="FL1" t="str">
            <v>&gt; 15-24 years ;  &gt;&gt; Underemployed (headline definition) ;  &gt; Males ;</v>
          </cell>
          <cell r="FM1" t="str">
            <v>&gt; 15-24 years ;  &gt;&gt; Underemployed (headline definition) ;  &gt; Females ;</v>
          </cell>
          <cell r="FN1" t="str">
            <v>&gt; 15-24 years ;  Potential workers ;  Persons ;</v>
          </cell>
          <cell r="FO1" t="str">
            <v>&gt; 15-24 years ;  Potential workers ;  &gt; Males ;</v>
          </cell>
          <cell r="FP1" t="str">
            <v>&gt; 15-24 years ;  Potential workers ;  &gt; Females ;</v>
          </cell>
          <cell r="FQ1" t="str">
            <v>&gt; 15-24 years ;  &gt; Potential workers with job attachment ;  Persons ;</v>
          </cell>
          <cell r="FR1" t="str">
            <v>&gt; 15-24 years ;  &gt; Potential workers with job attachment ;  &gt; Males ;</v>
          </cell>
          <cell r="FS1" t="str">
            <v>&gt; 15-24 years ;  &gt; Potential workers with job attachment ;  &gt; Females ;</v>
          </cell>
          <cell r="FT1" t="str">
            <v>&gt; 15-24 years ;  &gt;&gt; Had a job to go to and available within 4 weeks ;  Persons ;</v>
          </cell>
          <cell r="FU1" t="str">
            <v>&gt; 15-24 years ;  &gt;&gt; Had a job to go to and available within 4 weeks ;  &gt; Males ;</v>
          </cell>
          <cell r="FV1" t="str">
            <v>&gt; 15-24 years ;  &gt;&gt; Had a job to go to and available within 4 weeks ;  &gt; Females ;</v>
          </cell>
          <cell r="FW1" t="str">
            <v>&gt; 15-24 years ;  &gt;&gt;&gt; Had a job to go to and available last week (unemployed) ;  Persons ;</v>
          </cell>
          <cell r="FX1" t="str">
            <v>&gt; 15-24 years ;  &gt;&gt;&gt; Had a job to go to and available last week (unemployed) ;  &gt; Males ;</v>
          </cell>
          <cell r="FY1" t="str">
            <v>&gt; 15-24 years ;  &gt;&gt;&gt; Had a job to go to and available last week (unemployed) ;  &gt; Females ;</v>
          </cell>
          <cell r="FZ1" t="str">
            <v>&gt; 15-24 years ;  &gt;&gt;&gt; Had a job to go to and available within 4 weeks (but not last week) ;  Persons ;</v>
          </cell>
          <cell r="GA1" t="str">
            <v>&gt; 15-24 years ;  &gt;&gt;&gt; Had a job to go to and available within 4 weeks (but not last week) ;  &gt; Males ;</v>
          </cell>
          <cell r="GB1" t="str">
            <v>&gt; 15-24 years ;  &gt;&gt;&gt; Had a job to go to and available within 4 weeks (but not last week) ;  &gt; Females ;</v>
          </cell>
          <cell r="GC1" t="str">
            <v>&gt; 15-24 years ;  &gt;&gt; Had a job to go to and not available within 4 weeks ;  Persons ;</v>
          </cell>
          <cell r="GD1" t="str">
            <v>&gt; 15-24 years ;  &gt;&gt; Had a job to go to and not available within 4 weeks ;  &gt; Males ;</v>
          </cell>
          <cell r="GE1" t="str">
            <v>&gt; 15-24 years ;  &gt;&gt; Had a job to go to and not available within 4 weeks ;  &gt; Females ;</v>
          </cell>
          <cell r="GF1" t="str">
            <v>&gt; 15-24 years ;  &gt; Potential workers without job attachment ;  Persons ;</v>
          </cell>
          <cell r="GG1" t="str">
            <v>&gt; 15-24 years ;  &gt; Potential workers without job attachment ;  &gt; Males ;</v>
          </cell>
          <cell r="GH1" t="str">
            <v>&gt; 15-24 years ;  &gt; Potential workers without job attachment ;  &gt; Females ;</v>
          </cell>
          <cell r="GI1" t="str">
            <v>&gt; 15-24 years ;  &gt;&gt; Wanted to work, actively looking and available within 4 weeks ;  Persons ;</v>
          </cell>
          <cell r="GJ1" t="str">
            <v>&gt; 15-24 years ;  &gt;&gt; Wanted to work, actively looking and available within 4 weeks ;  &gt; Males ;</v>
          </cell>
          <cell r="GK1" t="str">
            <v>&gt; 15-24 years ;  &gt;&gt; Wanted to work, actively looking and available within 4 weeks ;  &gt; Females ;</v>
          </cell>
          <cell r="GL1" t="str">
            <v>&gt; 15-24 years ;  &gt;&gt;&gt; Wanted to work, actively looking and available last week (unemployed) ;  Persons ;</v>
          </cell>
          <cell r="GM1" t="str">
            <v>&gt; 15-24 years ;  &gt;&gt;&gt; Wanted to work, actively looking and available last week (unemployed) ;  &gt; Males ;</v>
          </cell>
          <cell r="GN1" t="str">
            <v>&gt; 15-24 years ;  &gt;&gt;&gt; Wanted to work, actively looking and available last week (unemployed) ;  &gt; Females ;</v>
          </cell>
          <cell r="GO1" t="str">
            <v>&gt; 15-24 years ;  &gt;&gt;&gt; Wanted to work, actively looking and available within 4 weeks (but not last week) ;  Persons ;</v>
          </cell>
          <cell r="GP1" t="str">
            <v>&gt; 15-24 years ;  &gt;&gt;&gt; Wanted to work, actively looking and available within 4 weeks (but not last week) ;  &gt; Males ;</v>
          </cell>
          <cell r="GQ1" t="str">
            <v>&gt; 15-24 years ;  &gt;&gt;&gt; Wanted to work, actively looking and available within 4 weeks (but not last week) ;  &gt; Females ;</v>
          </cell>
          <cell r="GR1" t="str">
            <v>&gt; 15-24 years ;  &gt;&gt; Wanted to work, actively looking and not available within 4 weeks ;  Persons ;</v>
          </cell>
          <cell r="GS1" t="str">
            <v>&gt; 15-24 years ;  &gt;&gt; Wanted to work, actively looking and not available within 4 weeks ;  &gt; Males ;</v>
          </cell>
          <cell r="GT1" t="str">
            <v>&gt; 15-24 years ;  &gt;&gt; Wanted to work, actively looking and not available within 4 weeks ;  &gt; Females ;</v>
          </cell>
          <cell r="GU1" t="str">
            <v>&gt; 15-24 years ;  &gt;&gt; Wanted to work, available within 4 weeks but not actively looking ;  Persons ;</v>
          </cell>
          <cell r="GV1" t="str">
            <v>&gt; 15-24 years ;  &gt;&gt; Wanted to work, available within 4 weeks but not actively looking ;  &gt; Males ;</v>
          </cell>
          <cell r="GW1" t="str">
            <v>&gt; 15-24 years ;  &gt;&gt; Wanted to work, available within 4 weeks but not actively looking ;  &gt; Females ;</v>
          </cell>
          <cell r="GX1" t="str">
            <v>&gt; 15-24 years ;  &gt;&gt;&gt; Discouraged job seekers - available but discouraged from actively looking ;  Persons ;</v>
          </cell>
          <cell r="GY1" t="str">
            <v>&gt; 15-24 years ;  &gt;&gt;&gt; Discouraged job seekers - available but discouraged from actively looking ;  &gt; Males ;</v>
          </cell>
          <cell r="GZ1" t="str">
            <v>&gt; 15-24 years ;  &gt;&gt;&gt; Discouraged job seekers - available but discouraged from actively looking ;  &gt; Females ;</v>
          </cell>
          <cell r="HA1" t="str">
            <v>&gt; 15-24 years ;  &gt;&gt;&gt; Other job seekers - available but not actively looking for other reasons ;  Persons ;</v>
          </cell>
          <cell r="HB1" t="str">
            <v>&gt; 15-24 years ;  &gt;&gt;&gt; Other job seekers - available but not actively looking for other reasons ;  &gt; Males ;</v>
          </cell>
          <cell r="HC1" t="str">
            <v>&gt; 15-24 years ;  &gt;&gt;&gt; Other job seekers - available but not actively looking for other reasons ;  &gt; Females ;</v>
          </cell>
          <cell r="HD1" t="str">
            <v>&gt; 15-24 years ;  &gt;&gt; Wanted to work, not available within 4 weeks and not actively looking ;  Persons ;</v>
          </cell>
          <cell r="HE1" t="str">
            <v>&gt; 15-24 years ;  &gt;&gt; Wanted to work, not available within 4 weeks and not actively looking ;  &gt; Males ;</v>
          </cell>
          <cell r="HF1" t="str">
            <v>&gt; 15-24 years ;  &gt;&gt; Wanted to work, not available within 4 weeks and not actively looking ;  &gt; Females ;</v>
          </cell>
          <cell r="HG1" t="str">
            <v>&gt; 15-24 years ;  Not potential workers ;  Persons ;</v>
          </cell>
          <cell r="HH1" t="str">
            <v>&gt; 15-24 years ;  Not potential workers ;  &gt; Males ;</v>
          </cell>
          <cell r="HI1" t="str">
            <v>&gt; 15-24 years ;  Not potential workers ;  &gt; Females ;</v>
          </cell>
          <cell r="HJ1" t="str">
            <v>&gt; 15-24 years ;  &gt; Did not want to work ;  Persons ;</v>
          </cell>
          <cell r="HK1" t="str">
            <v>&gt; 15-24 years ;  &gt; Did not want to work ;  &gt; Males ;</v>
          </cell>
          <cell r="HL1" t="str">
            <v>&gt; 15-24 years ;  &gt; Did not want to work ;  &gt; Females ;</v>
          </cell>
          <cell r="HM1" t="str">
            <v>&gt; 15-24 years ;  &gt; Permanently unable to work ;  Persons ;</v>
          </cell>
          <cell r="HN1" t="str">
            <v>&gt; 15-24 years ;  &gt; Permanently unable to work ;  &gt; Males ;</v>
          </cell>
          <cell r="HO1" t="str">
            <v>&gt; 15-24 years ;  &gt; Permanently unable to work ;  &gt; Females ;</v>
          </cell>
          <cell r="HP1" t="str">
            <v>&gt; 15-24 years ;  Unemployed ;  Persons ;</v>
          </cell>
          <cell r="HQ1" t="str">
            <v>&gt; 15-24 years ;  Unemployed ;  &gt; Males ;</v>
          </cell>
          <cell r="HR1" t="str">
            <v>&gt; 15-24 years ;  Unemployed ;  &gt; Females ;</v>
          </cell>
          <cell r="HS1" t="str">
            <v>&gt; 15-24 years ;  Not in the labour force ;  Persons ;</v>
          </cell>
          <cell r="HT1" t="str">
            <v>&gt; 15-24 years ;  Not in the labour force ;  &gt; Males ;</v>
          </cell>
          <cell r="HU1" t="str">
            <v>&gt; 15-24 years ;  Not in the labour force ;  &gt; Females ;</v>
          </cell>
          <cell r="HV1" t="str">
            <v>&gt; 15-24 years ;  With job attachment ;  Persons ;</v>
          </cell>
          <cell r="HW1" t="str">
            <v>&gt; 15-24 years ;  With job attachment ;  &gt; Males ;</v>
          </cell>
          <cell r="HX1" t="str">
            <v>&gt; 15-24 years ;  With job attachment ;  &gt; Females ;</v>
          </cell>
          <cell r="HY1" t="str">
            <v>&gt; 15-24 years ;  Without job attachment ;  Persons ;</v>
          </cell>
          <cell r="HZ1" t="str">
            <v>&gt; 15-24 years ;  Without job attachment ;  &gt; Males ;</v>
          </cell>
          <cell r="IA1" t="str">
            <v>&gt; 15-24 years ;  Without job attachment ;  &gt; Females ;</v>
          </cell>
          <cell r="IB1" t="str">
            <v>&gt; 25-44 years ;  Civilian population ;  Persons ;</v>
          </cell>
          <cell r="IC1" t="str">
            <v>&gt; 25-44 years ;  Civilian population ;  &gt; Males ;</v>
          </cell>
          <cell r="ID1" t="str">
            <v>&gt; 25-44 years ;  Civilian population ;  &gt; Females ;</v>
          </cell>
          <cell r="IE1" t="str">
            <v>&gt; 25-44 years ;  Employed ;  Persons ;</v>
          </cell>
          <cell r="IF1" t="str">
            <v>&gt; 25-44 years ;  Employed ;  &gt; Males ;</v>
          </cell>
          <cell r="IG1" t="str">
            <v>&gt; 25-44 years ;  Employed ;  &gt; Females ;</v>
          </cell>
          <cell r="IH1" t="str">
            <v>&gt; 25-44 years ;  &gt; Underemployed (expanded definition) ;  Persons ;</v>
          </cell>
          <cell r="II1" t="str">
            <v>&gt; 25-44 years ;  &gt; Underemployed (expanded definition) ;  &gt; Males ;</v>
          </cell>
          <cell r="IJ1" t="str">
            <v>&gt; 25-44 years ;  &gt; Underemployed (expanded definition) ;  &gt; Females ;</v>
          </cell>
          <cell r="IK1" t="str">
            <v>&gt; 25-44 years ;  &gt;&gt; Underemployed (headline definition) ;  Persons ;</v>
          </cell>
          <cell r="IL1" t="str">
            <v>&gt; 25-44 years ;  &gt;&gt; Underemployed (headline definition) ;  &gt; Males ;</v>
          </cell>
          <cell r="IM1" t="str">
            <v>&gt; 25-44 years ;  &gt;&gt; Underemployed (headline definition) ;  &gt; Females ;</v>
          </cell>
          <cell r="IN1" t="str">
            <v>&gt; 25-44 years ;  Potential workers ;  Persons ;</v>
          </cell>
          <cell r="IO1" t="str">
            <v>&gt; 25-44 years ;  Potential workers ;  &gt; Males ;</v>
          </cell>
          <cell r="IP1" t="str">
            <v>&gt; 25-44 years ;  Potential workers ;  &gt; Females ;</v>
          </cell>
          <cell r="IQ1" t="str">
            <v>&gt; 25-44 years ;  &gt; Potential workers with job attachment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A125173226R</v>
          </cell>
          <cell r="C10" t="str">
            <v>A125184458F</v>
          </cell>
          <cell r="D10" t="str">
            <v>A125178842K</v>
          </cell>
          <cell r="E10" t="str">
            <v>A125173190X</v>
          </cell>
          <cell r="F10" t="str">
            <v>A125184422C</v>
          </cell>
          <cell r="G10" t="str">
            <v>A125178806A</v>
          </cell>
          <cell r="H10" t="str">
            <v>A125173230F</v>
          </cell>
          <cell r="I10" t="str">
            <v>A125184462W</v>
          </cell>
          <cell r="J10" t="str">
            <v>A125178846V</v>
          </cell>
          <cell r="K10" t="str">
            <v>A125173234R</v>
          </cell>
          <cell r="L10" t="str">
            <v>A125184466F</v>
          </cell>
          <cell r="M10" t="str">
            <v>A125178850K</v>
          </cell>
          <cell r="N10" t="str">
            <v>A125173194J</v>
          </cell>
          <cell r="O10" t="str">
            <v>A125184426L</v>
          </cell>
          <cell r="P10" t="str">
            <v>A125178810T</v>
          </cell>
          <cell r="Q10" t="str">
            <v>A125173198T</v>
          </cell>
          <cell r="R10" t="str">
            <v>A125184430C</v>
          </cell>
          <cell r="S10" t="str">
            <v>A125178814A</v>
          </cell>
          <cell r="T10" t="str">
            <v>A125173218R</v>
          </cell>
          <cell r="U10" t="str">
            <v>A125184450L</v>
          </cell>
          <cell r="V10" t="str">
            <v>A125178834K</v>
          </cell>
          <cell r="W10" t="str">
            <v>A125173178J</v>
          </cell>
          <cell r="X10" t="str">
            <v>A125184410V</v>
          </cell>
          <cell r="Y10" t="str">
            <v>A125178794C</v>
          </cell>
          <cell r="Z10" t="str">
            <v>A125173238X</v>
          </cell>
          <cell r="AA10" t="str">
            <v>A125184470W</v>
          </cell>
          <cell r="AB10" t="str">
            <v>A125178854V</v>
          </cell>
          <cell r="AC10" t="str">
            <v>A125173222F</v>
          </cell>
          <cell r="AD10" t="str">
            <v>A125184454W</v>
          </cell>
          <cell r="AE10" t="str">
            <v>A125178838V</v>
          </cell>
          <cell r="AF10" t="str">
            <v>A125173250R</v>
          </cell>
          <cell r="AG10" t="str">
            <v>A125184482F</v>
          </cell>
          <cell r="AH10" t="str">
            <v>A125178866C</v>
          </cell>
          <cell r="AI10" t="str">
            <v>A125173182X</v>
          </cell>
          <cell r="AJ10" t="str">
            <v>A125184414C</v>
          </cell>
          <cell r="AK10" t="str">
            <v>A125178798L</v>
          </cell>
          <cell r="AL10" t="str">
            <v>A125173158X</v>
          </cell>
          <cell r="AM10" t="str">
            <v>A125184390W</v>
          </cell>
          <cell r="AN10" t="str">
            <v>A125178774V</v>
          </cell>
          <cell r="AO10" t="str">
            <v>A125173170R</v>
          </cell>
          <cell r="AP10" t="str">
            <v>A125184402V</v>
          </cell>
          <cell r="AQ10" t="str">
            <v>A125178786C</v>
          </cell>
          <cell r="AR10" t="str">
            <v>A125173202W</v>
          </cell>
          <cell r="AS10" t="str">
            <v>A125184434L</v>
          </cell>
          <cell r="AT10" t="str">
            <v>A125178818K</v>
          </cell>
          <cell r="AU10" t="str">
            <v>A125173174X</v>
          </cell>
          <cell r="AV10" t="str">
            <v>A125184406C</v>
          </cell>
          <cell r="AW10" t="str">
            <v>A125178790V</v>
          </cell>
          <cell r="AX10" t="str">
            <v>A125173206F</v>
          </cell>
          <cell r="AY10" t="str">
            <v>A125184438W</v>
          </cell>
          <cell r="AZ10" t="str">
            <v>A125178822A</v>
          </cell>
          <cell r="BA10" t="str">
            <v>A125173210W</v>
          </cell>
          <cell r="BB10" t="str">
            <v>A125184442L</v>
          </cell>
          <cell r="BC10" t="str">
            <v>A125178826K</v>
          </cell>
          <cell r="BD10" t="str">
            <v>A125173254X</v>
          </cell>
          <cell r="BE10" t="str">
            <v>A125184486R</v>
          </cell>
          <cell r="BF10" t="str">
            <v>A125178870V</v>
          </cell>
          <cell r="BG10" t="str">
            <v>A125173162R</v>
          </cell>
          <cell r="BH10" t="str">
            <v>A125184394F</v>
          </cell>
          <cell r="BI10" t="str">
            <v>A125178778C</v>
          </cell>
          <cell r="BJ10" t="str">
            <v>A125173242R</v>
          </cell>
          <cell r="BK10" t="str">
            <v>A125184474F</v>
          </cell>
          <cell r="BL10" t="str">
            <v>A125178858C</v>
          </cell>
          <cell r="BM10" t="str">
            <v>A125173246X</v>
          </cell>
          <cell r="BN10" t="str">
            <v>A125184478R</v>
          </cell>
          <cell r="BO10" t="str">
            <v>A125178862V</v>
          </cell>
          <cell r="BP10" t="str">
            <v>A125173166X</v>
          </cell>
          <cell r="BQ10" t="str">
            <v>A125184398R</v>
          </cell>
          <cell r="BR10" t="str">
            <v>A125178782V</v>
          </cell>
          <cell r="BS10" t="str">
            <v>A125173186J</v>
          </cell>
          <cell r="BT10" t="str">
            <v>A125184418L</v>
          </cell>
          <cell r="BU10" t="str">
            <v>A125178802T</v>
          </cell>
          <cell r="BV10" t="str">
            <v>A125173214F</v>
          </cell>
          <cell r="BW10" t="str">
            <v>A125184446W</v>
          </cell>
          <cell r="BX10" t="str">
            <v>A125178830A</v>
          </cell>
          <cell r="BY10" t="str">
            <v>A125173258J</v>
          </cell>
          <cell r="BZ10" t="str">
            <v>A125184490F</v>
          </cell>
          <cell r="CA10" t="str">
            <v>A125178874C</v>
          </cell>
          <cell r="CB10" t="str">
            <v>A125176034A</v>
          </cell>
          <cell r="CC10" t="str">
            <v>A125187266T</v>
          </cell>
          <cell r="CD10" t="str">
            <v>A125181650A</v>
          </cell>
          <cell r="CE10" t="str">
            <v>A125175998A</v>
          </cell>
          <cell r="CF10" t="str">
            <v>A125187230R</v>
          </cell>
          <cell r="CG10" t="str">
            <v>A125181614T</v>
          </cell>
          <cell r="CH10" t="str">
            <v>A125176038K</v>
          </cell>
          <cell r="CI10" t="str">
            <v>A125187270J</v>
          </cell>
          <cell r="CJ10" t="str">
            <v>A125181654K</v>
          </cell>
          <cell r="CK10" t="str">
            <v>A125176042A</v>
          </cell>
          <cell r="CL10" t="str">
            <v>A125187274T</v>
          </cell>
          <cell r="CM10" t="str">
            <v>A125181658V</v>
          </cell>
          <cell r="CN10" t="str">
            <v>A125176002J</v>
          </cell>
          <cell r="CO10" t="str">
            <v>A125187234X</v>
          </cell>
          <cell r="CP10" t="str">
            <v>A125181618A</v>
          </cell>
          <cell r="CQ10" t="str">
            <v>A125176006T</v>
          </cell>
          <cell r="CR10" t="str">
            <v>A125187238J</v>
          </cell>
          <cell r="CS10" t="str">
            <v>A125181622T</v>
          </cell>
          <cell r="CT10" t="str">
            <v>A125176026A</v>
          </cell>
          <cell r="CU10" t="str">
            <v>A125187258T</v>
          </cell>
          <cell r="CV10" t="str">
            <v>A125181642A</v>
          </cell>
          <cell r="CW10" t="str">
            <v>A125175986T</v>
          </cell>
          <cell r="CX10" t="str">
            <v>A125187218X</v>
          </cell>
          <cell r="CY10" t="str">
            <v>A125181602J</v>
          </cell>
          <cell r="CZ10" t="str">
            <v>A125176046K</v>
          </cell>
          <cell r="DA10" t="str">
            <v>A125187278A</v>
          </cell>
          <cell r="DB10" t="str">
            <v>A125181662K</v>
          </cell>
          <cell r="DC10" t="str">
            <v>A125176030T</v>
          </cell>
          <cell r="DD10" t="str">
            <v>A125187262J</v>
          </cell>
          <cell r="DE10" t="str">
            <v>A125181646K</v>
          </cell>
          <cell r="DF10" t="str">
            <v>A125176058V</v>
          </cell>
          <cell r="DG10" t="str">
            <v>A125187290T</v>
          </cell>
          <cell r="DH10" t="str">
            <v>A125181674V</v>
          </cell>
          <cell r="DI10" t="str">
            <v>A125175990J</v>
          </cell>
          <cell r="DJ10" t="str">
            <v>A125187222R</v>
          </cell>
          <cell r="DK10" t="str">
            <v>A125181606T</v>
          </cell>
          <cell r="DL10" t="str">
            <v>A125175966J</v>
          </cell>
          <cell r="DM10" t="str">
            <v>A125187198A</v>
          </cell>
          <cell r="DN10" t="str">
            <v>A125181582K</v>
          </cell>
          <cell r="DO10" t="str">
            <v>A125175978T</v>
          </cell>
          <cell r="DP10" t="str">
            <v>A125187210F</v>
          </cell>
          <cell r="DQ10" t="str">
            <v>A125181594V</v>
          </cell>
          <cell r="DR10" t="str">
            <v>A125176010J</v>
          </cell>
          <cell r="DS10" t="str">
            <v>A125187242X</v>
          </cell>
          <cell r="DT10" t="str">
            <v>A125181626A</v>
          </cell>
          <cell r="DU10" t="str">
            <v>A125175982J</v>
          </cell>
          <cell r="DV10" t="str">
            <v>A125187214R</v>
          </cell>
          <cell r="DW10" t="str">
            <v>A125181598C</v>
          </cell>
          <cell r="DX10" t="str">
            <v>A125176014T</v>
          </cell>
          <cell r="DY10" t="str">
            <v>A125187246J</v>
          </cell>
          <cell r="DZ10" t="str">
            <v>A125181630T</v>
          </cell>
          <cell r="EA10" t="str">
            <v>A125176018A</v>
          </cell>
          <cell r="EB10" t="str">
            <v>A125187250X</v>
          </cell>
          <cell r="EC10" t="str">
            <v>A125181634A</v>
          </cell>
          <cell r="ED10" t="str">
            <v>A125176062K</v>
          </cell>
          <cell r="EE10" t="str">
            <v>A125187294A</v>
          </cell>
          <cell r="EF10" t="str">
            <v>A125181678C</v>
          </cell>
          <cell r="EG10" t="str">
            <v>A125175970X</v>
          </cell>
          <cell r="EH10" t="str">
            <v>A125187202F</v>
          </cell>
          <cell r="EI10" t="str">
            <v>A125181586V</v>
          </cell>
          <cell r="EJ10" t="str">
            <v>A125176050A</v>
          </cell>
          <cell r="EK10" t="str">
            <v>A125187282T</v>
          </cell>
          <cell r="EL10" t="str">
            <v>A125181666V</v>
          </cell>
          <cell r="EM10" t="str">
            <v>A125176054K</v>
          </cell>
          <cell r="EN10" t="str">
            <v>A125187286A</v>
          </cell>
          <cell r="EO10" t="str">
            <v>A125181670K</v>
          </cell>
          <cell r="EP10" t="str">
            <v>A125175974J</v>
          </cell>
          <cell r="EQ10" t="str">
            <v>A125187206R</v>
          </cell>
          <cell r="ER10" t="str">
            <v>A125181590K</v>
          </cell>
          <cell r="ES10" t="str">
            <v>A125175994T</v>
          </cell>
          <cell r="ET10" t="str">
            <v>A125187226X</v>
          </cell>
          <cell r="EU10" t="str">
            <v>A125181610J</v>
          </cell>
          <cell r="EV10" t="str">
            <v>A125176022T</v>
          </cell>
          <cell r="EW10" t="str">
            <v>A125187254J</v>
          </cell>
          <cell r="EX10" t="str">
            <v>A125181638K</v>
          </cell>
          <cell r="EY10" t="str">
            <v>A125176066V</v>
          </cell>
          <cell r="EZ10" t="str">
            <v>A125187298K</v>
          </cell>
          <cell r="FA10" t="str">
            <v>A125181682V</v>
          </cell>
          <cell r="FB10" t="str">
            <v>A125174162J</v>
          </cell>
          <cell r="FC10" t="str">
            <v>A125185394X</v>
          </cell>
          <cell r="FD10" t="str">
            <v>A125179778W</v>
          </cell>
          <cell r="FE10" t="str">
            <v>A125174126X</v>
          </cell>
          <cell r="FF10" t="str">
            <v>A125185358R</v>
          </cell>
          <cell r="FG10" t="str">
            <v>A125179742V</v>
          </cell>
          <cell r="FH10" t="str">
            <v>A125174166T</v>
          </cell>
          <cell r="FI10" t="str">
            <v>A125185398J</v>
          </cell>
          <cell r="FJ10" t="str">
            <v>A125179782L</v>
          </cell>
          <cell r="FK10" t="str">
            <v>A125174170J</v>
          </cell>
          <cell r="FL10" t="str">
            <v>A125185402L</v>
          </cell>
          <cell r="FM10" t="str">
            <v>A125179786W</v>
          </cell>
          <cell r="FN10" t="str">
            <v>A125174130R</v>
          </cell>
          <cell r="FO10" t="str">
            <v>A125185362F</v>
          </cell>
          <cell r="FP10" t="str">
            <v>A125179746C</v>
          </cell>
          <cell r="FQ10" t="str">
            <v>A125174134X</v>
          </cell>
          <cell r="FR10" t="str">
            <v>A125185366R</v>
          </cell>
          <cell r="FS10" t="str">
            <v>A125179750V</v>
          </cell>
          <cell r="FT10" t="str">
            <v>A125174154J</v>
          </cell>
          <cell r="FU10" t="str">
            <v>A125185386X</v>
          </cell>
          <cell r="FV10" t="str">
            <v>A125179770C</v>
          </cell>
          <cell r="FW10" t="str">
            <v>A125174114R</v>
          </cell>
          <cell r="FX10" t="str">
            <v>A125185346F</v>
          </cell>
          <cell r="FY10" t="str">
            <v>A125179730K</v>
          </cell>
          <cell r="FZ10" t="str">
            <v>A125174174T</v>
          </cell>
          <cell r="GA10" t="str">
            <v>A125185406W</v>
          </cell>
          <cell r="GB10" t="str">
            <v>A125179790L</v>
          </cell>
          <cell r="GC10" t="str">
            <v>A125174158T</v>
          </cell>
          <cell r="GD10" t="str">
            <v>A125185390R</v>
          </cell>
          <cell r="GE10" t="str">
            <v>A125179774L</v>
          </cell>
          <cell r="GF10" t="str">
            <v>A125174186A</v>
          </cell>
          <cell r="GG10" t="str">
            <v>A125185418F</v>
          </cell>
          <cell r="GH10" t="str">
            <v>A125179802K</v>
          </cell>
          <cell r="GI10" t="str">
            <v>A125174118X</v>
          </cell>
          <cell r="GJ10" t="str">
            <v>A125185350W</v>
          </cell>
          <cell r="GK10" t="str">
            <v>A125179734V</v>
          </cell>
          <cell r="GL10" t="str">
            <v>A125174094T</v>
          </cell>
          <cell r="GM10" t="str">
            <v>A125185326W</v>
          </cell>
          <cell r="GN10" t="str">
            <v>A125179710A</v>
          </cell>
          <cell r="GO10" t="str">
            <v>A125174106R</v>
          </cell>
          <cell r="GP10" t="str">
            <v>A125185338F</v>
          </cell>
          <cell r="GQ10" t="str">
            <v>A125179722K</v>
          </cell>
          <cell r="GR10" t="str">
            <v>A125174138J</v>
          </cell>
          <cell r="GS10" t="str">
            <v>A125185370F</v>
          </cell>
          <cell r="GT10" t="str">
            <v>A125179754C</v>
          </cell>
          <cell r="GU10" t="str">
            <v>A125174110F</v>
          </cell>
          <cell r="GV10" t="str">
            <v>A125185342W</v>
          </cell>
          <cell r="GW10" t="str">
            <v>A125179726V</v>
          </cell>
          <cell r="GX10" t="str">
            <v>A125174142X</v>
          </cell>
          <cell r="GY10" t="str">
            <v>A125185374R</v>
          </cell>
          <cell r="GZ10" t="str">
            <v>A125179758L</v>
          </cell>
          <cell r="HA10" t="str">
            <v>A125174146J</v>
          </cell>
          <cell r="HB10" t="str">
            <v>A125185378X</v>
          </cell>
          <cell r="HC10" t="str">
            <v>A125179762C</v>
          </cell>
          <cell r="HD10" t="str">
            <v>A125174190T</v>
          </cell>
          <cell r="HE10" t="str">
            <v>A125185422W</v>
          </cell>
          <cell r="HF10" t="str">
            <v>A125179806V</v>
          </cell>
          <cell r="HG10" t="str">
            <v>A125174098A</v>
          </cell>
          <cell r="HH10" t="str">
            <v>A125185330L</v>
          </cell>
          <cell r="HI10" t="str">
            <v>A125179714K</v>
          </cell>
          <cell r="HJ10" t="str">
            <v>A125174178A</v>
          </cell>
          <cell r="HK10" t="str">
            <v>A125185410L</v>
          </cell>
          <cell r="HL10" t="str">
            <v>A125179794W</v>
          </cell>
          <cell r="HM10" t="str">
            <v>A125174182T</v>
          </cell>
          <cell r="HN10" t="str">
            <v>A125185414W</v>
          </cell>
          <cell r="HO10" t="str">
            <v>A125179798F</v>
          </cell>
          <cell r="HP10" t="str">
            <v>A125174102F</v>
          </cell>
          <cell r="HQ10" t="str">
            <v>A125185334W</v>
          </cell>
          <cell r="HR10" t="str">
            <v>A125179718V</v>
          </cell>
          <cell r="HS10" t="str">
            <v>A125174122R</v>
          </cell>
          <cell r="HT10" t="str">
            <v>A125185354F</v>
          </cell>
          <cell r="HU10" t="str">
            <v>A125179738C</v>
          </cell>
          <cell r="HV10" t="str">
            <v>A125174150X</v>
          </cell>
          <cell r="HW10" t="str">
            <v>A125185382R</v>
          </cell>
          <cell r="HX10" t="str">
            <v>A125179766L</v>
          </cell>
          <cell r="HY10" t="str">
            <v>A125174194A</v>
          </cell>
          <cell r="HZ10" t="str">
            <v>A125185426F</v>
          </cell>
          <cell r="IA10" t="str">
            <v>A125179810K</v>
          </cell>
          <cell r="IB10" t="str">
            <v>A125176970T</v>
          </cell>
          <cell r="IC10" t="str">
            <v>A125188202X</v>
          </cell>
          <cell r="ID10" t="str">
            <v>A125182586L</v>
          </cell>
          <cell r="IE10" t="str">
            <v>A125176934J</v>
          </cell>
          <cell r="IF10" t="str">
            <v>A125188166A</v>
          </cell>
          <cell r="IG10" t="str">
            <v>A125182550K</v>
          </cell>
          <cell r="IH10" t="str">
            <v>A125176974A</v>
          </cell>
          <cell r="II10" t="str">
            <v>A125188206J</v>
          </cell>
          <cell r="IJ10" t="str">
            <v>A125182590C</v>
          </cell>
          <cell r="IK10" t="str">
            <v>A125176978K</v>
          </cell>
          <cell r="IL10" t="str">
            <v>A125188210X</v>
          </cell>
          <cell r="IM10" t="str">
            <v>A125182594L</v>
          </cell>
          <cell r="IN10" t="str">
            <v>A125176938T</v>
          </cell>
          <cell r="IO10" t="str">
            <v>A125188170T</v>
          </cell>
          <cell r="IP10" t="str">
            <v>A125182554V</v>
          </cell>
          <cell r="IQ10" t="str">
            <v>A125176942J</v>
          </cell>
        </row>
        <row r="11">
          <cell r="B11">
            <v>18840.314999999999</v>
          </cell>
          <cell r="C11">
            <v>9318.1939999999995</v>
          </cell>
          <cell r="D11">
            <v>9522.1209999999992</v>
          </cell>
          <cell r="E11">
            <v>11661.694</v>
          </cell>
          <cell r="F11">
            <v>6292.223</v>
          </cell>
          <cell r="G11">
            <v>5369.4709999999995</v>
          </cell>
          <cell r="H11">
            <v>1756.829</v>
          </cell>
          <cell r="I11">
            <v>930.57100000000003</v>
          </cell>
          <cell r="J11">
            <v>826.25800000000004</v>
          </cell>
          <cell r="K11">
            <v>1053.2940000000001</v>
          </cell>
          <cell r="L11">
            <v>434.017</v>
          </cell>
          <cell r="M11">
            <v>619.27599999999995</v>
          </cell>
          <cell r="N11">
            <v>2120.0349999999999</v>
          </cell>
          <cell r="O11">
            <v>895.47799999999995</v>
          </cell>
          <cell r="P11">
            <v>1224.557</v>
          </cell>
          <cell r="Q11">
            <v>264.94499999999999</v>
          </cell>
          <cell r="R11">
            <v>108.626</v>
          </cell>
          <cell r="S11">
            <v>156.31899999999999</v>
          </cell>
          <cell r="T11">
            <v>196.327</v>
          </cell>
          <cell r="U11">
            <v>96.787999999999997</v>
          </cell>
          <cell r="V11">
            <v>99.54</v>
          </cell>
          <cell r="W11">
            <v>97.197000000000003</v>
          </cell>
          <cell r="X11">
            <v>51.476999999999997</v>
          </cell>
          <cell r="Y11">
            <v>45.719000000000001</v>
          </cell>
          <cell r="Z11">
            <v>99.131</v>
          </cell>
          <cell r="AA11">
            <v>45.31</v>
          </cell>
          <cell r="AB11">
            <v>53.82</v>
          </cell>
          <cell r="AC11">
            <v>68.617999999999995</v>
          </cell>
          <cell r="AD11">
            <v>11.837999999999999</v>
          </cell>
          <cell r="AE11">
            <v>56.78</v>
          </cell>
          <cell r="AF11">
            <v>1855.09</v>
          </cell>
          <cell r="AG11">
            <v>786.85199999999998</v>
          </cell>
          <cell r="AH11">
            <v>1068.2370000000001</v>
          </cell>
          <cell r="AI11">
            <v>704.93899999999996</v>
          </cell>
          <cell r="AJ11">
            <v>379.54399999999998</v>
          </cell>
          <cell r="AK11">
            <v>325.39600000000002</v>
          </cell>
          <cell r="AL11">
            <v>664.40899999999999</v>
          </cell>
          <cell r="AM11">
            <v>360.33</v>
          </cell>
          <cell r="AN11">
            <v>304.07900000000001</v>
          </cell>
          <cell r="AO11">
            <v>40.53</v>
          </cell>
          <cell r="AP11">
            <v>19.213999999999999</v>
          </cell>
          <cell r="AQ11">
            <v>21.317</v>
          </cell>
          <cell r="AR11">
            <v>10.414</v>
          </cell>
          <cell r="AS11">
            <v>3.1960000000000002</v>
          </cell>
          <cell r="AT11">
            <v>7.218</v>
          </cell>
          <cell r="AU11">
            <v>921.06200000000001</v>
          </cell>
          <cell r="AV11">
            <v>323.64600000000002</v>
          </cell>
          <cell r="AW11">
            <v>597.41499999999996</v>
          </cell>
          <cell r="AX11">
            <v>106.435</v>
          </cell>
          <cell r="AY11">
            <v>48.915999999999997</v>
          </cell>
          <cell r="AZ11">
            <v>57.52</v>
          </cell>
          <cell r="BA11">
            <v>814.62699999999995</v>
          </cell>
          <cell r="BB11">
            <v>274.73099999999999</v>
          </cell>
          <cell r="BC11">
            <v>539.89599999999996</v>
          </cell>
          <cell r="BD11">
            <v>218.67400000000001</v>
          </cell>
          <cell r="BE11">
            <v>80.465999999999994</v>
          </cell>
          <cell r="BF11">
            <v>138.208</v>
          </cell>
          <cell r="BG11">
            <v>5058.5870000000004</v>
          </cell>
          <cell r="BH11">
            <v>2130.4940000000001</v>
          </cell>
          <cell r="BI11">
            <v>2928.0929999999998</v>
          </cell>
          <cell r="BJ11">
            <v>4459.1840000000002</v>
          </cell>
          <cell r="BK11">
            <v>1817.2260000000001</v>
          </cell>
          <cell r="BL11">
            <v>2641.9580000000001</v>
          </cell>
          <cell r="BM11">
            <v>599.40300000000002</v>
          </cell>
          <cell r="BN11">
            <v>313.267</v>
          </cell>
          <cell r="BO11">
            <v>286.13499999999999</v>
          </cell>
          <cell r="BP11">
            <v>761.60599999999999</v>
          </cell>
          <cell r="BQ11">
            <v>411.80700000000002</v>
          </cell>
          <cell r="BR11">
            <v>349.798</v>
          </cell>
          <cell r="BS11">
            <v>6417.0159999999996</v>
          </cell>
          <cell r="BT11">
            <v>2614.165</v>
          </cell>
          <cell r="BU11">
            <v>3802.8519999999999</v>
          </cell>
          <cell r="BV11">
            <v>11926.638999999999</v>
          </cell>
          <cell r="BW11">
            <v>6400.8490000000002</v>
          </cell>
          <cell r="BX11">
            <v>5525.79</v>
          </cell>
          <cell r="BY11">
            <v>6913.6760000000004</v>
          </cell>
          <cell r="BZ11">
            <v>2917.346</v>
          </cell>
          <cell r="CA11">
            <v>3996.3310000000001</v>
          </cell>
          <cell r="CB11">
            <v>15533.134</v>
          </cell>
          <cell r="CC11">
            <v>7726.7820000000002</v>
          </cell>
          <cell r="CD11">
            <v>7806.3509999999997</v>
          </cell>
          <cell r="CE11">
            <v>11240.790999999999</v>
          </cell>
          <cell r="CF11">
            <v>6024.3270000000002</v>
          </cell>
          <cell r="CG11">
            <v>5216.4639999999999</v>
          </cell>
          <cell r="CH11">
            <v>1713.5250000000001</v>
          </cell>
          <cell r="CI11">
            <v>898.4</v>
          </cell>
          <cell r="CJ11">
            <v>815.12599999999998</v>
          </cell>
          <cell r="CK11">
            <v>1028.6079999999999</v>
          </cell>
          <cell r="CL11">
            <v>417.327</v>
          </cell>
          <cell r="CM11">
            <v>611.28200000000004</v>
          </cell>
          <cell r="CN11">
            <v>2006.2919999999999</v>
          </cell>
          <cell r="CO11">
            <v>828.11099999999999</v>
          </cell>
          <cell r="CP11">
            <v>1178.181</v>
          </cell>
          <cell r="CQ11">
            <v>255.75</v>
          </cell>
          <cell r="CR11">
            <v>105.46299999999999</v>
          </cell>
          <cell r="CS11">
            <v>150.28700000000001</v>
          </cell>
          <cell r="CT11">
            <v>189.31299999999999</v>
          </cell>
          <cell r="CU11">
            <v>94.174000000000007</v>
          </cell>
          <cell r="CV11">
            <v>95.138999999999996</v>
          </cell>
          <cell r="CW11">
            <v>95.623999999999995</v>
          </cell>
          <cell r="CX11">
            <v>50.598999999999997</v>
          </cell>
          <cell r="CY11">
            <v>45.024999999999999</v>
          </cell>
          <cell r="CZ11">
            <v>93.688999999999993</v>
          </cell>
          <cell r="DA11">
            <v>43.575000000000003</v>
          </cell>
          <cell r="DB11">
            <v>50.113999999999997</v>
          </cell>
          <cell r="DC11">
            <v>66.436999999999998</v>
          </cell>
          <cell r="DD11">
            <v>11.289</v>
          </cell>
          <cell r="DE11">
            <v>55.148000000000003</v>
          </cell>
          <cell r="DF11">
            <v>1750.5419999999999</v>
          </cell>
          <cell r="DG11">
            <v>722.64800000000002</v>
          </cell>
          <cell r="DH11">
            <v>1027.894</v>
          </cell>
          <cell r="DI11">
            <v>698.63300000000004</v>
          </cell>
          <cell r="DJ11">
            <v>374.952</v>
          </cell>
          <cell r="DK11">
            <v>323.68099999999998</v>
          </cell>
          <cell r="DL11">
            <v>658.10299999999995</v>
          </cell>
          <cell r="DM11">
            <v>355.738</v>
          </cell>
          <cell r="DN11">
            <v>302.36399999999998</v>
          </cell>
          <cell r="DO11">
            <v>40.53</v>
          </cell>
          <cell r="DP11">
            <v>19.213999999999999</v>
          </cell>
          <cell r="DQ11">
            <v>21.317</v>
          </cell>
          <cell r="DR11">
            <v>10.414</v>
          </cell>
          <cell r="DS11">
            <v>3.1960000000000002</v>
          </cell>
          <cell r="DT11">
            <v>7.218</v>
          </cell>
          <cell r="DU11">
            <v>829.91899999999998</v>
          </cell>
          <cell r="DV11">
            <v>268.30399999999997</v>
          </cell>
          <cell r="DW11">
            <v>561.61500000000001</v>
          </cell>
          <cell r="DX11">
            <v>80.090999999999994</v>
          </cell>
          <cell r="DY11">
            <v>33.308</v>
          </cell>
          <cell r="DZ11">
            <v>46.783000000000001</v>
          </cell>
          <cell r="EA11">
            <v>749.82799999999997</v>
          </cell>
          <cell r="EB11">
            <v>234.99600000000001</v>
          </cell>
          <cell r="EC11">
            <v>514.83199999999999</v>
          </cell>
          <cell r="ED11">
            <v>211.57599999999999</v>
          </cell>
          <cell r="EE11">
            <v>76.195999999999998</v>
          </cell>
          <cell r="EF11">
            <v>135.37899999999999</v>
          </cell>
          <cell r="EG11">
            <v>2286.0509999999999</v>
          </cell>
          <cell r="EH11">
            <v>874.34400000000005</v>
          </cell>
          <cell r="EI11">
            <v>1411.7070000000001</v>
          </cell>
          <cell r="EJ11">
            <v>1843.028</v>
          </cell>
          <cell r="EK11">
            <v>637.29700000000003</v>
          </cell>
          <cell r="EL11">
            <v>1205.731</v>
          </cell>
          <cell r="EM11">
            <v>443.02300000000002</v>
          </cell>
          <cell r="EN11">
            <v>237.047</v>
          </cell>
          <cell r="EO11">
            <v>205.976</v>
          </cell>
          <cell r="EP11">
            <v>753.726</v>
          </cell>
          <cell r="EQ11">
            <v>406.33699999999999</v>
          </cell>
          <cell r="ER11">
            <v>347.38900000000001</v>
          </cell>
          <cell r="ES11">
            <v>3538.6170000000002</v>
          </cell>
          <cell r="ET11">
            <v>1296.1179999999999</v>
          </cell>
          <cell r="EU11">
            <v>2242.4989999999998</v>
          </cell>
          <cell r="EV11">
            <v>11496.54</v>
          </cell>
          <cell r="EW11">
            <v>6129.79</v>
          </cell>
          <cell r="EX11">
            <v>5366.7510000000002</v>
          </cell>
          <cell r="EY11">
            <v>4036.5929999999998</v>
          </cell>
          <cell r="EZ11">
            <v>1596.992</v>
          </cell>
          <cell r="FA11">
            <v>2439.6010000000001</v>
          </cell>
          <cell r="FB11">
            <v>3114.4569999999999</v>
          </cell>
          <cell r="FC11">
            <v>1591.963</v>
          </cell>
          <cell r="FD11">
            <v>1522.4949999999999</v>
          </cell>
          <cell r="FE11">
            <v>1835.258</v>
          </cell>
          <cell r="FF11">
            <v>938.34199999999998</v>
          </cell>
          <cell r="FG11">
            <v>896.91600000000005</v>
          </cell>
          <cell r="FH11">
            <v>491.02600000000001</v>
          </cell>
          <cell r="FI11">
            <v>248.99199999999999</v>
          </cell>
          <cell r="FJ11">
            <v>242.03399999999999</v>
          </cell>
          <cell r="FK11">
            <v>361.39699999999999</v>
          </cell>
          <cell r="FL11">
            <v>167.58600000000001</v>
          </cell>
          <cell r="FM11">
            <v>193.81100000000001</v>
          </cell>
          <cell r="FN11">
            <v>687.90800000000002</v>
          </cell>
          <cell r="FO11">
            <v>353.41199999999998</v>
          </cell>
          <cell r="FP11">
            <v>334.495</v>
          </cell>
          <cell r="FQ11">
            <v>80.915999999999997</v>
          </cell>
          <cell r="FR11">
            <v>45.351999999999997</v>
          </cell>
          <cell r="FS11">
            <v>35.564999999999998</v>
          </cell>
          <cell r="FT11">
            <v>74.269000000000005</v>
          </cell>
          <cell r="FU11">
            <v>42.728000000000002</v>
          </cell>
          <cell r="FV11">
            <v>31.541</v>
          </cell>
          <cell r="FW11">
            <v>40.692999999999998</v>
          </cell>
          <cell r="FX11">
            <v>22.861000000000001</v>
          </cell>
          <cell r="FY11">
            <v>17.832000000000001</v>
          </cell>
          <cell r="FZ11">
            <v>33.576000000000001</v>
          </cell>
          <cell r="GA11">
            <v>19.867000000000001</v>
          </cell>
          <cell r="GB11">
            <v>13.709</v>
          </cell>
          <cell r="GC11">
            <v>6.6470000000000002</v>
          </cell>
          <cell r="GD11">
            <v>2.6240000000000001</v>
          </cell>
          <cell r="GE11">
            <v>4.0229999999999997</v>
          </cell>
          <cell r="GF11">
            <v>606.99099999999999</v>
          </cell>
          <cell r="GG11">
            <v>308.06099999999998</v>
          </cell>
          <cell r="GH11">
            <v>298.93099999999998</v>
          </cell>
          <cell r="GI11">
            <v>263.85700000000003</v>
          </cell>
          <cell r="GJ11">
            <v>140.142</v>
          </cell>
          <cell r="GK11">
            <v>123.715</v>
          </cell>
          <cell r="GL11">
            <v>250.33600000000001</v>
          </cell>
          <cell r="GM11">
            <v>135.886</v>
          </cell>
          <cell r="GN11">
            <v>114.449</v>
          </cell>
          <cell r="GO11">
            <v>13.522</v>
          </cell>
          <cell r="GP11">
            <v>4.2560000000000002</v>
          </cell>
          <cell r="GQ11">
            <v>9.266</v>
          </cell>
          <cell r="GR11">
            <v>0.68899999999999995</v>
          </cell>
          <cell r="GS11">
            <v>0.39800000000000002</v>
          </cell>
          <cell r="GT11">
            <v>0.29199999999999998</v>
          </cell>
          <cell r="GU11">
            <v>284.74900000000002</v>
          </cell>
          <cell r="GV11">
            <v>142.369</v>
          </cell>
          <cell r="GW11">
            <v>142.38</v>
          </cell>
          <cell r="GX11">
            <v>18.286999999999999</v>
          </cell>
          <cell r="GY11">
            <v>12.487</v>
          </cell>
          <cell r="GZ11">
            <v>5.8</v>
          </cell>
          <cell r="HA11">
            <v>266.46199999999999</v>
          </cell>
          <cell r="HB11">
            <v>129.88200000000001</v>
          </cell>
          <cell r="HC11">
            <v>136.58000000000001</v>
          </cell>
          <cell r="HD11">
            <v>57.695999999999998</v>
          </cell>
          <cell r="HE11">
            <v>25.151</v>
          </cell>
          <cell r="HF11">
            <v>32.543999999999997</v>
          </cell>
          <cell r="HG11">
            <v>591.29100000000005</v>
          </cell>
          <cell r="HH11">
            <v>300.20800000000003</v>
          </cell>
          <cell r="HI11">
            <v>291.08300000000003</v>
          </cell>
          <cell r="HJ11">
            <v>562.51900000000001</v>
          </cell>
          <cell r="HK11">
            <v>282.13299999999998</v>
          </cell>
          <cell r="HL11">
            <v>280.38600000000002</v>
          </cell>
          <cell r="HM11">
            <v>28.773</v>
          </cell>
          <cell r="HN11">
            <v>18.074999999999999</v>
          </cell>
          <cell r="HO11">
            <v>10.696999999999999</v>
          </cell>
          <cell r="HP11">
            <v>291.02800000000002</v>
          </cell>
          <cell r="HQ11">
            <v>158.74700000000001</v>
          </cell>
          <cell r="HR11">
            <v>132.28100000000001</v>
          </cell>
          <cell r="HS11">
            <v>988.17100000000005</v>
          </cell>
          <cell r="HT11">
            <v>494.87299999999999</v>
          </cell>
          <cell r="HU11">
            <v>493.29700000000003</v>
          </cell>
          <cell r="HV11">
            <v>1916.174</v>
          </cell>
          <cell r="HW11">
            <v>983.69399999999996</v>
          </cell>
          <cell r="HX11">
            <v>932.48</v>
          </cell>
          <cell r="HY11">
            <v>1198.2829999999999</v>
          </cell>
          <cell r="HZ11">
            <v>608.26800000000003</v>
          </cell>
          <cell r="IA11">
            <v>590.01400000000001</v>
          </cell>
          <cell r="IB11">
            <v>6636.5029999999997</v>
          </cell>
          <cell r="IC11">
            <v>3295.94</v>
          </cell>
          <cell r="ID11">
            <v>3340.5630000000001</v>
          </cell>
          <cell r="IE11">
            <v>5285.6769999999997</v>
          </cell>
          <cell r="IF11">
            <v>2887.8319999999999</v>
          </cell>
          <cell r="IG11">
            <v>2397.8449999999998</v>
          </cell>
          <cell r="IH11">
            <v>704.02800000000002</v>
          </cell>
          <cell r="II11">
            <v>395.03399999999999</v>
          </cell>
          <cell r="IJ11">
            <v>308.99400000000003</v>
          </cell>
          <cell r="IK11">
            <v>369.029</v>
          </cell>
          <cell r="IL11">
            <v>143.30099999999999</v>
          </cell>
          <cell r="IM11">
            <v>225.727</v>
          </cell>
          <cell r="IN11">
            <v>821.226</v>
          </cell>
          <cell r="IO11">
            <v>266.56900000000002</v>
          </cell>
          <cell r="IP11">
            <v>554.65800000000002</v>
          </cell>
          <cell r="IQ11">
            <v>117.691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19106.581999999999</v>
          </cell>
          <cell r="C23">
            <v>9424.0660000000007</v>
          </cell>
          <cell r="D23">
            <v>9682.5159999999996</v>
          </cell>
          <cell r="E23">
            <v>11909.587</v>
          </cell>
          <cell r="F23">
            <v>6373.7330000000002</v>
          </cell>
          <cell r="G23">
            <v>5535.8530000000001</v>
          </cell>
          <cell r="H23">
            <v>1731.202</v>
          </cell>
          <cell r="I23">
            <v>913.20500000000004</v>
          </cell>
          <cell r="J23">
            <v>817.99699999999996</v>
          </cell>
          <cell r="K23">
            <v>1051.865</v>
          </cell>
          <cell r="L23">
            <v>442.11900000000003</v>
          </cell>
          <cell r="M23">
            <v>609.74599999999998</v>
          </cell>
          <cell r="N23">
            <v>2056.9169999999999</v>
          </cell>
          <cell r="O23">
            <v>877.21</v>
          </cell>
          <cell r="P23">
            <v>1179.7070000000001</v>
          </cell>
          <cell r="Q23">
            <v>263.69499999999999</v>
          </cell>
          <cell r="R23">
            <v>113.39100000000001</v>
          </cell>
          <cell r="S23">
            <v>150.304</v>
          </cell>
          <cell r="T23">
            <v>197.18700000000001</v>
          </cell>
          <cell r="U23">
            <v>95.911000000000001</v>
          </cell>
          <cell r="V23">
            <v>101.276</v>
          </cell>
          <cell r="W23">
            <v>101.092</v>
          </cell>
          <cell r="X23">
            <v>53.12</v>
          </cell>
          <cell r="Y23">
            <v>47.972000000000001</v>
          </cell>
          <cell r="Z23">
            <v>96.096000000000004</v>
          </cell>
          <cell r="AA23">
            <v>42.790999999999997</v>
          </cell>
          <cell r="AB23">
            <v>53.304000000000002</v>
          </cell>
          <cell r="AC23">
            <v>66.507999999999996</v>
          </cell>
          <cell r="AD23">
            <v>17.48</v>
          </cell>
          <cell r="AE23">
            <v>49.027999999999999</v>
          </cell>
          <cell r="AF23">
            <v>1793.221</v>
          </cell>
          <cell r="AG23">
            <v>763.81899999999996</v>
          </cell>
          <cell r="AH23">
            <v>1029.403</v>
          </cell>
          <cell r="AI23">
            <v>669.029</v>
          </cell>
          <cell r="AJ23">
            <v>343.99400000000003</v>
          </cell>
          <cell r="AK23">
            <v>325.03500000000003</v>
          </cell>
          <cell r="AL23">
            <v>617.923</v>
          </cell>
          <cell r="AM23">
            <v>325.62799999999999</v>
          </cell>
          <cell r="AN23">
            <v>292.29500000000002</v>
          </cell>
          <cell r="AO23">
            <v>51.106999999999999</v>
          </cell>
          <cell r="AP23">
            <v>18.367000000000001</v>
          </cell>
          <cell r="AQ23">
            <v>32.74</v>
          </cell>
          <cell r="AR23">
            <v>7.1689999999999996</v>
          </cell>
          <cell r="AS23">
            <v>2.6309999999999998</v>
          </cell>
          <cell r="AT23">
            <v>4.5380000000000003</v>
          </cell>
          <cell r="AU23">
            <v>886.36400000000003</v>
          </cell>
          <cell r="AV23">
            <v>330.12799999999999</v>
          </cell>
          <cell r="AW23">
            <v>556.23599999999999</v>
          </cell>
          <cell r="AX23">
            <v>101.199</v>
          </cell>
          <cell r="AY23">
            <v>42.351999999999997</v>
          </cell>
          <cell r="AZ23">
            <v>58.847000000000001</v>
          </cell>
          <cell r="BA23">
            <v>785.16499999999996</v>
          </cell>
          <cell r="BB23">
            <v>287.77499999999998</v>
          </cell>
          <cell r="BC23">
            <v>497.39</v>
          </cell>
          <cell r="BD23">
            <v>230.65899999999999</v>
          </cell>
          <cell r="BE23">
            <v>87.066000000000003</v>
          </cell>
          <cell r="BF23">
            <v>143.59299999999999</v>
          </cell>
          <cell r="BG23">
            <v>5140.0789999999997</v>
          </cell>
          <cell r="BH23">
            <v>2173.123</v>
          </cell>
          <cell r="BI23">
            <v>2966.9560000000001</v>
          </cell>
          <cell r="BJ23">
            <v>4600.192</v>
          </cell>
          <cell r="BK23">
            <v>1894.4290000000001</v>
          </cell>
          <cell r="BL23">
            <v>2705.7640000000001</v>
          </cell>
          <cell r="BM23">
            <v>539.88599999999997</v>
          </cell>
          <cell r="BN23">
            <v>278.69400000000002</v>
          </cell>
          <cell r="BO23">
            <v>261.19200000000001</v>
          </cell>
          <cell r="BP23">
            <v>719.01400000000001</v>
          </cell>
          <cell r="BQ23">
            <v>378.74799999999999</v>
          </cell>
          <cell r="BR23">
            <v>340.26600000000002</v>
          </cell>
          <cell r="BS23">
            <v>6477.9809999999998</v>
          </cell>
          <cell r="BT23">
            <v>2671.585</v>
          </cell>
          <cell r="BU23">
            <v>3806.3960000000002</v>
          </cell>
          <cell r="BV23">
            <v>12173.281999999999</v>
          </cell>
          <cell r="BW23">
            <v>6487.1239999999998</v>
          </cell>
          <cell r="BX23">
            <v>5686.1570000000002</v>
          </cell>
          <cell r="BY23">
            <v>6933.3</v>
          </cell>
          <cell r="BZ23">
            <v>2936.942</v>
          </cell>
          <cell r="CA23">
            <v>3996.3589999999999</v>
          </cell>
          <cell r="CB23">
            <v>15691.198</v>
          </cell>
          <cell r="CC23">
            <v>7788.2169999999996</v>
          </cell>
          <cell r="CD23">
            <v>7902.9809999999998</v>
          </cell>
          <cell r="CE23">
            <v>11463.615</v>
          </cell>
          <cell r="CF23">
            <v>6099.3580000000002</v>
          </cell>
          <cell r="CG23">
            <v>5364.2569999999996</v>
          </cell>
          <cell r="CH23">
            <v>1694.2650000000001</v>
          </cell>
          <cell r="CI23">
            <v>886.44</v>
          </cell>
          <cell r="CJ23">
            <v>807.82500000000005</v>
          </cell>
          <cell r="CK23">
            <v>1028.162</v>
          </cell>
          <cell r="CL23">
            <v>425.81299999999999</v>
          </cell>
          <cell r="CM23">
            <v>602.34799999999996</v>
          </cell>
          <cell r="CN23">
            <v>1936.69</v>
          </cell>
          <cell r="CO23">
            <v>810.69899999999996</v>
          </cell>
          <cell r="CP23">
            <v>1125.991</v>
          </cell>
          <cell r="CQ23">
            <v>254.42099999999999</v>
          </cell>
          <cell r="CR23">
            <v>109.053</v>
          </cell>
          <cell r="CS23">
            <v>145.369</v>
          </cell>
          <cell r="CT23">
            <v>191.38399999999999</v>
          </cell>
          <cell r="CU23">
            <v>94.299000000000007</v>
          </cell>
          <cell r="CV23">
            <v>97.084999999999994</v>
          </cell>
          <cell r="CW23">
            <v>99.021000000000001</v>
          </cell>
          <cell r="CX23">
            <v>52.401000000000003</v>
          </cell>
          <cell r="CY23">
            <v>46.62</v>
          </cell>
          <cell r="CZ23">
            <v>92.363</v>
          </cell>
          <cell r="DA23">
            <v>41.898000000000003</v>
          </cell>
          <cell r="DB23">
            <v>50.465000000000003</v>
          </cell>
          <cell r="DC23">
            <v>63.036999999999999</v>
          </cell>
          <cell r="DD23">
            <v>14.754</v>
          </cell>
          <cell r="DE23">
            <v>48.283999999999999</v>
          </cell>
          <cell r="DF23">
            <v>1682.268</v>
          </cell>
          <cell r="DG23">
            <v>701.64599999999996</v>
          </cell>
          <cell r="DH23">
            <v>980.62300000000005</v>
          </cell>
          <cell r="DI23">
            <v>663.12199999999996</v>
          </cell>
          <cell r="DJ23">
            <v>340.52699999999999</v>
          </cell>
          <cell r="DK23">
            <v>322.59500000000003</v>
          </cell>
          <cell r="DL23">
            <v>612.28399999999999</v>
          </cell>
          <cell r="DM23">
            <v>322.42899999999997</v>
          </cell>
          <cell r="DN23">
            <v>289.85500000000002</v>
          </cell>
          <cell r="DO23">
            <v>50.838000000000001</v>
          </cell>
          <cell r="DP23">
            <v>18.097999999999999</v>
          </cell>
          <cell r="DQ23">
            <v>32.74</v>
          </cell>
          <cell r="DR23">
            <v>7.1689999999999996</v>
          </cell>
          <cell r="DS23">
            <v>2.6309999999999998</v>
          </cell>
          <cell r="DT23">
            <v>4.5380000000000003</v>
          </cell>
          <cell r="DU23">
            <v>797.49</v>
          </cell>
          <cell r="DV23">
            <v>277.74700000000001</v>
          </cell>
          <cell r="DW23">
            <v>519.74300000000005</v>
          </cell>
          <cell r="DX23">
            <v>70.786000000000001</v>
          </cell>
          <cell r="DY23">
            <v>26.271000000000001</v>
          </cell>
          <cell r="DZ23">
            <v>44.515000000000001</v>
          </cell>
          <cell r="EA23">
            <v>726.70399999999995</v>
          </cell>
          <cell r="EB23">
            <v>251.476</v>
          </cell>
          <cell r="EC23">
            <v>475.22800000000001</v>
          </cell>
          <cell r="ED23">
            <v>214.48699999999999</v>
          </cell>
          <cell r="EE23">
            <v>80.741</v>
          </cell>
          <cell r="EF23">
            <v>133.74700000000001</v>
          </cell>
          <cell r="EG23">
            <v>2290.893</v>
          </cell>
          <cell r="EH23">
            <v>878.16099999999994</v>
          </cell>
          <cell r="EI23">
            <v>1412.732</v>
          </cell>
          <cell r="EJ23">
            <v>1896.9459999999999</v>
          </cell>
          <cell r="EK23">
            <v>677.86400000000003</v>
          </cell>
          <cell r="EL23">
            <v>1219.0820000000001</v>
          </cell>
          <cell r="EM23">
            <v>393.947</v>
          </cell>
          <cell r="EN23">
            <v>200.29599999999999</v>
          </cell>
          <cell r="EO23">
            <v>193.65100000000001</v>
          </cell>
          <cell r="EP23">
            <v>711.30499999999995</v>
          </cell>
          <cell r="EQ23">
            <v>374.83</v>
          </cell>
          <cell r="ER23">
            <v>336.47500000000002</v>
          </cell>
          <cell r="ES23">
            <v>3516.2779999999998</v>
          </cell>
          <cell r="ET23">
            <v>1314.03</v>
          </cell>
          <cell r="EU23">
            <v>2202.248</v>
          </cell>
          <cell r="EV23">
            <v>11718.036</v>
          </cell>
          <cell r="EW23">
            <v>6208.4110000000001</v>
          </cell>
          <cell r="EX23">
            <v>5509.6260000000002</v>
          </cell>
          <cell r="EY23">
            <v>3973.1619999999998</v>
          </cell>
          <cell r="EZ23">
            <v>1579.807</v>
          </cell>
          <cell r="FA23">
            <v>2393.355</v>
          </cell>
          <cell r="FB23">
            <v>3123.3580000000002</v>
          </cell>
          <cell r="FC23">
            <v>1595.4970000000001</v>
          </cell>
          <cell r="FD23">
            <v>1527.8610000000001</v>
          </cell>
          <cell r="FE23">
            <v>1878.588</v>
          </cell>
          <cell r="FF23">
            <v>945.51499999999999</v>
          </cell>
          <cell r="FG23">
            <v>933.07299999999998</v>
          </cell>
          <cell r="FH23">
            <v>496.99799999999999</v>
          </cell>
          <cell r="FI23">
            <v>254.767</v>
          </cell>
          <cell r="FJ23">
            <v>242.23099999999999</v>
          </cell>
          <cell r="FK23">
            <v>373.06599999999997</v>
          </cell>
          <cell r="FL23">
            <v>177.46899999999999</v>
          </cell>
          <cell r="FM23">
            <v>195.59800000000001</v>
          </cell>
          <cell r="FN23">
            <v>625.71</v>
          </cell>
          <cell r="FO23">
            <v>342.73500000000001</v>
          </cell>
          <cell r="FP23">
            <v>282.97500000000002</v>
          </cell>
          <cell r="FQ23">
            <v>59.676000000000002</v>
          </cell>
          <cell r="FR23">
            <v>35.902999999999999</v>
          </cell>
          <cell r="FS23">
            <v>23.773</v>
          </cell>
          <cell r="FT23">
            <v>54.064999999999998</v>
          </cell>
          <cell r="FU23">
            <v>33.469000000000001</v>
          </cell>
          <cell r="FV23">
            <v>20.596</v>
          </cell>
          <cell r="FW23">
            <v>29.329000000000001</v>
          </cell>
          <cell r="FX23">
            <v>17.532</v>
          </cell>
          <cell r="FY23">
            <v>11.797000000000001</v>
          </cell>
          <cell r="FZ23">
            <v>24.736999999999998</v>
          </cell>
          <cell r="GA23">
            <v>15.936999999999999</v>
          </cell>
          <cell r="GB23">
            <v>8.7989999999999995</v>
          </cell>
          <cell r="GC23">
            <v>5.61</v>
          </cell>
          <cell r="GD23">
            <v>2.4329999999999998</v>
          </cell>
          <cell r="GE23">
            <v>3.177</v>
          </cell>
          <cell r="GF23">
            <v>566.03399999999999</v>
          </cell>
          <cell r="GG23">
            <v>306.83199999999999</v>
          </cell>
          <cell r="GH23">
            <v>259.202</v>
          </cell>
          <cell r="GI23">
            <v>234.00800000000001</v>
          </cell>
          <cell r="GJ23">
            <v>131.45699999999999</v>
          </cell>
          <cell r="GK23">
            <v>102.551</v>
          </cell>
          <cell r="GL23">
            <v>222.779</v>
          </cell>
          <cell r="GM23">
            <v>127.232</v>
          </cell>
          <cell r="GN23">
            <v>95.546999999999997</v>
          </cell>
          <cell r="GO23">
            <v>11.228999999999999</v>
          </cell>
          <cell r="GP23">
            <v>4.226</v>
          </cell>
          <cell r="GQ23">
            <v>7.0030000000000001</v>
          </cell>
          <cell r="GR23">
            <v>1.514</v>
          </cell>
          <cell r="GS23">
            <v>0.124</v>
          </cell>
          <cell r="GT23">
            <v>1.391</v>
          </cell>
          <cell r="GU23">
            <v>281.346</v>
          </cell>
          <cell r="GV23">
            <v>148.053</v>
          </cell>
          <cell r="GW23">
            <v>133.29300000000001</v>
          </cell>
          <cell r="GX23">
            <v>13.909000000000001</v>
          </cell>
          <cell r="GY23">
            <v>7.7370000000000001</v>
          </cell>
          <cell r="GZ23">
            <v>6.1719999999999997</v>
          </cell>
          <cell r="HA23">
            <v>267.43599999999998</v>
          </cell>
          <cell r="HB23">
            <v>140.316</v>
          </cell>
          <cell r="HC23">
            <v>127.121</v>
          </cell>
          <cell r="HD23">
            <v>49.167000000000002</v>
          </cell>
          <cell r="HE23">
            <v>27.198</v>
          </cell>
          <cell r="HF23">
            <v>21.968</v>
          </cell>
          <cell r="HG23">
            <v>619.05999999999995</v>
          </cell>
          <cell r="HH23">
            <v>307.24700000000001</v>
          </cell>
          <cell r="HI23">
            <v>311.81299999999999</v>
          </cell>
          <cell r="HJ23">
            <v>598.38</v>
          </cell>
          <cell r="HK23">
            <v>295.565</v>
          </cell>
          <cell r="HL23">
            <v>302.815</v>
          </cell>
          <cell r="HM23">
            <v>20.68</v>
          </cell>
          <cell r="HN23">
            <v>11.683</v>
          </cell>
          <cell r="HO23">
            <v>8.9969999999999999</v>
          </cell>
          <cell r="HP23">
            <v>252.108</v>
          </cell>
          <cell r="HQ23">
            <v>144.76400000000001</v>
          </cell>
          <cell r="HR23">
            <v>107.34399999999999</v>
          </cell>
          <cell r="HS23">
            <v>992.66099999999994</v>
          </cell>
          <cell r="HT23">
            <v>505.21800000000002</v>
          </cell>
          <cell r="HU23">
            <v>487.44299999999998</v>
          </cell>
          <cell r="HV23">
            <v>1938.2639999999999</v>
          </cell>
          <cell r="HW23">
            <v>981.41800000000001</v>
          </cell>
          <cell r="HX23">
            <v>956.846</v>
          </cell>
          <cell r="HY23">
            <v>1185.0940000000001</v>
          </cell>
          <cell r="HZ23">
            <v>614.07899999999995</v>
          </cell>
          <cell r="IA23">
            <v>571.01400000000001</v>
          </cell>
          <cell r="IB23">
            <v>6702.9290000000001</v>
          </cell>
          <cell r="IC23">
            <v>3319.3180000000002</v>
          </cell>
          <cell r="ID23">
            <v>3383.6120000000001</v>
          </cell>
          <cell r="IE23">
            <v>5354.7349999999997</v>
          </cell>
          <cell r="IF23">
            <v>2915.2849999999999</v>
          </cell>
          <cell r="IG23">
            <v>2439.4499999999998</v>
          </cell>
          <cell r="IH23">
            <v>688.75099999999998</v>
          </cell>
          <cell r="II23">
            <v>378.346</v>
          </cell>
          <cell r="IJ23">
            <v>310.40499999999997</v>
          </cell>
          <cell r="IK23">
            <v>357.81599999999997</v>
          </cell>
          <cell r="IL23">
            <v>134.28100000000001</v>
          </cell>
          <cell r="IM23">
            <v>223.535</v>
          </cell>
          <cell r="IN23">
            <v>795.39400000000001</v>
          </cell>
          <cell r="IO23">
            <v>237.91399999999999</v>
          </cell>
          <cell r="IP23">
            <v>557.48</v>
          </cell>
          <cell r="IQ23">
            <v>127.97499999999999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19507.530999999999</v>
          </cell>
          <cell r="C35">
            <v>9599.4629999999997</v>
          </cell>
          <cell r="D35">
            <v>9908.0669999999991</v>
          </cell>
          <cell r="E35">
            <v>12037.361000000001</v>
          </cell>
          <cell r="F35">
            <v>6436.5039999999999</v>
          </cell>
          <cell r="G35">
            <v>5600.8580000000002</v>
          </cell>
          <cell r="H35">
            <v>1868.6369999999999</v>
          </cell>
          <cell r="I35">
            <v>975.00199999999995</v>
          </cell>
          <cell r="J35">
            <v>893.63499999999999</v>
          </cell>
          <cell r="K35">
            <v>1150.3710000000001</v>
          </cell>
          <cell r="L35">
            <v>475.779</v>
          </cell>
          <cell r="M35">
            <v>674.59199999999998</v>
          </cell>
          <cell r="N35">
            <v>2100.049</v>
          </cell>
          <cell r="O35">
            <v>865.19</v>
          </cell>
          <cell r="P35">
            <v>1234.8589999999999</v>
          </cell>
          <cell r="Q35">
            <v>293.524</v>
          </cell>
          <cell r="R35">
            <v>107.541</v>
          </cell>
          <cell r="S35">
            <v>185.983</v>
          </cell>
          <cell r="T35">
            <v>216.839</v>
          </cell>
          <cell r="U35">
            <v>92.781999999999996</v>
          </cell>
          <cell r="V35">
            <v>124.057</v>
          </cell>
          <cell r="W35">
            <v>98.195999999999998</v>
          </cell>
          <cell r="X35">
            <v>45.734000000000002</v>
          </cell>
          <cell r="Y35">
            <v>52.460999999999999</v>
          </cell>
          <cell r="Z35">
            <v>118.643</v>
          </cell>
          <cell r="AA35">
            <v>47.048000000000002</v>
          </cell>
          <cell r="AB35">
            <v>71.594999999999999</v>
          </cell>
          <cell r="AC35">
            <v>76.685000000000002</v>
          </cell>
          <cell r="AD35">
            <v>14.759</v>
          </cell>
          <cell r="AE35">
            <v>61.926000000000002</v>
          </cell>
          <cell r="AF35">
            <v>1806.5250000000001</v>
          </cell>
          <cell r="AG35">
            <v>757.649</v>
          </cell>
          <cell r="AH35">
            <v>1048.876</v>
          </cell>
          <cell r="AI35">
            <v>697.75800000000004</v>
          </cell>
          <cell r="AJ35">
            <v>365.22199999999998</v>
          </cell>
          <cell r="AK35">
            <v>332.536</v>
          </cell>
          <cell r="AL35">
            <v>652.04</v>
          </cell>
          <cell r="AM35">
            <v>349.62400000000002</v>
          </cell>
          <cell r="AN35">
            <v>302.416</v>
          </cell>
          <cell r="AO35">
            <v>45.718000000000004</v>
          </cell>
          <cell r="AP35">
            <v>15.598000000000001</v>
          </cell>
          <cell r="AQ35">
            <v>30.119</v>
          </cell>
          <cell r="AR35">
            <v>9.3849999999999998</v>
          </cell>
          <cell r="AS35">
            <v>2.1970000000000001</v>
          </cell>
          <cell r="AT35">
            <v>7.1879999999999997</v>
          </cell>
          <cell r="AU35">
            <v>889.46900000000005</v>
          </cell>
          <cell r="AV35">
            <v>325.53899999999999</v>
          </cell>
          <cell r="AW35">
            <v>563.92999999999995</v>
          </cell>
          <cell r="AX35">
            <v>100.312</v>
          </cell>
          <cell r="AY35">
            <v>42.19</v>
          </cell>
          <cell r="AZ35">
            <v>58.122</v>
          </cell>
          <cell r="BA35">
            <v>789.15700000000004</v>
          </cell>
          <cell r="BB35">
            <v>283.34800000000001</v>
          </cell>
          <cell r="BC35">
            <v>505.80799999999999</v>
          </cell>
          <cell r="BD35">
            <v>209.91399999999999</v>
          </cell>
          <cell r="BE35">
            <v>64.691000000000003</v>
          </cell>
          <cell r="BF35">
            <v>145.22200000000001</v>
          </cell>
          <cell r="BG35">
            <v>5370.12</v>
          </cell>
          <cell r="BH35">
            <v>2297.77</v>
          </cell>
          <cell r="BI35">
            <v>3072.3510000000001</v>
          </cell>
          <cell r="BJ35">
            <v>4738.7969999999996</v>
          </cell>
          <cell r="BK35">
            <v>1980.13</v>
          </cell>
          <cell r="BL35">
            <v>2758.6669999999999</v>
          </cell>
          <cell r="BM35">
            <v>631.32299999999998</v>
          </cell>
          <cell r="BN35">
            <v>317.64</v>
          </cell>
          <cell r="BO35">
            <v>313.68299999999999</v>
          </cell>
          <cell r="BP35">
            <v>750.23599999999999</v>
          </cell>
          <cell r="BQ35">
            <v>395.358</v>
          </cell>
          <cell r="BR35">
            <v>354.87799999999999</v>
          </cell>
          <cell r="BS35">
            <v>6719.9340000000002</v>
          </cell>
          <cell r="BT35">
            <v>2767.6019999999999</v>
          </cell>
          <cell r="BU35">
            <v>3952.3319999999999</v>
          </cell>
          <cell r="BV35">
            <v>12330.885</v>
          </cell>
          <cell r="BW35">
            <v>6544.0439999999999</v>
          </cell>
          <cell r="BX35">
            <v>5786.8410000000003</v>
          </cell>
          <cell r="BY35">
            <v>7176.6459999999997</v>
          </cell>
          <cell r="BZ35">
            <v>3055.4189999999999</v>
          </cell>
          <cell r="CA35">
            <v>4121.2269999999999</v>
          </cell>
          <cell r="CB35">
            <v>15908.578</v>
          </cell>
          <cell r="CC35">
            <v>7881.6379999999999</v>
          </cell>
          <cell r="CD35">
            <v>8026.9409999999998</v>
          </cell>
          <cell r="CE35">
            <v>11575.441000000001</v>
          </cell>
          <cell r="CF35">
            <v>6158.9279999999999</v>
          </cell>
          <cell r="CG35">
            <v>5416.5119999999997</v>
          </cell>
          <cell r="CH35">
            <v>1832.165</v>
          </cell>
          <cell r="CI35">
            <v>951.05</v>
          </cell>
          <cell r="CJ35">
            <v>881.11500000000001</v>
          </cell>
          <cell r="CK35">
            <v>1130.893</v>
          </cell>
          <cell r="CL35">
            <v>463.709</v>
          </cell>
          <cell r="CM35">
            <v>667.18399999999997</v>
          </cell>
          <cell r="CN35">
            <v>1991.3420000000001</v>
          </cell>
          <cell r="CO35">
            <v>807.755</v>
          </cell>
          <cell r="CP35">
            <v>1183.586</v>
          </cell>
          <cell r="CQ35">
            <v>281.00900000000001</v>
          </cell>
          <cell r="CR35">
            <v>101.044</v>
          </cell>
          <cell r="CS35">
            <v>179.965</v>
          </cell>
          <cell r="CT35">
            <v>206.07499999999999</v>
          </cell>
          <cell r="CU35">
            <v>86.713999999999999</v>
          </cell>
          <cell r="CV35">
            <v>119.361</v>
          </cell>
          <cell r="CW35">
            <v>95.033000000000001</v>
          </cell>
          <cell r="CX35">
            <v>43.93</v>
          </cell>
          <cell r="CY35">
            <v>51.103000000000002</v>
          </cell>
          <cell r="CZ35">
            <v>111.042</v>
          </cell>
          <cell r="DA35">
            <v>42.783999999999999</v>
          </cell>
          <cell r="DB35">
            <v>68.257999999999996</v>
          </cell>
          <cell r="DC35">
            <v>74.933999999999997</v>
          </cell>
          <cell r="DD35">
            <v>14.33</v>
          </cell>
          <cell r="DE35">
            <v>60.603999999999999</v>
          </cell>
          <cell r="DF35">
            <v>1710.3320000000001</v>
          </cell>
          <cell r="DG35">
            <v>706.71100000000001</v>
          </cell>
          <cell r="DH35">
            <v>1003.621</v>
          </cell>
          <cell r="DI35">
            <v>692.20799999999997</v>
          </cell>
          <cell r="DJ35">
            <v>361.52199999999999</v>
          </cell>
          <cell r="DK35">
            <v>330.685</v>
          </cell>
          <cell r="DL35">
            <v>646.745</v>
          </cell>
          <cell r="DM35">
            <v>346.17899999999997</v>
          </cell>
          <cell r="DN35">
            <v>300.56599999999997</v>
          </cell>
          <cell r="DO35">
            <v>45.463000000000001</v>
          </cell>
          <cell r="DP35">
            <v>15.343999999999999</v>
          </cell>
          <cell r="DQ35">
            <v>30.119</v>
          </cell>
          <cell r="DR35">
            <v>9.3849999999999998</v>
          </cell>
          <cell r="DS35">
            <v>2.1970000000000001</v>
          </cell>
          <cell r="DT35">
            <v>7.1879999999999997</v>
          </cell>
          <cell r="DU35">
            <v>808.11099999999999</v>
          </cell>
          <cell r="DV35">
            <v>282.50400000000002</v>
          </cell>
          <cell r="DW35">
            <v>525.60699999999997</v>
          </cell>
          <cell r="DX35">
            <v>69.412999999999997</v>
          </cell>
          <cell r="DY35">
            <v>24.242999999999999</v>
          </cell>
          <cell r="DZ35">
            <v>45.17</v>
          </cell>
          <cell r="EA35">
            <v>738.69799999999998</v>
          </cell>
          <cell r="EB35">
            <v>258.26100000000002</v>
          </cell>
          <cell r="EC35">
            <v>480.43700000000001</v>
          </cell>
          <cell r="ED35">
            <v>200.62899999999999</v>
          </cell>
          <cell r="EE35">
            <v>60.488</v>
          </cell>
          <cell r="EF35">
            <v>140.14099999999999</v>
          </cell>
          <cell r="EG35">
            <v>2341.7959999999998</v>
          </cell>
          <cell r="EH35">
            <v>914.95399999999995</v>
          </cell>
          <cell r="EI35">
            <v>1426.8420000000001</v>
          </cell>
          <cell r="EJ35">
            <v>1888.277</v>
          </cell>
          <cell r="EK35">
            <v>680.726</v>
          </cell>
          <cell r="EL35">
            <v>1207.5519999999999</v>
          </cell>
          <cell r="EM35">
            <v>453.51900000000001</v>
          </cell>
          <cell r="EN35">
            <v>234.22800000000001</v>
          </cell>
          <cell r="EO35">
            <v>219.291</v>
          </cell>
          <cell r="EP35">
            <v>741.77800000000002</v>
          </cell>
          <cell r="EQ35">
            <v>390.10899999999998</v>
          </cell>
          <cell r="ER35">
            <v>351.67</v>
          </cell>
          <cell r="ES35">
            <v>3591.36</v>
          </cell>
          <cell r="ET35">
            <v>1332.6010000000001</v>
          </cell>
          <cell r="EU35">
            <v>2258.759</v>
          </cell>
          <cell r="EV35">
            <v>11856.45</v>
          </cell>
          <cell r="EW35">
            <v>6259.9719999999998</v>
          </cell>
          <cell r="EX35">
            <v>5596.4780000000001</v>
          </cell>
          <cell r="EY35">
            <v>4052.1289999999999</v>
          </cell>
          <cell r="EZ35">
            <v>1621.6659999999999</v>
          </cell>
          <cell r="FA35">
            <v>2430.4630000000002</v>
          </cell>
          <cell r="FB35">
            <v>3158.4549999999999</v>
          </cell>
          <cell r="FC35">
            <v>1610.0429999999999</v>
          </cell>
          <cell r="FD35">
            <v>1548.412</v>
          </cell>
          <cell r="FE35">
            <v>1848.38</v>
          </cell>
          <cell r="FF35">
            <v>938.12599999999998</v>
          </cell>
          <cell r="FG35">
            <v>910.25400000000002</v>
          </cell>
          <cell r="FH35">
            <v>538.05799999999999</v>
          </cell>
          <cell r="FI35">
            <v>267.81299999999999</v>
          </cell>
          <cell r="FJ35">
            <v>270.245</v>
          </cell>
          <cell r="FK35">
            <v>401.25200000000001</v>
          </cell>
          <cell r="FL35">
            <v>181.16</v>
          </cell>
          <cell r="FM35">
            <v>220.09200000000001</v>
          </cell>
          <cell r="FN35">
            <v>679.37599999999998</v>
          </cell>
          <cell r="FO35">
            <v>358.10899999999998</v>
          </cell>
          <cell r="FP35">
            <v>321.267</v>
          </cell>
          <cell r="FQ35">
            <v>67.870999999999995</v>
          </cell>
          <cell r="FR35">
            <v>34.064999999999998</v>
          </cell>
          <cell r="FS35">
            <v>33.807000000000002</v>
          </cell>
          <cell r="FT35">
            <v>61.067</v>
          </cell>
          <cell r="FU35">
            <v>32.604999999999997</v>
          </cell>
          <cell r="FV35">
            <v>28.462</v>
          </cell>
          <cell r="FW35">
            <v>26.134</v>
          </cell>
          <cell r="FX35">
            <v>14.388</v>
          </cell>
          <cell r="FY35">
            <v>11.746</v>
          </cell>
          <cell r="FZ35">
            <v>34.932000000000002</v>
          </cell>
          <cell r="GA35">
            <v>18.216999999999999</v>
          </cell>
          <cell r="GB35">
            <v>16.715</v>
          </cell>
          <cell r="GC35">
            <v>6.8049999999999997</v>
          </cell>
          <cell r="GD35">
            <v>1.46</v>
          </cell>
          <cell r="GE35">
            <v>5.3449999999999998</v>
          </cell>
          <cell r="GF35">
            <v>611.50400000000002</v>
          </cell>
          <cell r="GG35">
            <v>324.04399999999998</v>
          </cell>
          <cell r="GH35">
            <v>287.45999999999998</v>
          </cell>
          <cell r="GI35">
            <v>262.30500000000001</v>
          </cell>
          <cell r="GJ35">
            <v>150.59399999999999</v>
          </cell>
          <cell r="GK35">
            <v>111.711</v>
          </cell>
          <cell r="GL35">
            <v>250.91900000000001</v>
          </cell>
          <cell r="GM35">
            <v>145.197</v>
          </cell>
          <cell r="GN35">
            <v>105.723</v>
          </cell>
          <cell r="GO35">
            <v>11.385</v>
          </cell>
          <cell r="GP35">
            <v>5.3970000000000002</v>
          </cell>
          <cell r="GQ35">
            <v>5.9889999999999999</v>
          </cell>
          <cell r="GR35">
            <v>1.167</v>
          </cell>
          <cell r="GS35">
            <v>0.57999999999999996</v>
          </cell>
          <cell r="GT35">
            <v>0.58799999999999997</v>
          </cell>
          <cell r="GU35">
            <v>299.89299999999997</v>
          </cell>
          <cell r="GV35">
            <v>152.58699999999999</v>
          </cell>
          <cell r="GW35">
            <v>147.30600000000001</v>
          </cell>
          <cell r="GX35">
            <v>24.263999999999999</v>
          </cell>
          <cell r="GY35">
            <v>11.585000000000001</v>
          </cell>
          <cell r="GZ35">
            <v>12.679</v>
          </cell>
          <cell r="HA35">
            <v>275.62900000000002</v>
          </cell>
          <cell r="HB35">
            <v>141.00200000000001</v>
          </cell>
          <cell r="HC35">
            <v>134.62700000000001</v>
          </cell>
          <cell r="HD35">
            <v>48.139000000000003</v>
          </cell>
          <cell r="HE35">
            <v>20.283999999999999</v>
          </cell>
          <cell r="HF35">
            <v>27.855</v>
          </cell>
          <cell r="HG35">
            <v>630.70000000000005</v>
          </cell>
          <cell r="HH35">
            <v>313.80799999999999</v>
          </cell>
          <cell r="HI35">
            <v>316.892</v>
          </cell>
          <cell r="HJ35">
            <v>602.89099999999996</v>
          </cell>
          <cell r="HK35">
            <v>297.89400000000001</v>
          </cell>
          <cell r="HL35">
            <v>304.99700000000001</v>
          </cell>
          <cell r="HM35">
            <v>27.809000000000001</v>
          </cell>
          <cell r="HN35">
            <v>15.914</v>
          </cell>
          <cell r="HO35">
            <v>11.895</v>
          </cell>
          <cell r="HP35">
            <v>277.05399999999997</v>
          </cell>
          <cell r="HQ35">
            <v>159.58500000000001</v>
          </cell>
          <cell r="HR35">
            <v>117.46899999999999</v>
          </cell>
          <cell r="HS35">
            <v>1033.0219999999999</v>
          </cell>
          <cell r="HT35">
            <v>512.33199999999999</v>
          </cell>
          <cell r="HU35">
            <v>520.69000000000005</v>
          </cell>
          <cell r="HV35">
            <v>1916.251</v>
          </cell>
          <cell r="HW35">
            <v>972.19100000000003</v>
          </cell>
          <cell r="HX35">
            <v>944.06</v>
          </cell>
          <cell r="HY35">
            <v>1242.204</v>
          </cell>
          <cell r="HZ35">
            <v>637.85199999999998</v>
          </cell>
          <cell r="IA35">
            <v>604.35199999999998</v>
          </cell>
          <cell r="IB35">
            <v>6808.6549999999997</v>
          </cell>
          <cell r="IC35">
            <v>3371.0309999999999</v>
          </cell>
          <cell r="ID35">
            <v>3437.6239999999998</v>
          </cell>
          <cell r="IE35">
            <v>5451.7920000000004</v>
          </cell>
          <cell r="IF35">
            <v>2974.39</v>
          </cell>
          <cell r="IG35">
            <v>2477.402</v>
          </cell>
          <cell r="IH35">
            <v>778.173</v>
          </cell>
          <cell r="II35">
            <v>420.05099999999999</v>
          </cell>
          <cell r="IJ35">
            <v>358.12200000000001</v>
          </cell>
          <cell r="IK35">
            <v>414.46499999999997</v>
          </cell>
          <cell r="IL35">
            <v>160.61699999999999</v>
          </cell>
          <cell r="IM35">
            <v>253.84800000000001</v>
          </cell>
          <cell r="IN35">
            <v>809.06</v>
          </cell>
          <cell r="IO35">
            <v>242.70500000000001</v>
          </cell>
          <cell r="IP35">
            <v>566.35500000000002</v>
          </cell>
          <cell r="IQ35">
            <v>147.285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19854.566999999999</v>
          </cell>
          <cell r="C47">
            <v>9761.2119999999995</v>
          </cell>
          <cell r="D47">
            <v>10093.355</v>
          </cell>
          <cell r="E47">
            <v>12457.397999999999</v>
          </cell>
          <cell r="F47">
            <v>6612.6490000000003</v>
          </cell>
          <cell r="G47">
            <v>5844.7489999999998</v>
          </cell>
          <cell r="H47">
            <v>1850.4770000000001</v>
          </cell>
          <cell r="I47">
            <v>958.22500000000002</v>
          </cell>
          <cell r="J47">
            <v>892.25099999999998</v>
          </cell>
          <cell r="K47">
            <v>1122.491</v>
          </cell>
          <cell r="L47">
            <v>470.625</v>
          </cell>
          <cell r="M47">
            <v>651.86599999999999</v>
          </cell>
          <cell r="N47">
            <v>2093.0970000000002</v>
          </cell>
          <cell r="O47">
            <v>894.02599999999995</v>
          </cell>
          <cell r="P47">
            <v>1199.0709999999999</v>
          </cell>
          <cell r="Q47">
            <v>284.91500000000002</v>
          </cell>
          <cell r="R47">
            <v>108.866</v>
          </cell>
          <cell r="S47">
            <v>176.04900000000001</v>
          </cell>
          <cell r="T47">
            <v>207.56399999999999</v>
          </cell>
          <cell r="U47">
            <v>96.194999999999993</v>
          </cell>
          <cell r="V47">
            <v>111.369</v>
          </cell>
          <cell r="W47">
            <v>98.608000000000004</v>
          </cell>
          <cell r="X47">
            <v>47.405000000000001</v>
          </cell>
          <cell r="Y47">
            <v>51.203000000000003</v>
          </cell>
          <cell r="Z47">
            <v>108.956</v>
          </cell>
          <cell r="AA47">
            <v>48.79</v>
          </cell>
          <cell r="AB47">
            <v>60.164999999999999</v>
          </cell>
          <cell r="AC47">
            <v>77.350999999999999</v>
          </cell>
          <cell r="AD47">
            <v>12.670999999999999</v>
          </cell>
          <cell r="AE47">
            <v>64.680000000000007</v>
          </cell>
          <cell r="AF47">
            <v>1808.183</v>
          </cell>
          <cell r="AG47">
            <v>785.16099999999994</v>
          </cell>
          <cell r="AH47">
            <v>1023.022</v>
          </cell>
          <cell r="AI47">
            <v>680.91399999999999</v>
          </cell>
          <cell r="AJ47">
            <v>353.03800000000001</v>
          </cell>
          <cell r="AK47">
            <v>327.87700000000001</v>
          </cell>
          <cell r="AL47">
            <v>637.80799999999999</v>
          </cell>
          <cell r="AM47">
            <v>338.55399999999997</v>
          </cell>
          <cell r="AN47">
            <v>299.25400000000002</v>
          </cell>
          <cell r="AO47">
            <v>43.106000000000002</v>
          </cell>
          <cell r="AP47">
            <v>14.484</v>
          </cell>
          <cell r="AQ47">
            <v>28.623000000000001</v>
          </cell>
          <cell r="AR47">
            <v>11.025</v>
          </cell>
          <cell r="AS47">
            <v>5.7930000000000001</v>
          </cell>
          <cell r="AT47">
            <v>5.2320000000000002</v>
          </cell>
          <cell r="AU47">
            <v>884.00099999999998</v>
          </cell>
          <cell r="AV47">
            <v>332.55200000000002</v>
          </cell>
          <cell r="AW47">
            <v>551.44899999999996</v>
          </cell>
          <cell r="AX47">
            <v>101.492</v>
          </cell>
          <cell r="AY47">
            <v>42.86</v>
          </cell>
          <cell r="AZ47">
            <v>58.631999999999998</v>
          </cell>
          <cell r="BA47">
            <v>782.51</v>
          </cell>
          <cell r="BB47">
            <v>289.69200000000001</v>
          </cell>
          <cell r="BC47">
            <v>492.81700000000001</v>
          </cell>
          <cell r="BD47">
            <v>232.24199999999999</v>
          </cell>
          <cell r="BE47">
            <v>93.778000000000006</v>
          </cell>
          <cell r="BF47">
            <v>138.464</v>
          </cell>
          <cell r="BG47">
            <v>5304.0720000000001</v>
          </cell>
          <cell r="BH47">
            <v>2254.5369999999998</v>
          </cell>
          <cell r="BI47">
            <v>3049.5349999999999</v>
          </cell>
          <cell r="BJ47">
            <v>4790.1639999999998</v>
          </cell>
          <cell r="BK47">
            <v>1985.596</v>
          </cell>
          <cell r="BL47">
            <v>2804.567</v>
          </cell>
          <cell r="BM47">
            <v>513.90800000000002</v>
          </cell>
          <cell r="BN47">
            <v>268.94099999999997</v>
          </cell>
          <cell r="BO47">
            <v>244.96799999999999</v>
          </cell>
          <cell r="BP47">
            <v>736.41600000000005</v>
          </cell>
          <cell r="BQ47">
            <v>385.959</v>
          </cell>
          <cell r="BR47">
            <v>350.45699999999999</v>
          </cell>
          <cell r="BS47">
            <v>6660.7529999999997</v>
          </cell>
          <cell r="BT47">
            <v>2762.605</v>
          </cell>
          <cell r="BU47">
            <v>3898.1489999999999</v>
          </cell>
          <cell r="BV47">
            <v>12742.312</v>
          </cell>
          <cell r="BW47">
            <v>6721.5140000000001</v>
          </cell>
          <cell r="BX47">
            <v>6020.7979999999998</v>
          </cell>
          <cell r="BY47">
            <v>7112.2550000000001</v>
          </cell>
          <cell r="BZ47">
            <v>3039.6979999999999</v>
          </cell>
          <cell r="CA47">
            <v>4072.5569999999998</v>
          </cell>
          <cell r="CB47">
            <v>16112.022000000001</v>
          </cell>
          <cell r="CC47">
            <v>7981.1509999999998</v>
          </cell>
          <cell r="CD47">
            <v>8130.8710000000001</v>
          </cell>
          <cell r="CE47">
            <v>11932.655000000001</v>
          </cell>
          <cell r="CF47">
            <v>6295.0659999999998</v>
          </cell>
          <cell r="CG47">
            <v>5637.5889999999999</v>
          </cell>
          <cell r="CH47">
            <v>1796.3679999999999</v>
          </cell>
          <cell r="CI47">
            <v>920.96600000000001</v>
          </cell>
          <cell r="CJ47">
            <v>875.40200000000004</v>
          </cell>
          <cell r="CK47">
            <v>1093.9190000000001</v>
          </cell>
          <cell r="CL47">
            <v>451.43700000000001</v>
          </cell>
          <cell r="CM47">
            <v>642.48299999999995</v>
          </cell>
          <cell r="CN47">
            <v>1957.511</v>
          </cell>
          <cell r="CO47">
            <v>819.82600000000002</v>
          </cell>
          <cell r="CP47">
            <v>1137.6849999999999</v>
          </cell>
          <cell r="CQ47">
            <v>273.05099999999999</v>
          </cell>
          <cell r="CR47">
            <v>101.68600000000001</v>
          </cell>
          <cell r="CS47">
            <v>171.36500000000001</v>
          </cell>
          <cell r="CT47">
            <v>198.999</v>
          </cell>
          <cell r="CU47">
            <v>90.331999999999994</v>
          </cell>
          <cell r="CV47">
            <v>108.667</v>
          </cell>
          <cell r="CW47">
            <v>96.888000000000005</v>
          </cell>
          <cell r="CX47">
            <v>46.567</v>
          </cell>
          <cell r="CY47">
            <v>50.320999999999998</v>
          </cell>
          <cell r="CZ47">
            <v>102.11199999999999</v>
          </cell>
          <cell r="DA47">
            <v>43.765999999999998</v>
          </cell>
          <cell r="DB47">
            <v>58.345999999999997</v>
          </cell>
          <cell r="DC47">
            <v>74.052000000000007</v>
          </cell>
          <cell r="DD47">
            <v>11.353999999999999</v>
          </cell>
          <cell r="DE47">
            <v>62.698</v>
          </cell>
          <cell r="DF47">
            <v>1684.4590000000001</v>
          </cell>
          <cell r="DG47">
            <v>718.14</v>
          </cell>
          <cell r="DH47">
            <v>966.32</v>
          </cell>
          <cell r="DI47">
            <v>672.78</v>
          </cell>
          <cell r="DJ47">
            <v>346.96300000000002</v>
          </cell>
          <cell r="DK47">
            <v>325.81700000000001</v>
          </cell>
          <cell r="DL47">
            <v>630.94799999999998</v>
          </cell>
          <cell r="DM47">
            <v>332.88900000000001</v>
          </cell>
          <cell r="DN47">
            <v>298.05900000000003</v>
          </cell>
          <cell r="DO47">
            <v>41.832000000000001</v>
          </cell>
          <cell r="DP47">
            <v>14.074</v>
          </cell>
          <cell r="DQ47">
            <v>27.757000000000001</v>
          </cell>
          <cell r="DR47">
            <v>11.025</v>
          </cell>
          <cell r="DS47">
            <v>5.7930000000000001</v>
          </cell>
          <cell r="DT47">
            <v>5.2320000000000002</v>
          </cell>
          <cell r="DU47">
            <v>785.12</v>
          </cell>
          <cell r="DV47">
            <v>279.08</v>
          </cell>
          <cell r="DW47">
            <v>506.04</v>
          </cell>
          <cell r="DX47">
            <v>73.180000000000007</v>
          </cell>
          <cell r="DY47">
            <v>30.14</v>
          </cell>
          <cell r="DZ47">
            <v>43.04</v>
          </cell>
          <cell r="EA47">
            <v>711.94100000000003</v>
          </cell>
          <cell r="EB47">
            <v>248.94</v>
          </cell>
          <cell r="EC47">
            <v>463</v>
          </cell>
          <cell r="ED47">
            <v>215.53399999999999</v>
          </cell>
          <cell r="EE47">
            <v>86.302999999999997</v>
          </cell>
          <cell r="EF47">
            <v>129.23099999999999</v>
          </cell>
          <cell r="EG47">
            <v>2221.8560000000002</v>
          </cell>
          <cell r="EH47">
            <v>866.25900000000001</v>
          </cell>
          <cell r="EI47">
            <v>1355.597</v>
          </cell>
          <cell r="EJ47">
            <v>1858.904</v>
          </cell>
          <cell r="EK47">
            <v>675.17</v>
          </cell>
          <cell r="EL47">
            <v>1183.7339999999999</v>
          </cell>
          <cell r="EM47">
            <v>362.952</v>
          </cell>
          <cell r="EN47">
            <v>191.089</v>
          </cell>
          <cell r="EO47">
            <v>171.86199999999999</v>
          </cell>
          <cell r="EP47">
            <v>727.83600000000001</v>
          </cell>
          <cell r="EQ47">
            <v>379.45499999999998</v>
          </cell>
          <cell r="ER47">
            <v>348.38</v>
          </cell>
          <cell r="ES47">
            <v>3451.5309999999999</v>
          </cell>
          <cell r="ET47">
            <v>1306.6300000000001</v>
          </cell>
          <cell r="EU47">
            <v>2144.9009999999998</v>
          </cell>
          <cell r="EV47">
            <v>12205.707</v>
          </cell>
          <cell r="EW47">
            <v>6396.7520000000004</v>
          </cell>
          <cell r="EX47">
            <v>5808.9539999999997</v>
          </cell>
          <cell r="EY47">
            <v>3906.3150000000001</v>
          </cell>
          <cell r="EZ47">
            <v>1584.3989999999999</v>
          </cell>
          <cell r="FA47">
            <v>2321.9160000000002</v>
          </cell>
          <cell r="FB47">
            <v>3182.8029999999999</v>
          </cell>
          <cell r="FC47">
            <v>1626.9459999999999</v>
          </cell>
          <cell r="FD47">
            <v>1555.857</v>
          </cell>
          <cell r="FE47">
            <v>1912.5419999999999</v>
          </cell>
          <cell r="FF47">
            <v>971.27499999999998</v>
          </cell>
          <cell r="FG47">
            <v>941.26800000000003</v>
          </cell>
          <cell r="FH47">
            <v>509.79700000000003</v>
          </cell>
          <cell r="FI47">
            <v>259.83199999999999</v>
          </cell>
          <cell r="FJ47">
            <v>249.965</v>
          </cell>
          <cell r="FK47">
            <v>376.01</v>
          </cell>
          <cell r="FL47">
            <v>172.56299999999999</v>
          </cell>
          <cell r="FM47">
            <v>203.447</v>
          </cell>
          <cell r="FN47">
            <v>676.91200000000003</v>
          </cell>
          <cell r="FO47">
            <v>347.67200000000003</v>
          </cell>
          <cell r="FP47">
            <v>329.24</v>
          </cell>
          <cell r="FQ47">
            <v>74.539000000000001</v>
          </cell>
          <cell r="FR47">
            <v>39.585999999999999</v>
          </cell>
          <cell r="FS47">
            <v>34.953000000000003</v>
          </cell>
          <cell r="FT47">
            <v>68.835999999999999</v>
          </cell>
          <cell r="FU47">
            <v>38.267000000000003</v>
          </cell>
          <cell r="FV47">
            <v>30.568999999999999</v>
          </cell>
          <cell r="FW47">
            <v>36.085999999999999</v>
          </cell>
          <cell r="FX47">
            <v>19.204999999999998</v>
          </cell>
          <cell r="FY47">
            <v>16.881</v>
          </cell>
          <cell r="FZ47">
            <v>32.75</v>
          </cell>
          <cell r="GA47">
            <v>19.062000000000001</v>
          </cell>
          <cell r="GB47">
            <v>13.688000000000001</v>
          </cell>
          <cell r="GC47">
            <v>5.7030000000000003</v>
          </cell>
          <cell r="GD47">
            <v>1.319</v>
          </cell>
          <cell r="GE47">
            <v>4.3840000000000003</v>
          </cell>
          <cell r="GF47">
            <v>602.37300000000005</v>
          </cell>
          <cell r="GG47">
            <v>308.08600000000001</v>
          </cell>
          <cell r="GH47">
            <v>294.28699999999998</v>
          </cell>
          <cell r="GI47">
            <v>261.55500000000001</v>
          </cell>
          <cell r="GJ47">
            <v>140.82400000000001</v>
          </cell>
          <cell r="GK47">
            <v>120.73</v>
          </cell>
          <cell r="GL47">
            <v>251.68700000000001</v>
          </cell>
          <cell r="GM47">
            <v>135.42099999999999</v>
          </cell>
          <cell r="GN47">
            <v>116.26600000000001</v>
          </cell>
          <cell r="GO47">
            <v>9.8680000000000003</v>
          </cell>
          <cell r="GP47">
            <v>5.4039999999999999</v>
          </cell>
          <cell r="GQ47">
            <v>4.4640000000000004</v>
          </cell>
          <cell r="GR47">
            <v>0.82499999999999996</v>
          </cell>
          <cell r="GS47">
            <v>0</v>
          </cell>
          <cell r="GT47">
            <v>0.82499999999999996</v>
          </cell>
          <cell r="GU47">
            <v>279.15199999999999</v>
          </cell>
          <cell r="GV47">
            <v>134.75399999999999</v>
          </cell>
          <cell r="GW47">
            <v>144.398</v>
          </cell>
          <cell r="GX47">
            <v>13.227</v>
          </cell>
          <cell r="GY47">
            <v>6.3869999999999996</v>
          </cell>
          <cell r="GZ47">
            <v>6.8390000000000004</v>
          </cell>
          <cell r="HA47">
            <v>265.92599999999999</v>
          </cell>
          <cell r="HB47">
            <v>128.36699999999999</v>
          </cell>
          <cell r="HC47">
            <v>137.55799999999999</v>
          </cell>
          <cell r="HD47">
            <v>60.84</v>
          </cell>
          <cell r="HE47">
            <v>32.506999999999998</v>
          </cell>
          <cell r="HF47">
            <v>28.332999999999998</v>
          </cell>
          <cell r="HG47">
            <v>593.34900000000005</v>
          </cell>
          <cell r="HH47">
            <v>307.99900000000002</v>
          </cell>
          <cell r="HI47">
            <v>285.35000000000002</v>
          </cell>
          <cell r="HJ47">
            <v>567.19600000000003</v>
          </cell>
          <cell r="HK47">
            <v>293.87599999999998</v>
          </cell>
          <cell r="HL47">
            <v>273.32</v>
          </cell>
          <cell r="HM47">
            <v>26.152000000000001</v>
          </cell>
          <cell r="HN47">
            <v>14.122999999999999</v>
          </cell>
          <cell r="HO47">
            <v>12.03</v>
          </cell>
          <cell r="HP47">
            <v>287.77300000000002</v>
          </cell>
          <cell r="HQ47">
            <v>154.626</v>
          </cell>
          <cell r="HR47">
            <v>133.14699999999999</v>
          </cell>
          <cell r="HS47">
            <v>982.48800000000006</v>
          </cell>
          <cell r="HT47">
            <v>501.04500000000002</v>
          </cell>
          <cell r="HU47">
            <v>481.44299999999998</v>
          </cell>
          <cell r="HV47">
            <v>1987.0809999999999</v>
          </cell>
          <cell r="HW47">
            <v>1010.861</v>
          </cell>
          <cell r="HX47">
            <v>976.221</v>
          </cell>
          <cell r="HY47">
            <v>1195.721</v>
          </cell>
          <cell r="HZ47">
            <v>616.08500000000004</v>
          </cell>
          <cell r="IA47">
            <v>579.63599999999997</v>
          </cell>
          <cell r="IB47">
            <v>6914.2740000000003</v>
          </cell>
          <cell r="IC47">
            <v>3416.8310000000001</v>
          </cell>
          <cell r="ID47">
            <v>3497.4430000000002</v>
          </cell>
          <cell r="IE47">
            <v>5631.89</v>
          </cell>
          <cell r="IF47">
            <v>3022.547</v>
          </cell>
          <cell r="IG47">
            <v>2609.3429999999998</v>
          </cell>
          <cell r="IH47">
            <v>755.05799999999999</v>
          </cell>
          <cell r="II47">
            <v>405.411</v>
          </cell>
          <cell r="IJ47">
            <v>349.64699999999999</v>
          </cell>
          <cell r="IK47">
            <v>400.92700000000002</v>
          </cell>
          <cell r="IL47">
            <v>160.572</v>
          </cell>
          <cell r="IM47">
            <v>240.35499999999999</v>
          </cell>
          <cell r="IN47">
            <v>772.77700000000004</v>
          </cell>
          <cell r="IO47">
            <v>243.23599999999999</v>
          </cell>
          <cell r="IP47">
            <v>529.54100000000005</v>
          </cell>
          <cell r="IQ47">
            <v>124.72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20101.898000000001</v>
          </cell>
          <cell r="C59">
            <v>9867.4989999999998</v>
          </cell>
          <cell r="D59">
            <v>10234.398999999999</v>
          </cell>
          <cell r="E59">
            <v>12729.348</v>
          </cell>
          <cell r="F59">
            <v>6741.9849999999997</v>
          </cell>
          <cell r="G59">
            <v>5987.3630000000003</v>
          </cell>
          <cell r="H59">
            <v>1786.463</v>
          </cell>
          <cell r="I59">
            <v>929.61599999999999</v>
          </cell>
          <cell r="J59">
            <v>856.84699999999998</v>
          </cell>
          <cell r="K59">
            <v>1078.9590000000001</v>
          </cell>
          <cell r="L59">
            <v>446.54700000000003</v>
          </cell>
          <cell r="M59">
            <v>632.41099999999994</v>
          </cell>
          <cell r="N59">
            <v>1985.098</v>
          </cell>
          <cell r="O59">
            <v>854.44799999999998</v>
          </cell>
          <cell r="P59">
            <v>1130.6500000000001</v>
          </cell>
          <cell r="Q59">
            <v>305.25599999999997</v>
          </cell>
          <cell r="R59">
            <v>129.71899999999999</v>
          </cell>
          <cell r="S59">
            <v>175.53700000000001</v>
          </cell>
          <cell r="T59">
            <v>220.45699999999999</v>
          </cell>
          <cell r="U59">
            <v>107.384</v>
          </cell>
          <cell r="V59">
            <v>113.07299999999999</v>
          </cell>
          <cell r="W59">
            <v>110.764</v>
          </cell>
          <cell r="X59">
            <v>60.113999999999997</v>
          </cell>
          <cell r="Y59">
            <v>50.65</v>
          </cell>
          <cell r="Z59">
            <v>109.693</v>
          </cell>
          <cell r="AA59">
            <v>47.27</v>
          </cell>
          <cell r="AB59">
            <v>62.423000000000002</v>
          </cell>
          <cell r="AC59">
            <v>84.799000000000007</v>
          </cell>
          <cell r="AD59">
            <v>22.335000000000001</v>
          </cell>
          <cell r="AE59">
            <v>62.463999999999999</v>
          </cell>
          <cell r="AF59">
            <v>1679.8420000000001</v>
          </cell>
          <cell r="AG59">
            <v>724.72900000000004</v>
          </cell>
          <cell r="AH59">
            <v>955.11300000000006</v>
          </cell>
          <cell r="AI59">
            <v>612.12599999999998</v>
          </cell>
          <cell r="AJ59">
            <v>317.12400000000002</v>
          </cell>
          <cell r="AK59">
            <v>295.00200000000001</v>
          </cell>
          <cell r="AL59">
            <v>560.99699999999996</v>
          </cell>
          <cell r="AM59">
            <v>295.298</v>
          </cell>
          <cell r="AN59">
            <v>265.69799999999998</v>
          </cell>
          <cell r="AO59">
            <v>51.128999999999998</v>
          </cell>
          <cell r="AP59">
            <v>21.826000000000001</v>
          </cell>
          <cell r="AQ59">
            <v>29.303000000000001</v>
          </cell>
          <cell r="AR59">
            <v>13.116</v>
          </cell>
          <cell r="AS59">
            <v>5.6760000000000002</v>
          </cell>
          <cell r="AT59">
            <v>7.4409999999999998</v>
          </cell>
          <cell r="AU59">
            <v>853.18499999999995</v>
          </cell>
          <cell r="AV59">
            <v>333.80700000000002</v>
          </cell>
          <cell r="AW59">
            <v>519.37800000000004</v>
          </cell>
          <cell r="AX59">
            <v>90.13</v>
          </cell>
          <cell r="AY59">
            <v>40.530999999999999</v>
          </cell>
          <cell r="AZ59">
            <v>49.598999999999997</v>
          </cell>
          <cell r="BA59">
            <v>763.05499999999995</v>
          </cell>
          <cell r="BB59">
            <v>293.27600000000001</v>
          </cell>
          <cell r="BC59">
            <v>469.779</v>
          </cell>
          <cell r="BD59">
            <v>201.41499999999999</v>
          </cell>
          <cell r="BE59">
            <v>68.122</v>
          </cell>
          <cell r="BF59">
            <v>133.29300000000001</v>
          </cell>
          <cell r="BG59">
            <v>5387.4520000000002</v>
          </cell>
          <cell r="BH59">
            <v>2271.0659999999998</v>
          </cell>
          <cell r="BI59">
            <v>3116.386</v>
          </cell>
          <cell r="BJ59">
            <v>4827.1260000000002</v>
          </cell>
          <cell r="BK59">
            <v>1984.47</v>
          </cell>
          <cell r="BL59">
            <v>2842.6559999999999</v>
          </cell>
          <cell r="BM59">
            <v>560.32600000000002</v>
          </cell>
          <cell r="BN59">
            <v>286.596</v>
          </cell>
          <cell r="BO59">
            <v>273.73</v>
          </cell>
          <cell r="BP59">
            <v>671.76099999999997</v>
          </cell>
          <cell r="BQ59">
            <v>355.41300000000001</v>
          </cell>
          <cell r="BR59">
            <v>316.34800000000001</v>
          </cell>
          <cell r="BS59">
            <v>6700.7889999999998</v>
          </cell>
          <cell r="BT59">
            <v>2770.1019999999999</v>
          </cell>
          <cell r="BU59">
            <v>3930.6880000000001</v>
          </cell>
          <cell r="BV59">
            <v>13034.603999999999</v>
          </cell>
          <cell r="BW59">
            <v>6871.7039999999997</v>
          </cell>
          <cell r="BX59">
            <v>6162.9</v>
          </cell>
          <cell r="BY59">
            <v>7067.2939999999999</v>
          </cell>
          <cell r="BZ59">
            <v>2995.7950000000001</v>
          </cell>
          <cell r="CA59">
            <v>4071.4989999999998</v>
          </cell>
          <cell r="CB59">
            <v>16297.346</v>
          </cell>
          <cell r="CC59">
            <v>8065.8149999999996</v>
          </cell>
          <cell r="CD59">
            <v>8231.5310000000009</v>
          </cell>
          <cell r="CE59">
            <v>12161.798000000001</v>
          </cell>
          <cell r="CF59">
            <v>6392.53</v>
          </cell>
          <cell r="CG59">
            <v>5769.268</v>
          </cell>
          <cell r="CH59">
            <v>1736.069</v>
          </cell>
          <cell r="CI59">
            <v>893.65700000000004</v>
          </cell>
          <cell r="CJ59">
            <v>842.41099999999994</v>
          </cell>
          <cell r="CK59">
            <v>1052.606</v>
          </cell>
          <cell r="CL59">
            <v>428.69200000000001</v>
          </cell>
          <cell r="CM59">
            <v>623.91399999999999</v>
          </cell>
          <cell r="CN59">
            <v>1842.4580000000001</v>
          </cell>
          <cell r="CO59">
            <v>773.91300000000001</v>
          </cell>
          <cell r="CP59">
            <v>1068.5450000000001</v>
          </cell>
          <cell r="CQ59">
            <v>292.69600000000003</v>
          </cell>
          <cell r="CR59">
            <v>123.503</v>
          </cell>
          <cell r="CS59">
            <v>169.19300000000001</v>
          </cell>
          <cell r="CT59">
            <v>212.185</v>
          </cell>
          <cell r="CU59">
            <v>103.621</v>
          </cell>
          <cell r="CV59">
            <v>108.565</v>
          </cell>
          <cell r="CW59">
            <v>106.998</v>
          </cell>
          <cell r="CX59">
            <v>58.661000000000001</v>
          </cell>
          <cell r="CY59">
            <v>48.335999999999999</v>
          </cell>
          <cell r="CZ59">
            <v>105.188</v>
          </cell>
          <cell r="DA59">
            <v>44.959000000000003</v>
          </cell>
          <cell r="DB59">
            <v>60.228000000000002</v>
          </cell>
          <cell r="DC59">
            <v>80.510999999999996</v>
          </cell>
          <cell r="DD59">
            <v>19.882000000000001</v>
          </cell>
          <cell r="DE59">
            <v>60.628</v>
          </cell>
          <cell r="DF59">
            <v>1549.7619999999999</v>
          </cell>
          <cell r="DG59">
            <v>650.41</v>
          </cell>
          <cell r="DH59">
            <v>899.35199999999998</v>
          </cell>
          <cell r="DI59">
            <v>601.88099999999997</v>
          </cell>
          <cell r="DJ59">
            <v>309.274</v>
          </cell>
          <cell r="DK59">
            <v>292.60700000000003</v>
          </cell>
          <cell r="DL59">
            <v>552.125</v>
          </cell>
          <cell r="DM59">
            <v>287.97399999999999</v>
          </cell>
          <cell r="DN59">
            <v>264.15100000000001</v>
          </cell>
          <cell r="DO59">
            <v>49.756</v>
          </cell>
          <cell r="DP59">
            <v>21.3</v>
          </cell>
          <cell r="DQ59">
            <v>28.456</v>
          </cell>
          <cell r="DR59">
            <v>12.643000000000001</v>
          </cell>
          <cell r="DS59">
            <v>5.6760000000000002</v>
          </cell>
          <cell r="DT59">
            <v>6.9669999999999996</v>
          </cell>
          <cell r="DU59">
            <v>752.21699999999998</v>
          </cell>
          <cell r="DV59">
            <v>274.875</v>
          </cell>
          <cell r="DW59">
            <v>477.34199999999998</v>
          </cell>
          <cell r="DX59">
            <v>61.328000000000003</v>
          </cell>
          <cell r="DY59">
            <v>24.033999999999999</v>
          </cell>
          <cell r="DZ59">
            <v>37.293999999999997</v>
          </cell>
          <cell r="EA59">
            <v>690.88900000000001</v>
          </cell>
          <cell r="EB59">
            <v>250.84100000000001</v>
          </cell>
          <cell r="EC59">
            <v>440.048</v>
          </cell>
          <cell r="ED59">
            <v>183.02199999999999</v>
          </cell>
          <cell r="EE59">
            <v>60.585000000000001</v>
          </cell>
          <cell r="EF59">
            <v>122.43600000000001</v>
          </cell>
          <cell r="EG59">
            <v>2293.0889999999999</v>
          </cell>
          <cell r="EH59">
            <v>899.37099999999998</v>
          </cell>
          <cell r="EI59">
            <v>1393.7180000000001</v>
          </cell>
          <cell r="EJ59">
            <v>1899.55</v>
          </cell>
          <cell r="EK59">
            <v>700.072</v>
          </cell>
          <cell r="EL59">
            <v>1199.479</v>
          </cell>
          <cell r="EM59">
            <v>393.53899999999999</v>
          </cell>
          <cell r="EN59">
            <v>199.3</v>
          </cell>
          <cell r="EO59">
            <v>194.239</v>
          </cell>
          <cell r="EP59">
            <v>659.12300000000005</v>
          </cell>
          <cell r="EQ59">
            <v>346.63600000000002</v>
          </cell>
          <cell r="ER59">
            <v>312.48700000000002</v>
          </cell>
          <cell r="ES59">
            <v>3476.4250000000002</v>
          </cell>
          <cell r="ET59">
            <v>1326.6489999999999</v>
          </cell>
          <cell r="EU59">
            <v>2149.7759999999998</v>
          </cell>
          <cell r="EV59">
            <v>12454.494000000001</v>
          </cell>
          <cell r="EW59">
            <v>6516.0339999999997</v>
          </cell>
          <cell r="EX59">
            <v>5938.4610000000002</v>
          </cell>
          <cell r="EY59">
            <v>3842.8510000000001</v>
          </cell>
          <cell r="EZ59">
            <v>1549.7809999999999</v>
          </cell>
          <cell r="FA59">
            <v>2293.0700000000002</v>
          </cell>
          <cell r="FB59">
            <v>3214.3850000000002</v>
          </cell>
          <cell r="FC59">
            <v>1641.883</v>
          </cell>
          <cell r="FD59">
            <v>1572.502</v>
          </cell>
          <cell r="FE59">
            <v>1973.749</v>
          </cell>
          <cell r="FF59">
            <v>1007.0359999999999</v>
          </cell>
          <cell r="FG59">
            <v>966.71299999999997</v>
          </cell>
          <cell r="FH59">
            <v>496.20299999999997</v>
          </cell>
          <cell r="FI59">
            <v>240.97800000000001</v>
          </cell>
          <cell r="FJ59">
            <v>255.22499999999999</v>
          </cell>
          <cell r="FK59">
            <v>368.12599999999998</v>
          </cell>
          <cell r="FL59">
            <v>158.23400000000001</v>
          </cell>
          <cell r="FM59">
            <v>209.892</v>
          </cell>
          <cell r="FN59">
            <v>644.71600000000001</v>
          </cell>
          <cell r="FO59">
            <v>335.20100000000002</v>
          </cell>
          <cell r="FP59">
            <v>309.51499999999999</v>
          </cell>
          <cell r="FQ59">
            <v>85.691000000000003</v>
          </cell>
          <cell r="FR59">
            <v>44.651000000000003</v>
          </cell>
          <cell r="FS59">
            <v>41.039000000000001</v>
          </cell>
          <cell r="FT59">
            <v>74.451999999999998</v>
          </cell>
          <cell r="FU59">
            <v>41.372</v>
          </cell>
          <cell r="FV59">
            <v>33.08</v>
          </cell>
          <cell r="FW59">
            <v>41.768999999999998</v>
          </cell>
          <cell r="FX59">
            <v>24.789000000000001</v>
          </cell>
          <cell r="FY59">
            <v>16.98</v>
          </cell>
          <cell r="FZ59">
            <v>32.683</v>
          </cell>
          <cell r="GA59">
            <v>16.582999999999998</v>
          </cell>
          <cell r="GB59">
            <v>16.100000000000001</v>
          </cell>
          <cell r="GC59">
            <v>11.239000000000001</v>
          </cell>
          <cell r="GD59">
            <v>3.2789999999999999</v>
          </cell>
          <cell r="GE59">
            <v>7.9589999999999996</v>
          </cell>
          <cell r="GF59">
            <v>559.02499999999998</v>
          </cell>
          <cell r="GG59">
            <v>290.55</v>
          </cell>
          <cell r="GH59">
            <v>268.476</v>
          </cell>
          <cell r="GI59">
            <v>224.80500000000001</v>
          </cell>
          <cell r="GJ59">
            <v>117.791</v>
          </cell>
          <cell r="GK59">
            <v>107.014</v>
          </cell>
          <cell r="GL59">
            <v>208.08600000000001</v>
          </cell>
          <cell r="GM59">
            <v>110.14700000000001</v>
          </cell>
          <cell r="GN59">
            <v>97.938999999999993</v>
          </cell>
          <cell r="GO59">
            <v>16.719000000000001</v>
          </cell>
          <cell r="GP59">
            <v>7.6429999999999998</v>
          </cell>
          <cell r="GQ59">
            <v>9.0749999999999993</v>
          </cell>
          <cell r="GR59">
            <v>2.9630000000000001</v>
          </cell>
          <cell r="GS59">
            <v>0.55200000000000005</v>
          </cell>
          <cell r="GT59">
            <v>2.411</v>
          </cell>
          <cell r="GU59">
            <v>280.87200000000001</v>
          </cell>
          <cell r="GV59">
            <v>149.125</v>
          </cell>
          <cell r="GW59">
            <v>131.74600000000001</v>
          </cell>
          <cell r="GX59">
            <v>12.917</v>
          </cell>
          <cell r="GY59">
            <v>8.3529999999999998</v>
          </cell>
          <cell r="GZ59">
            <v>4.5640000000000001</v>
          </cell>
          <cell r="HA59">
            <v>267.95400000000001</v>
          </cell>
          <cell r="HB59">
            <v>140.77199999999999</v>
          </cell>
          <cell r="HC59">
            <v>127.182</v>
          </cell>
          <cell r="HD59">
            <v>50.386000000000003</v>
          </cell>
          <cell r="HE59">
            <v>23.081</v>
          </cell>
          <cell r="HF59">
            <v>27.303999999999998</v>
          </cell>
          <cell r="HG59">
            <v>595.91999999999996</v>
          </cell>
          <cell r="HH59">
            <v>299.64600000000002</v>
          </cell>
          <cell r="HI59">
            <v>296.274</v>
          </cell>
          <cell r="HJ59">
            <v>574.94200000000001</v>
          </cell>
          <cell r="HK59">
            <v>287.74</v>
          </cell>
          <cell r="HL59">
            <v>287.20299999999997</v>
          </cell>
          <cell r="HM59">
            <v>20.977</v>
          </cell>
          <cell r="HN59">
            <v>11.906000000000001</v>
          </cell>
          <cell r="HO59">
            <v>9.0709999999999997</v>
          </cell>
          <cell r="HP59">
            <v>249.85499999999999</v>
          </cell>
          <cell r="HQ59">
            <v>134.93700000000001</v>
          </cell>
          <cell r="HR59">
            <v>114.919</v>
          </cell>
          <cell r="HS59">
            <v>990.78</v>
          </cell>
          <cell r="HT59">
            <v>499.91</v>
          </cell>
          <cell r="HU59">
            <v>490.87099999999998</v>
          </cell>
          <cell r="HV59">
            <v>2059.44</v>
          </cell>
          <cell r="HW59">
            <v>1051.6869999999999</v>
          </cell>
          <cell r="HX59">
            <v>1007.752</v>
          </cell>
          <cell r="HY59">
            <v>1154.9449999999999</v>
          </cell>
          <cell r="HZ59">
            <v>590.19500000000005</v>
          </cell>
          <cell r="IA59">
            <v>564.75</v>
          </cell>
          <cell r="IB59">
            <v>7024.24</v>
          </cell>
          <cell r="IC59">
            <v>3468.913</v>
          </cell>
          <cell r="ID59">
            <v>3555.3270000000002</v>
          </cell>
          <cell r="IE59">
            <v>5747.5839999999998</v>
          </cell>
          <cell r="IF59">
            <v>3073.7080000000001</v>
          </cell>
          <cell r="IG59">
            <v>2673.8760000000002</v>
          </cell>
          <cell r="IH59">
            <v>741.32899999999995</v>
          </cell>
          <cell r="II59">
            <v>405.863</v>
          </cell>
          <cell r="IJ59">
            <v>335.46699999999998</v>
          </cell>
          <cell r="IK59">
            <v>399.67099999999999</v>
          </cell>
          <cell r="IL59">
            <v>158.78700000000001</v>
          </cell>
          <cell r="IM59">
            <v>240.88499999999999</v>
          </cell>
          <cell r="IN59">
            <v>744.20500000000004</v>
          </cell>
          <cell r="IO59">
            <v>239.16300000000001</v>
          </cell>
          <cell r="IP59">
            <v>505.04199999999997</v>
          </cell>
          <cell r="IQ59">
            <v>141.227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20505.88</v>
          </cell>
          <cell r="C71">
            <v>10097.288</v>
          </cell>
          <cell r="D71">
            <v>10408.592000000001</v>
          </cell>
          <cell r="E71">
            <v>12980.137000000001</v>
          </cell>
          <cell r="F71">
            <v>6826.991</v>
          </cell>
          <cell r="G71">
            <v>6153.1459999999997</v>
          </cell>
          <cell r="H71">
            <v>1952.924</v>
          </cell>
          <cell r="I71">
            <v>1014.545</v>
          </cell>
          <cell r="J71">
            <v>938.37900000000002</v>
          </cell>
          <cell r="K71">
            <v>1179.519</v>
          </cell>
          <cell r="L71">
            <v>481.92200000000003</v>
          </cell>
          <cell r="M71">
            <v>697.59699999999998</v>
          </cell>
          <cell r="N71">
            <v>2077.6089999999999</v>
          </cell>
          <cell r="O71">
            <v>898.54700000000003</v>
          </cell>
          <cell r="P71">
            <v>1179.0630000000001</v>
          </cell>
          <cell r="Q71">
            <v>329.86399999999998</v>
          </cell>
          <cell r="R71">
            <v>146.631</v>
          </cell>
          <cell r="S71">
            <v>183.232</v>
          </cell>
          <cell r="T71">
            <v>244.52500000000001</v>
          </cell>
          <cell r="U71">
            <v>127.09399999999999</v>
          </cell>
          <cell r="V71">
            <v>117.431</v>
          </cell>
          <cell r="W71">
            <v>111.497</v>
          </cell>
          <cell r="X71">
            <v>58.100999999999999</v>
          </cell>
          <cell r="Y71">
            <v>53.396000000000001</v>
          </cell>
          <cell r="Z71">
            <v>133.029</v>
          </cell>
          <cell r="AA71">
            <v>68.992999999999995</v>
          </cell>
          <cell r="AB71">
            <v>64.036000000000001</v>
          </cell>
          <cell r="AC71">
            <v>85.337999999999994</v>
          </cell>
          <cell r="AD71">
            <v>19.538</v>
          </cell>
          <cell r="AE71">
            <v>65.801000000000002</v>
          </cell>
          <cell r="AF71">
            <v>1747.7460000000001</v>
          </cell>
          <cell r="AG71">
            <v>751.91499999999996</v>
          </cell>
          <cell r="AH71">
            <v>995.83100000000002</v>
          </cell>
          <cell r="AI71">
            <v>640.77499999999998</v>
          </cell>
          <cell r="AJ71">
            <v>343.99</v>
          </cell>
          <cell r="AK71">
            <v>296.78399999999999</v>
          </cell>
          <cell r="AL71">
            <v>592.29499999999996</v>
          </cell>
          <cell r="AM71">
            <v>323.50400000000002</v>
          </cell>
          <cell r="AN71">
            <v>268.791</v>
          </cell>
          <cell r="AO71">
            <v>48.48</v>
          </cell>
          <cell r="AP71">
            <v>20.486999999999998</v>
          </cell>
          <cell r="AQ71">
            <v>27.992999999999999</v>
          </cell>
          <cell r="AR71">
            <v>14.709</v>
          </cell>
          <cell r="AS71">
            <v>5.6669999999999998</v>
          </cell>
          <cell r="AT71">
            <v>9.0429999999999993</v>
          </cell>
          <cell r="AU71">
            <v>879.06100000000004</v>
          </cell>
          <cell r="AV71">
            <v>326.10199999999998</v>
          </cell>
          <cell r="AW71">
            <v>552.96</v>
          </cell>
          <cell r="AX71">
            <v>102.952</v>
          </cell>
          <cell r="AY71">
            <v>45.790999999999997</v>
          </cell>
          <cell r="AZ71">
            <v>57.161000000000001</v>
          </cell>
          <cell r="BA71">
            <v>776.10900000000004</v>
          </cell>
          <cell r="BB71">
            <v>280.31</v>
          </cell>
          <cell r="BC71">
            <v>495.79899999999998</v>
          </cell>
          <cell r="BD71">
            <v>213.20099999999999</v>
          </cell>
          <cell r="BE71">
            <v>76.156999999999996</v>
          </cell>
          <cell r="BF71">
            <v>137.04400000000001</v>
          </cell>
          <cell r="BG71">
            <v>5448.1329999999998</v>
          </cell>
          <cell r="BH71">
            <v>2371.7510000000002</v>
          </cell>
          <cell r="BI71">
            <v>3076.3829999999998</v>
          </cell>
          <cell r="BJ71">
            <v>4821.9840000000004</v>
          </cell>
          <cell r="BK71">
            <v>2051.8009999999999</v>
          </cell>
          <cell r="BL71">
            <v>2770.183</v>
          </cell>
          <cell r="BM71">
            <v>626.15</v>
          </cell>
          <cell r="BN71">
            <v>319.95</v>
          </cell>
          <cell r="BO71">
            <v>306.2</v>
          </cell>
          <cell r="BP71">
            <v>703.79200000000003</v>
          </cell>
          <cell r="BQ71">
            <v>381.60500000000002</v>
          </cell>
          <cell r="BR71">
            <v>322.18700000000001</v>
          </cell>
          <cell r="BS71">
            <v>6821.951</v>
          </cell>
          <cell r="BT71">
            <v>2888.6930000000002</v>
          </cell>
          <cell r="BU71">
            <v>3933.259</v>
          </cell>
          <cell r="BV71">
            <v>13310</v>
          </cell>
          <cell r="BW71">
            <v>6973.6220000000003</v>
          </cell>
          <cell r="BX71">
            <v>6336.3779999999997</v>
          </cell>
          <cell r="BY71">
            <v>7195.8789999999999</v>
          </cell>
          <cell r="BZ71">
            <v>3123.6660000000002</v>
          </cell>
          <cell r="CA71">
            <v>4072.2130000000002</v>
          </cell>
          <cell r="CB71">
            <v>16521.992999999999</v>
          </cell>
          <cell r="CC71">
            <v>8195.0409999999993</v>
          </cell>
          <cell r="CD71">
            <v>8326.9519999999993</v>
          </cell>
          <cell r="CE71">
            <v>12385.513000000001</v>
          </cell>
          <cell r="CF71">
            <v>6475.1790000000001</v>
          </cell>
          <cell r="CG71">
            <v>5910.3339999999998</v>
          </cell>
          <cell r="CH71">
            <v>1899.6759999999999</v>
          </cell>
          <cell r="CI71">
            <v>977.15</v>
          </cell>
          <cell r="CJ71">
            <v>922.52499999999998</v>
          </cell>
          <cell r="CK71">
            <v>1154.319</v>
          </cell>
          <cell r="CL71">
            <v>465.459</v>
          </cell>
          <cell r="CM71">
            <v>688.86</v>
          </cell>
          <cell r="CN71">
            <v>1920.3920000000001</v>
          </cell>
          <cell r="CO71">
            <v>815.93600000000004</v>
          </cell>
          <cell r="CP71">
            <v>1104.4559999999999</v>
          </cell>
          <cell r="CQ71">
            <v>316.50299999999999</v>
          </cell>
          <cell r="CR71">
            <v>140.846</v>
          </cell>
          <cell r="CS71">
            <v>175.65700000000001</v>
          </cell>
          <cell r="CT71">
            <v>234.14</v>
          </cell>
          <cell r="CU71">
            <v>122.227</v>
          </cell>
          <cell r="CV71">
            <v>111.913</v>
          </cell>
          <cell r="CW71">
            <v>107.727</v>
          </cell>
          <cell r="CX71">
            <v>56.234000000000002</v>
          </cell>
          <cell r="CY71">
            <v>51.493000000000002</v>
          </cell>
          <cell r="CZ71">
            <v>126.413</v>
          </cell>
          <cell r="DA71">
            <v>65.992999999999995</v>
          </cell>
          <cell r="DB71">
            <v>60.42</v>
          </cell>
          <cell r="DC71">
            <v>82.361999999999995</v>
          </cell>
          <cell r="DD71">
            <v>18.619</v>
          </cell>
          <cell r="DE71">
            <v>63.744</v>
          </cell>
          <cell r="DF71">
            <v>1603.8889999999999</v>
          </cell>
          <cell r="DG71">
            <v>675.09</v>
          </cell>
          <cell r="DH71">
            <v>928.79899999999998</v>
          </cell>
          <cell r="DI71">
            <v>632.21299999999997</v>
          </cell>
          <cell r="DJ71">
            <v>338.73700000000002</v>
          </cell>
          <cell r="DK71">
            <v>293.476</v>
          </cell>
          <cell r="DL71">
            <v>584.255</v>
          </cell>
          <cell r="DM71">
            <v>318.25</v>
          </cell>
          <cell r="DN71">
            <v>266.005</v>
          </cell>
          <cell r="DO71">
            <v>47.957999999999998</v>
          </cell>
          <cell r="DP71">
            <v>20.486999999999998</v>
          </cell>
          <cell r="DQ71">
            <v>27.471</v>
          </cell>
          <cell r="DR71">
            <v>14.173999999999999</v>
          </cell>
          <cell r="DS71">
            <v>5.6669999999999998</v>
          </cell>
          <cell r="DT71">
            <v>8.5079999999999991</v>
          </cell>
          <cell r="DU71">
            <v>758.79399999999998</v>
          </cell>
          <cell r="DV71">
            <v>262.46100000000001</v>
          </cell>
          <cell r="DW71">
            <v>496.33300000000003</v>
          </cell>
          <cell r="DX71">
            <v>67.978999999999999</v>
          </cell>
          <cell r="DY71">
            <v>25.175000000000001</v>
          </cell>
          <cell r="DZ71">
            <v>42.804000000000002</v>
          </cell>
          <cell r="EA71">
            <v>690.81500000000005</v>
          </cell>
          <cell r="EB71">
            <v>237.286</v>
          </cell>
          <cell r="EC71">
            <v>453.529</v>
          </cell>
          <cell r="ED71">
            <v>198.708</v>
          </cell>
          <cell r="EE71">
            <v>68.225999999999999</v>
          </cell>
          <cell r="EF71">
            <v>130.483</v>
          </cell>
          <cell r="EG71">
            <v>2216.0880000000002</v>
          </cell>
          <cell r="EH71">
            <v>903.92600000000004</v>
          </cell>
          <cell r="EI71">
            <v>1312.163</v>
          </cell>
          <cell r="EJ71">
            <v>1762.8320000000001</v>
          </cell>
          <cell r="EK71">
            <v>666.73299999999995</v>
          </cell>
          <cell r="EL71">
            <v>1096.0989999999999</v>
          </cell>
          <cell r="EM71">
            <v>453.25599999999997</v>
          </cell>
          <cell r="EN71">
            <v>237.19200000000001</v>
          </cell>
          <cell r="EO71">
            <v>216.06399999999999</v>
          </cell>
          <cell r="EP71">
            <v>691.98199999999997</v>
          </cell>
          <cell r="EQ71">
            <v>374.48399999999998</v>
          </cell>
          <cell r="ER71">
            <v>317.49799999999999</v>
          </cell>
          <cell r="ES71">
            <v>3444.498</v>
          </cell>
          <cell r="ET71">
            <v>1345.3779999999999</v>
          </cell>
          <cell r="EU71">
            <v>2099.12</v>
          </cell>
          <cell r="EV71">
            <v>12702.014999999999</v>
          </cell>
          <cell r="EW71">
            <v>6616.0249999999996</v>
          </cell>
          <cell r="EX71">
            <v>6085.99</v>
          </cell>
          <cell r="EY71">
            <v>3819.9769999999999</v>
          </cell>
          <cell r="EZ71">
            <v>1579.0160000000001</v>
          </cell>
          <cell r="FA71">
            <v>2240.962</v>
          </cell>
          <cell r="FB71">
            <v>3186.395</v>
          </cell>
          <cell r="FC71">
            <v>1641.038</v>
          </cell>
          <cell r="FD71">
            <v>1545.357</v>
          </cell>
          <cell r="FE71">
            <v>1942.6959999999999</v>
          </cell>
          <cell r="FF71">
            <v>971.24</v>
          </cell>
          <cell r="FG71">
            <v>971.45500000000004</v>
          </cell>
          <cell r="FH71">
            <v>525.66700000000003</v>
          </cell>
          <cell r="FI71">
            <v>248.77600000000001</v>
          </cell>
          <cell r="FJ71">
            <v>276.89</v>
          </cell>
          <cell r="FK71">
            <v>400.27800000000002</v>
          </cell>
          <cell r="FL71">
            <v>172.02099999999999</v>
          </cell>
          <cell r="FM71">
            <v>228.25800000000001</v>
          </cell>
          <cell r="FN71">
            <v>656.97199999999998</v>
          </cell>
          <cell r="FO71">
            <v>354.23700000000002</v>
          </cell>
          <cell r="FP71">
            <v>302.73500000000001</v>
          </cell>
          <cell r="FQ71">
            <v>91.552000000000007</v>
          </cell>
          <cell r="FR71">
            <v>55.561</v>
          </cell>
          <cell r="FS71">
            <v>35.991</v>
          </cell>
          <cell r="FT71">
            <v>80.350999999999999</v>
          </cell>
          <cell r="FU71">
            <v>50.082000000000001</v>
          </cell>
          <cell r="FV71">
            <v>30.268999999999998</v>
          </cell>
          <cell r="FW71">
            <v>40.927</v>
          </cell>
          <cell r="FX71">
            <v>23.513000000000002</v>
          </cell>
          <cell r="FY71">
            <v>17.414000000000001</v>
          </cell>
          <cell r="FZ71">
            <v>39.424999999999997</v>
          </cell>
          <cell r="GA71">
            <v>26.57</v>
          </cell>
          <cell r="GB71">
            <v>12.855</v>
          </cell>
          <cell r="GC71">
            <v>11.201000000000001</v>
          </cell>
          <cell r="GD71">
            <v>5.4790000000000001</v>
          </cell>
          <cell r="GE71">
            <v>5.7220000000000004</v>
          </cell>
          <cell r="GF71">
            <v>565.41999999999996</v>
          </cell>
          <cell r="GG71">
            <v>298.67599999999999</v>
          </cell>
          <cell r="GH71">
            <v>266.74400000000003</v>
          </cell>
          <cell r="GI71">
            <v>249.30799999999999</v>
          </cell>
          <cell r="GJ71">
            <v>140.886</v>
          </cell>
          <cell r="GK71">
            <v>108.422</v>
          </cell>
          <cell r="GL71">
            <v>235.86699999999999</v>
          </cell>
          <cell r="GM71">
            <v>135.059</v>
          </cell>
          <cell r="GN71">
            <v>100.80800000000001</v>
          </cell>
          <cell r="GO71">
            <v>13.441000000000001</v>
          </cell>
          <cell r="GP71">
            <v>5.827</v>
          </cell>
          <cell r="GQ71">
            <v>7.6139999999999999</v>
          </cell>
          <cell r="GR71">
            <v>1.9410000000000001</v>
          </cell>
          <cell r="GS71">
            <v>0.71599999999999997</v>
          </cell>
          <cell r="GT71">
            <v>1.2250000000000001</v>
          </cell>
          <cell r="GU71">
            <v>260.21899999999999</v>
          </cell>
          <cell r="GV71">
            <v>129.16300000000001</v>
          </cell>
          <cell r="GW71">
            <v>131.05600000000001</v>
          </cell>
          <cell r="GX71">
            <v>18.988</v>
          </cell>
          <cell r="GY71">
            <v>9.657</v>
          </cell>
          <cell r="GZ71">
            <v>9.3309999999999995</v>
          </cell>
          <cell r="HA71">
            <v>241.23</v>
          </cell>
          <cell r="HB71">
            <v>119.506</v>
          </cell>
          <cell r="HC71">
            <v>121.72499999999999</v>
          </cell>
          <cell r="HD71">
            <v>53.953000000000003</v>
          </cell>
          <cell r="HE71">
            <v>27.911999999999999</v>
          </cell>
          <cell r="HF71">
            <v>26.041</v>
          </cell>
          <cell r="HG71">
            <v>586.72699999999998</v>
          </cell>
          <cell r="HH71">
            <v>315.56099999999998</v>
          </cell>
          <cell r="HI71">
            <v>271.16699999999997</v>
          </cell>
          <cell r="HJ71">
            <v>544.48</v>
          </cell>
          <cell r="HK71">
            <v>286.94799999999998</v>
          </cell>
          <cell r="HL71">
            <v>257.53199999999998</v>
          </cell>
          <cell r="HM71">
            <v>42.247</v>
          </cell>
          <cell r="HN71">
            <v>28.613</v>
          </cell>
          <cell r="HO71">
            <v>13.634</v>
          </cell>
          <cell r="HP71">
            <v>276.79399999999998</v>
          </cell>
          <cell r="HQ71">
            <v>158.571</v>
          </cell>
          <cell r="HR71">
            <v>118.22199999999999</v>
          </cell>
          <cell r="HS71">
            <v>966.90599999999995</v>
          </cell>
          <cell r="HT71">
            <v>511.226</v>
          </cell>
          <cell r="HU71">
            <v>455.68</v>
          </cell>
          <cell r="HV71">
            <v>2034.248</v>
          </cell>
          <cell r="HW71">
            <v>1026.8019999999999</v>
          </cell>
          <cell r="HX71">
            <v>1007.446</v>
          </cell>
          <cell r="HY71">
            <v>1152.1469999999999</v>
          </cell>
          <cell r="HZ71">
            <v>614.23599999999999</v>
          </cell>
          <cell r="IA71">
            <v>537.91099999999994</v>
          </cell>
          <cell r="IB71">
            <v>7166.3149999999996</v>
          </cell>
          <cell r="IC71">
            <v>3543.605</v>
          </cell>
          <cell r="ID71">
            <v>3622.71</v>
          </cell>
          <cell r="IE71">
            <v>5894.451</v>
          </cell>
          <cell r="IF71">
            <v>3127.0529999999999</v>
          </cell>
          <cell r="IG71">
            <v>2767.3980000000001</v>
          </cell>
          <cell r="IH71">
            <v>810.87900000000002</v>
          </cell>
          <cell r="II71">
            <v>447.75</v>
          </cell>
          <cell r="IJ71">
            <v>363.13</v>
          </cell>
          <cell r="IK71">
            <v>415.62700000000001</v>
          </cell>
          <cell r="IL71">
            <v>168.08099999999999</v>
          </cell>
          <cell r="IM71">
            <v>247.547</v>
          </cell>
          <cell r="IN71">
            <v>779.28800000000001</v>
          </cell>
          <cell r="IO71">
            <v>255.60599999999999</v>
          </cell>
          <cell r="IP71">
            <v>523.68200000000002</v>
          </cell>
          <cell r="IQ71">
            <v>149.59200000000001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20632.147000000001</v>
          </cell>
          <cell r="C83">
            <v>10122.019</v>
          </cell>
          <cell r="D83">
            <v>10510.128000000001</v>
          </cell>
          <cell r="E83">
            <v>12947.324000000001</v>
          </cell>
          <cell r="F83">
            <v>6797.5029999999997</v>
          </cell>
          <cell r="G83">
            <v>6149.8209999999999</v>
          </cell>
          <cell r="H83">
            <v>1918.7819999999999</v>
          </cell>
          <cell r="I83">
            <v>1041.1849999999999</v>
          </cell>
          <cell r="J83">
            <v>877.59699999999998</v>
          </cell>
          <cell r="K83">
            <v>1167.097</v>
          </cell>
          <cell r="L83">
            <v>533.81600000000003</v>
          </cell>
          <cell r="M83">
            <v>633.28099999999995</v>
          </cell>
          <cell r="N83">
            <v>2178.817</v>
          </cell>
          <cell r="O83">
            <v>960.04600000000005</v>
          </cell>
          <cell r="P83">
            <v>1218.7719999999999</v>
          </cell>
          <cell r="Q83">
            <v>339.87099999999998</v>
          </cell>
          <cell r="R83">
            <v>143.80500000000001</v>
          </cell>
          <cell r="S83">
            <v>196.065</v>
          </cell>
          <cell r="T83">
            <v>259.15100000000001</v>
          </cell>
          <cell r="U83">
            <v>121.89400000000001</v>
          </cell>
          <cell r="V83">
            <v>137.25700000000001</v>
          </cell>
          <cell r="W83">
            <v>119.379</v>
          </cell>
          <cell r="X83">
            <v>60.296999999999997</v>
          </cell>
          <cell r="Y83">
            <v>59.082000000000001</v>
          </cell>
          <cell r="Z83">
            <v>139.77199999999999</v>
          </cell>
          <cell r="AA83">
            <v>61.597000000000001</v>
          </cell>
          <cell r="AB83">
            <v>78.174999999999997</v>
          </cell>
          <cell r="AC83">
            <v>80.718999999999994</v>
          </cell>
          <cell r="AD83">
            <v>21.911000000000001</v>
          </cell>
          <cell r="AE83">
            <v>58.808</v>
          </cell>
          <cell r="AF83">
            <v>1838.9469999999999</v>
          </cell>
          <cell r="AG83">
            <v>816.24</v>
          </cell>
          <cell r="AH83">
            <v>1022.707</v>
          </cell>
          <cell r="AI83">
            <v>741.60400000000004</v>
          </cell>
          <cell r="AJ83">
            <v>398.721</v>
          </cell>
          <cell r="AK83">
            <v>342.88299999999998</v>
          </cell>
          <cell r="AL83">
            <v>685.55200000000002</v>
          </cell>
          <cell r="AM83">
            <v>380.435</v>
          </cell>
          <cell r="AN83">
            <v>305.11700000000002</v>
          </cell>
          <cell r="AO83">
            <v>56.052</v>
          </cell>
          <cell r="AP83">
            <v>18.286999999999999</v>
          </cell>
          <cell r="AQ83">
            <v>37.765999999999998</v>
          </cell>
          <cell r="AR83">
            <v>18.457999999999998</v>
          </cell>
          <cell r="AS83">
            <v>6.7220000000000004</v>
          </cell>
          <cell r="AT83">
            <v>11.736000000000001</v>
          </cell>
          <cell r="AU83">
            <v>860.44399999999996</v>
          </cell>
          <cell r="AV83">
            <v>336.39600000000002</v>
          </cell>
          <cell r="AW83">
            <v>524.048</v>
          </cell>
          <cell r="AX83">
            <v>112.904</v>
          </cell>
          <cell r="AY83">
            <v>52.021000000000001</v>
          </cell>
          <cell r="AZ83">
            <v>60.881999999999998</v>
          </cell>
          <cell r="BA83">
            <v>747.54100000000005</v>
          </cell>
          <cell r="BB83">
            <v>284.375</v>
          </cell>
          <cell r="BC83">
            <v>463.166</v>
          </cell>
          <cell r="BD83">
            <v>218.44</v>
          </cell>
          <cell r="BE83">
            <v>74.400999999999996</v>
          </cell>
          <cell r="BF83">
            <v>144.03899999999999</v>
          </cell>
          <cell r="BG83">
            <v>5506.0050000000001</v>
          </cell>
          <cell r="BH83">
            <v>2364.4699999999998</v>
          </cell>
          <cell r="BI83">
            <v>3141.5340000000001</v>
          </cell>
          <cell r="BJ83">
            <v>4820.3459999999995</v>
          </cell>
          <cell r="BK83">
            <v>2038.117</v>
          </cell>
          <cell r="BL83">
            <v>2782.2280000000001</v>
          </cell>
          <cell r="BM83">
            <v>685.65899999999999</v>
          </cell>
          <cell r="BN83">
            <v>326.35300000000001</v>
          </cell>
          <cell r="BO83">
            <v>359.30599999999998</v>
          </cell>
          <cell r="BP83">
            <v>804.93100000000004</v>
          </cell>
          <cell r="BQ83">
            <v>440.73200000000003</v>
          </cell>
          <cell r="BR83">
            <v>364.19900000000001</v>
          </cell>
          <cell r="BS83">
            <v>6879.8909999999996</v>
          </cell>
          <cell r="BT83">
            <v>2883.7840000000001</v>
          </cell>
          <cell r="BU83">
            <v>3996.107</v>
          </cell>
          <cell r="BV83">
            <v>13287.195</v>
          </cell>
          <cell r="BW83">
            <v>6941.3090000000002</v>
          </cell>
          <cell r="BX83">
            <v>6345.8860000000004</v>
          </cell>
          <cell r="BY83">
            <v>7344.951</v>
          </cell>
          <cell r="BZ83">
            <v>3180.71</v>
          </cell>
          <cell r="CA83">
            <v>4164.241</v>
          </cell>
          <cell r="CB83">
            <v>16417.053</v>
          </cell>
          <cell r="CC83">
            <v>8129.8919999999998</v>
          </cell>
          <cell r="CD83">
            <v>8287.1610000000001</v>
          </cell>
          <cell r="CE83">
            <v>12297.233</v>
          </cell>
          <cell r="CF83">
            <v>6402.2020000000002</v>
          </cell>
          <cell r="CG83">
            <v>5895.0309999999999</v>
          </cell>
          <cell r="CH83">
            <v>1835.9110000000001</v>
          </cell>
          <cell r="CI83">
            <v>996.58</v>
          </cell>
          <cell r="CJ83">
            <v>839.33100000000002</v>
          </cell>
          <cell r="CK83">
            <v>1123.5</v>
          </cell>
          <cell r="CL83">
            <v>509.07100000000003</v>
          </cell>
          <cell r="CM83">
            <v>614.42899999999997</v>
          </cell>
          <cell r="CN83">
            <v>2035.24</v>
          </cell>
          <cell r="CO83">
            <v>880.86199999999997</v>
          </cell>
          <cell r="CP83">
            <v>1154.3779999999999</v>
          </cell>
          <cell r="CQ83">
            <v>318.399</v>
          </cell>
          <cell r="CR83">
            <v>132.88200000000001</v>
          </cell>
          <cell r="CS83">
            <v>185.517</v>
          </cell>
          <cell r="CT83">
            <v>242.791</v>
          </cell>
          <cell r="CU83">
            <v>113.289</v>
          </cell>
          <cell r="CV83">
            <v>129.50200000000001</v>
          </cell>
          <cell r="CW83">
            <v>114.97</v>
          </cell>
          <cell r="CX83">
            <v>58.689</v>
          </cell>
          <cell r="CY83">
            <v>56.280999999999999</v>
          </cell>
          <cell r="CZ83">
            <v>127.82</v>
          </cell>
          <cell r="DA83">
            <v>54.598999999999997</v>
          </cell>
          <cell r="DB83">
            <v>73.221000000000004</v>
          </cell>
          <cell r="DC83">
            <v>75.608000000000004</v>
          </cell>
          <cell r="DD83">
            <v>19.593</v>
          </cell>
          <cell r="DE83">
            <v>56.015000000000001</v>
          </cell>
          <cell r="DF83">
            <v>1716.8409999999999</v>
          </cell>
          <cell r="DG83">
            <v>747.98</v>
          </cell>
          <cell r="DH83">
            <v>968.86099999999999</v>
          </cell>
          <cell r="DI83">
            <v>731.35</v>
          </cell>
          <cell r="DJ83">
            <v>392.49400000000003</v>
          </cell>
          <cell r="DK83">
            <v>338.85599999999999</v>
          </cell>
          <cell r="DL83">
            <v>675.827</v>
          </cell>
          <cell r="DM83">
            <v>374.20800000000003</v>
          </cell>
          <cell r="DN83">
            <v>301.61900000000003</v>
          </cell>
          <cell r="DO83">
            <v>55.523000000000003</v>
          </cell>
          <cell r="DP83">
            <v>18.286999999999999</v>
          </cell>
          <cell r="DQ83">
            <v>37.237000000000002</v>
          </cell>
          <cell r="DR83">
            <v>17.745999999999999</v>
          </cell>
          <cell r="DS83">
            <v>6.7220000000000004</v>
          </cell>
          <cell r="DT83">
            <v>11.023999999999999</v>
          </cell>
          <cell r="DU83">
            <v>764.851</v>
          </cell>
          <cell r="DV83">
            <v>283.11599999999999</v>
          </cell>
          <cell r="DW83">
            <v>481.73500000000001</v>
          </cell>
          <cell r="DX83">
            <v>81.724999999999994</v>
          </cell>
          <cell r="DY83">
            <v>35.670999999999999</v>
          </cell>
          <cell r="DZ83">
            <v>46.054000000000002</v>
          </cell>
          <cell r="EA83">
            <v>683.12599999999998</v>
          </cell>
          <cell r="EB83">
            <v>247.44499999999999</v>
          </cell>
          <cell r="EC83">
            <v>435.68099999999998</v>
          </cell>
          <cell r="ED83">
            <v>202.893</v>
          </cell>
          <cell r="EE83">
            <v>65.649000000000001</v>
          </cell>
          <cell r="EF83">
            <v>137.244</v>
          </cell>
          <cell r="EG83">
            <v>2084.58</v>
          </cell>
          <cell r="EH83">
            <v>846.82799999999997</v>
          </cell>
          <cell r="EI83">
            <v>1237.752</v>
          </cell>
          <cell r="EJ83">
            <v>1636.095</v>
          </cell>
          <cell r="EK83">
            <v>622.58000000000004</v>
          </cell>
          <cell r="EL83">
            <v>1013.515</v>
          </cell>
          <cell r="EM83">
            <v>448.48500000000001</v>
          </cell>
          <cell r="EN83">
            <v>224.24799999999999</v>
          </cell>
          <cell r="EO83">
            <v>224.238</v>
          </cell>
          <cell r="EP83">
            <v>790.79700000000003</v>
          </cell>
          <cell r="EQ83">
            <v>432.89699999999999</v>
          </cell>
          <cell r="ER83">
            <v>357.90100000000001</v>
          </cell>
          <cell r="ES83">
            <v>3329.0230000000001</v>
          </cell>
          <cell r="ET83">
            <v>1294.7929999999999</v>
          </cell>
          <cell r="EU83">
            <v>2034.23</v>
          </cell>
          <cell r="EV83">
            <v>12615.632</v>
          </cell>
          <cell r="EW83">
            <v>6535.0829999999996</v>
          </cell>
          <cell r="EX83">
            <v>6080.549</v>
          </cell>
          <cell r="EY83">
            <v>3801.4209999999998</v>
          </cell>
          <cell r="EZ83">
            <v>1594.808</v>
          </cell>
          <cell r="FA83">
            <v>2206.6129999999998</v>
          </cell>
          <cell r="FB83">
            <v>3072.5219999999999</v>
          </cell>
          <cell r="FC83">
            <v>1577.72</v>
          </cell>
          <cell r="FD83">
            <v>1494.8009999999999</v>
          </cell>
          <cell r="FE83">
            <v>1867.347</v>
          </cell>
          <cell r="FF83">
            <v>932.75</v>
          </cell>
          <cell r="FG83">
            <v>934.59699999999998</v>
          </cell>
          <cell r="FH83">
            <v>474.37400000000002</v>
          </cell>
          <cell r="FI83">
            <v>241.13399999999999</v>
          </cell>
          <cell r="FJ83">
            <v>233.24100000000001</v>
          </cell>
          <cell r="FK83">
            <v>352.76299999999998</v>
          </cell>
          <cell r="FL83">
            <v>168.34200000000001</v>
          </cell>
          <cell r="FM83">
            <v>184.42099999999999</v>
          </cell>
          <cell r="FN83">
            <v>660.10599999999999</v>
          </cell>
          <cell r="FO83">
            <v>365.58</v>
          </cell>
          <cell r="FP83">
            <v>294.52600000000001</v>
          </cell>
          <cell r="FQ83">
            <v>85.718999999999994</v>
          </cell>
          <cell r="FR83">
            <v>48.215000000000003</v>
          </cell>
          <cell r="FS83">
            <v>37.503999999999998</v>
          </cell>
          <cell r="FT83">
            <v>80.373999999999995</v>
          </cell>
          <cell r="FU83">
            <v>46.488</v>
          </cell>
          <cell r="FV83">
            <v>33.886000000000003</v>
          </cell>
          <cell r="FW83">
            <v>45.267000000000003</v>
          </cell>
          <cell r="FX83">
            <v>25.079000000000001</v>
          </cell>
          <cell r="FY83">
            <v>20.187999999999999</v>
          </cell>
          <cell r="FZ83">
            <v>35.106999999999999</v>
          </cell>
          <cell r="GA83">
            <v>21.408999999999999</v>
          </cell>
          <cell r="GB83">
            <v>13.698</v>
          </cell>
          <cell r="GC83">
            <v>5.3449999999999998</v>
          </cell>
          <cell r="GD83">
            <v>1.7270000000000001</v>
          </cell>
          <cell r="GE83">
            <v>3.6179999999999999</v>
          </cell>
          <cell r="GF83">
            <v>574.38699999999994</v>
          </cell>
          <cell r="GG83">
            <v>317.36500000000001</v>
          </cell>
          <cell r="GH83">
            <v>257.02199999999999</v>
          </cell>
          <cell r="GI83">
            <v>251.33600000000001</v>
          </cell>
          <cell r="GJ83">
            <v>142.26900000000001</v>
          </cell>
          <cell r="GK83">
            <v>109.06699999999999</v>
          </cell>
          <cell r="GL83">
            <v>233.15</v>
          </cell>
          <cell r="GM83">
            <v>133.4</v>
          </cell>
          <cell r="GN83">
            <v>99.75</v>
          </cell>
          <cell r="GO83">
            <v>18.186</v>
          </cell>
          <cell r="GP83">
            <v>8.8689999999999998</v>
          </cell>
          <cell r="GQ83">
            <v>9.3170000000000002</v>
          </cell>
          <cell r="GR83">
            <v>3.4159999999999999</v>
          </cell>
          <cell r="GS83">
            <v>1.048</v>
          </cell>
          <cell r="GT83">
            <v>2.3679999999999999</v>
          </cell>
          <cell r="GU83">
            <v>267.79300000000001</v>
          </cell>
          <cell r="GV83">
            <v>145.542</v>
          </cell>
          <cell r="GW83">
            <v>122.251</v>
          </cell>
          <cell r="GX83">
            <v>19.728999999999999</v>
          </cell>
          <cell r="GY83">
            <v>12.989000000000001</v>
          </cell>
          <cell r="GZ83">
            <v>6.74</v>
          </cell>
          <cell r="HA83">
            <v>248.06399999999999</v>
          </cell>
          <cell r="HB83">
            <v>132.553</v>
          </cell>
          <cell r="HC83">
            <v>115.511</v>
          </cell>
          <cell r="HD83">
            <v>51.843000000000004</v>
          </cell>
          <cell r="HE83">
            <v>28.507000000000001</v>
          </cell>
          <cell r="HF83">
            <v>23.335999999999999</v>
          </cell>
          <cell r="HG83">
            <v>545.06899999999996</v>
          </cell>
          <cell r="HH83">
            <v>279.39</v>
          </cell>
          <cell r="HI83">
            <v>265.67899999999997</v>
          </cell>
          <cell r="HJ83">
            <v>508.61399999999998</v>
          </cell>
          <cell r="HK83">
            <v>258.31700000000001</v>
          </cell>
          <cell r="HL83">
            <v>250.297</v>
          </cell>
          <cell r="HM83">
            <v>36.454999999999998</v>
          </cell>
          <cell r="HN83">
            <v>21.071999999999999</v>
          </cell>
          <cell r="HO83">
            <v>15.382</v>
          </cell>
          <cell r="HP83">
            <v>278.41699999999997</v>
          </cell>
          <cell r="HQ83">
            <v>158.47900000000001</v>
          </cell>
          <cell r="HR83">
            <v>119.938</v>
          </cell>
          <cell r="HS83">
            <v>926.75800000000004</v>
          </cell>
          <cell r="HT83">
            <v>486.49099999999999</v>
          </cell>
          <cell r="HU83">
            <v>440.267</v>
          </cell>
          <cell r="HV83">
            <v>1953.066</v>
          </cell>
          <cell r="HW83">
            <v>980.96600000000001</v>
          </cell>
          <cell r="HX83">
            <v>972.1</v>
          </cell>
          <cell r="HY83">
            <v>1119.4559999999999</v>
          </cell>
          <cell r="HZ83">
            <v>596.755</v>
          </cell>
          <cell r="IA83">
            <v>522.70100000000002</v>
          </cell>
          <cell r="IB83">
            <v>7159.902</v>
          </cell>
          <cell r="IC83">
            <v>3536.3310000000001</v>
          </cell>
          <cell r="ID83">
            <v>3623.5709999999999</v>
          </cell>
          <cell r="IE83">
            <v>5884.6890000000003</v>
          </cell>
          <cell r="IF83">
            <v>3112.6210000000001</v>
          </cell>
          <cell r="IG83">
            <v>2772.0680000000002</v>
          </cell>
          <cell r="IH83">
            <v>803.16300000000001</v>
          </cell>
          <cell r="II83">
            <v>457.44799999999998</v>
          </cell>
          <cell r="IJ83">
            <v>345.71499999999997</v>
          </cell>
          <cell r="IK83">
            <v>438.50599999999997</v>
          </cell>
          <cell r="IL83">
            <v>189.8</v>
          </cell>
          <cell r="IM83">
            <v>248.70699999999999</v>
          </cell>
          <cell r="IN83">
            <v>805.61900000000003</v>
          </cell>
          <cell r="IO83">
            <v>271.55799999999999</v>
          </cell>
          <cell r="IP83">
            <v>534.06200000000001</v>
          </cell>
          <cell r="IQ83">
            <v>148.60300000000001</v>
          </cell>
        </row>
      </sheetData>
      <sheetData sheetId="5">
        <row r="1">
          <cell r="B1" t="str">
            <v>&gt; 25-44 years ;  &gt; Potential workers with job attachment ;  &gt; Males ;</v>
          </cell>
          <cell r="C1" t="str">
            <v>&gt; 25-44 years ;  &gt; Potential workers with job attachment ;  &gt; Females ;</v>
          </cell>
          <cell r="D1" t="str">
            <v>&gt; 25-44 years ;  &gt;&gt; Had a job to go to and available within 4 weeks ;  Persons ;</v>
          </cell>
          <cell r="E1" t="str">
            <v>&gt; 25-44 years ;  &gt;&gt; Had a job to go to and available within 4 weeks ;  &gt; Males ;</v>
          </cell>
          <cell r="F1" t="str">
            <v>&gt; 25-44 years ;  &gt;&gt; Had a job to go to and available within 4 weeks ;  &gt; Females ;</v>
          </cell>
          <cell r="G1" t="str">
            <v>&gt; 25-44 years ;  &gt;&gt;&gt; Had a job to go to and available last week (unemployed) ;  Persons ;</v>
          </cell>
          <cell r="H1" t="str">
            <v>&gt; 25-44 years ;  &gt;&gt;&gt; Had a job to go to and available last week (unemployed) ;  &gt; Males ;</v>
          </cell>
          <cell r="I1" t="str">
            <v>&gt; 25-44 years ;  &gt;&gt;&gt; Had a job to go to and available last week (unemployed) ;  &gt; Females ;</v>
          </cell>
          <cell r="J1" t="str">
            <v>&gt; 25-44 years ;  &gt;&gt;&gt; Had a job to go to and available within 4 weeks (but not last week) ;  Persons ;</v>
          </cell>
          <cell r="K1" t="str">
            <v>&gt; 25-44 years ;  &gt;&gt;&gt; Had a job to go to and available within 4 weeks (but not last week) ;  &gt; Males ;</v>
          </cell>
          <cell r="L1" t="str">
            <v>&gt; 25-44 years ;  &gt;&gt;&gt; Had a job to go to and available within 4 weeks (but not last week) ;  &gt; Females ;</v>
          </cell>
          <cell r="M1" t="str">
            <v>&gt; 25-44 years ;  &gt;&gt; Had a job to go to and not available within 4 weeks ;  Persons ;</v>
          </cell>
          <cell r="N1" t="str">
            <v>&gt; 25-44 years ;  &gt;&gt; Had a job to go to and not available within 4 weeks ;  &gt; Males ;</v>
          </cell>
          <cell r="O1" t="str">
            <v>&gt; 25-44 years ;  &gt;&gt; Had a job to go to and not available within 4 weeks ;  &gt; Females ;</v>
          </cell>
          <cell r="P1" t="str">
            <v>&gt; 25-44 years ;  &gt; Potential workers without job attachment ;  Persons ;</v>
          </cell>
          <cell r="Q1" t="str">
            <v>&gt; 25-44 years ;  &gt; Potential workers without job attachment ;  &gt; Males ;</v>
          </cell>
          <cell r="R1" t="str">
            <v>&gt; 25-44 years ;  &gt; Potential workers without job attachment ;  &gt; Females ;</v>
          </cell>
          <cell r="S1" t="str">
            <v>&gt; 25-44 years ;  &gt;&gt; Wanted to work, actively looking and available within 4 weeks ;  Persons ;</v>
          </cell>
          <cell r="T1" t="str">
            <v>&gt; 25-44 years ;  &gt;&gt; Wanted to work, actively looking and available within 4 weeks ;  &gt; Males ;</v>
          </cell>
          <cell r="U1" t="str">
            <v>&gt; 25-44 years ;  &gt;&gt; Wanted to work, actively looking and available within 4 weeks ;  &gt; Females ;</v>
          </cell>
          <cell r="V1" t="str">
            <v>&gt; 25-44 years ;  &gt;&gt;&gt; Wanted to work, actively looking and available last week (unemployed) ;  Persons ;</v>
          </cell>
          <cell r="W1" t="str">
            <v>&gt; 25-44 years ;  &gt;&gt;&gt; Wanted to work, actively looking and available last week (unemployed) ;  &gt; Males ;</v>
          </cell>
          <cell r="X1" t="str">
            <v>&gt; 25-44 years ;  &gt;&gt;&gt; Wanted to work, actively looking and available last week (unemployed) ;  &gt; Females ;</v>
          </cell>
          <cell r="Y1" t="str">
            <v>&gt; 25-44 years ;  &gt;&gt;&gt; Wanted to work, actively looking and available within 4 weeks (but not last week) ;  Persons ;</v>
          </cell>
          <cell r="Z1" t="str">
            <v>&gt; 25-44 years ;  &gt;&gt;&gt; Wanted to work, actively looking and available within 4 weeks (but not last week) ;  &gt; Males ;</v>
          </cell>
          <cell r="AA1" t="str">
            <v>&gt; 25-44 years ;  &gt;&gt;&gt; Wanted to work, actively looking and available within 4 weeks (but not last week) ;  &gt; Females ;</v>
          </cell>
          <cell r="AB1" t="str">
            <v>&gt; 25-44 years ;  &gt;&gt; Wanted to work, actively looking and not available within 4 weeks ;  Persons ;</v>
          </cell>
          <cell r="AC1" t="str">
            <v>&gt; 25-44 years ;  &gt;&gt; Wanted to work, actively looking and not available within 4 weeks ;  &gt; Males ;</v>
          </cell>
          <cell r="AD1" t="str">
            <v>&gt; 25-44 years ;  &gt;&gt; Wanted to work, actively looking and not available within 4 weeks ;  &gt; Females ;</v>
          </cell>
          <cell r="AE1" t="str">
            <v>&gt; 25-44 years ;  &gt;&gt; Wanted to work, available within 4 weeks but not actively looking ;  Persons ;</v>
          </cell>
          <cell r="AF1" t="str">
            <v>&gt; 25-44 years ;  &gt;&gt; Wanted to work, available within 4 weeks but not actively looking ;  &gt; Males ;</v>
          </cell>
          <cell r="AG1" t="str">
            <v>&gt; 25-44 years ;  &gt;&gt; Wanted to work, available within 4 weeks but not actively looking ;  &gt; Females ;</v>
          </cell>
          <cell r="AH1" t="str">
            <v>&gt; 25-44 years ;  &gt;&gt;&gt; Discouraged job seekers - available but discouraged from actively looking ;  Persons ;</v>
          </cell>
          <cell r="AI1" t="str">
            <v>&gt; 25-44 years ;  &gt;&gt;&gt; Discouraged job seekers - available but discouraged from actively looking ;  &gt; Males ;</v>
          </cell>
          <cell r="AJ1" t="str">
            <v>&gt; 25-44 years ;  &gt;&gt;&gt; Discouraged job seekers - available but discouraged from actively looking ;  &gt; Females ;</v>
          </cell>
          <cell r="AK1" t="str">
            <v>&gt; 25-44 years ;  &gt;&gt;&gt; Other job seekers - available but not actively looking for other reasons ;  Persons ;</v>
          </cell>
          <cell r="AL1" t="str">
            <v>&gt; 25-44 years ;  &gt;&gt;&gt; Other job seekers - available but not actively looking for other reasons ;  &gt; Males ;</v>
          </cell>
          <cell r="AM1" t="str">
            <v>&gt; 25-44 years ;  &gt;&gt;&gt; Other job seekers - available but not actively looking for other reasons ;  &gt; Females ;</v>
          </cell>
          <cell r="AN1" t="str">
            <v>&gt; 25-44 years ;  &gt;&gt; Wanted to work, not available within 4 weeks and not actively looking ;  Persons ;</v>
          </cell>
          <cell r="AO1" t="str">
            <v>&gt; 25-44 years ;  &gt;&gt; Wanted to work, not available within 4 weeks and not actively looking ;  &gt; Males ;</v>
          </cell>
          <cell r="AP1" t="str">
            <v>&gt; 25-44 years ;  &gt;&gt; Wanted to work, not available within 4 weeks and not actively looking ;  &gt; Females ;</v>
          </cell>
          <cell r="AQ1" t="str">
            <v>&gt; 25-44 years ;  Not potential workers ;  Persons ;</v>
          </cell>
          <cell r="AR1" t="str">
            <v>&gt; 25-44 years ;  Not potential workers ;  &gt; Males ;</v>
          </cell>
          <cell r="AS1" t="str">
            <v>&gt; 25-44 years ;  Not potential workers ;  &gt; Females ;</v>
          </cell>
          <cell r="AT1" t="str">
            <v>&gt; 25-44 years ;  &gt; Did not want to work ;  Persons ;</v>
          </cell>
          <cell r="AU1" t="str">
            <v>&gt; 25-44 years ;  &gt; Did not want to work ;  &gt; Males ;</v>
          </cell>
          <cell r="AV1" t="str">
            <v>&gt; 25-44 years ;  &gt; Did not want to work ;  &gt; Females ;</v>
          </cell>
          <cell r="AW1" t="str">
            <v>&gt; 25-44 years ;  &gt; Permanently unable to work ;  Persons ;</v>
          </cell>
          <cell r="AX1" t="str">
            <v>&gt; 25-44 years ;  &gt; Permanently unable to work ;  &gt; Males ;</v>
          </cell>
          <cell r="AY1" t="str">
            <v>&gt; 25-44 years ;  &gt; Permanently unable to work ;  &gt; Females ;</v>
          </cell>
          <cell r="AZ1" t="str">
            <v>&gt; 25-44 years ;  Unemployed ;  Persons ;</v>
          </cell>
          <cell r="BA1" t="str">
            <v>&gt; 25-44 years ;  Unemployed ;  &gt; Males ;</v>
          </cell>
          <cell r="BB1" t="str">
            <v>&gt; 25-44 years ;  Unemployed ;  &gt; Females ;</v>
          </cell>
          <cell r="BC1" t="str">
            <v>&gt; 25-44 years ;  Not in the labour force ;  Persons ;</v>
          </cell>
          <cell r="BD1" t="str">
            <v>&gt; 25-44 years ;  Not in the labour force ;  &gt; Males ;</v>
          </cell>
          <cell r="BE1" t="str">
            <v>&gt; 25-44 years ;  Not in the labour force ;  &gt; Females ;</v>
          </cell>
          <cell r="BF1" t="str">
            <v>&gt; 25-44 years ;  With job attachment ;  Persons ;</v>
          </cell>
          <cell r="BG1" t="str">
            <v>&gt; 25-44 years ;  With job attachment ;  &gt; Males ;</v>
          </cell>
          <cell r="BH1" t="str">
            <v>&gt; 25-44 years ;  With job attachment ;  &gt; Females ;</v>
          </cell>
          <cell r="BI1" t="str">
            <v>&gt; 25-44 years ;  Without job attachment ;  Persons ;</v>
          </cell>
          <cell r="BJ1" t="str">
            <v>&gt; 25-44 years ;  Without job attachment ;  &gt; Males ;</v>
          </cell>
          <cell r="BK1" t="str">
            <v>&gt; 25-44 years ;  Without job attachment ;  &gt; Females ;</v>
          </cell>
          <cell r="BL1" t="str">
            <v>&gt; 45-64 years ;  Civilian population ;  Persons ;</v>
          </cell>
          <cell r="BM1" t="str">
            <v>&gt; 45-64 years ;  Civilian population ;  &gt; Males ;</v>
          </cell>
          <cell r="BN1" t="str">
            <v>&gt; 45-64 years ;  Civilian population ;  &gt; Females ;</v>
          </cell>
          <cell r="BO1" t="str">
            <v>&gt; 45-64 years ;  Employed ;  Persons ;</v>
          </cell>
          <cell r="BP1" t="str">
            <v>&gt; 45-64 years ;  Employed ;  &gt; Males ;</v>
          </cell>
          <cell r="BQ1" t="str">
            <v>&gt; 45-64 years ;  Employed ;  &gt; Females ;</v>
          </cell>
          <cell r="BR1" t="str">
            <v>&gt; 45-64 years ;  &gt; Underemployed (expanded definition) ;  Persons ;</v>
          </cell>
          <cell r="BS1" t="str">
            <v>&gt; 45-64 years ;  &gt; Underemployed (expanded definition) ;  &gt; Males ;</v>
          </cell>
          <cell r="BT1" t="str">
            <v>&gt; 45-64 years ;  &gt; Underemployed (expanded definition) ;  &gt; Females ;</v>
          </cell>
          <cell r="BU1" t="str">
            <v>&gt; 45-64 years ;  &gt;&gt; Underemployed (headline definition) ;  Persons ;</v>
          </cell>
          <cell r="BV1" t="str">
            <v>&gt; 45-64 years ;  &gt;&gt; Underemployed (headline definition) ;  &gt; Males ;</v>
          </cell>
          <cell r="BW1" t="str">
            <v>&gt; 45-64 years ;  &gt;&gt; Underemployed (headline definition) ;  &gt; Females ;</v>
          </cell>
          <cell r="BX1" t="str">
            <v>&gt; 45-64 years ;  Potential workers ;  Persons ;</v>
          </cell>
          <cell r="BY1" t="str">
            <v>&gt; 45-64 years ;  Potential workers ;  &gt; Males ;</v>
          </cell>
          <cell r="BZ1" t="str">
            <v>&gt; 45-64 years ;  Potential workers ;  &gt; Females ;</v>
          </cell>
          <cell r="CA1" t="str">
            <v>&gt; 45-64 years ;  &gt; Potential workers with job attachment ;  Persons ;</v>
          </cell>
          <cell r="CB1" t="str">
            <v>&gt; 45-64 years ;  &gt; Potential workers with job attachment ;  &gt; Males ;</v>
          </cell>
          <cell r="CC1" t="str">
            <v>&gt; 45-64 years ;  &gt; Potential workers with job attachment ;  &gt; Females ;</v>
          </cell>
          <cell r="CD1" t="str">
            <v>&gt; 45-64 years ;  &gt;&gt; Had a job to go to and available within 4 weeks ;  Persons ;</v>
          </cell>
          <cell r="CE1" t="str">
            <v>&gt; 45-64 years ;  &gt;&gt; Had a job to go to and available within 4 weeks ;  &gt; Males ;</v>
          </cell>
          <cell r="CF1" t="str">
            <v>&gt; 45-64 years ;  &gt;&gt; Had a job to go to and available within 4 weeks ;  &gt; Females ;</v>
          </cell>
          <cell r="CG1" t="str">
            <v>&gt; 45-64 years ;  &gt;&gt;&gt; Had a job to go to and available last week (unemployed) ;  Persons ;</v>
          </cell>
          <cell r="CH1" t="str">
            <v>&gt; 45-64 years ;  &gt;&gt;&gt; Had a job to go to and available last week (unemployed) ;  &gt; Males ;</v>
          </cell>
          <cell r="CI1" t="str">
            <v>&gt; 45-64 years ;  &gt;&gt;&gt; Had a job to go to and available last week (unemployed) ;  &gt; Females ;</v>
          </cell>
          <cell r="CJ1" t="str">
            <v>&gt; 45-64 years ;  &gt;&gt;&gt; Had a job to go to and available within 4 weeks (but not last week) ;  Persons ;</v>
          </cell>
          <cell r="CK1" t="str">
            <v>&gt; 45-64 years ;  &gt;&gt;&gt; Had a job to go to and available within 4 weeks (but not last week) ;  &gt; Males ;</v>
          </cell>
          <cell r="CL1" t="str">
            <v>&gt; 45-64 years ;  &gt;&gt;&gt; Had a job to go to and available within 4 weeks (but not last week) ;  &gt; Females ;</v>
          </cell>
          <cell r="CM1" t="str">
            <v>&gt; 45-64 years ;  &gt;&gt; Had a job to go to and not available within 4 weeks ;  Persons ;</v>
          </cell>
          <cell r="CN1" t="str">
            <v>&gt; 45-64 years ;  &gt;&gt; Had a job to go to and not available within 4 weeks ;  &gt; Males ;</v>
          </cell>
          <cell r="CO1" t="str">
            <v>&gt; 45-64 years ;  &gt;&gt; Had a job to go to and not available within 4 weeks ;  &gt; Females ;</v>
          </cell>
          <cell r="CP1" t="str">
            <v>&gt; 45-64 years ;  &gt; Potential workers without job attachment ;  Persons ;</v>
          </cell>
          <cell r="CQ1" t="str">
            <v>&gt; 45-64 years ;  &gt; Potential workers without job attachment ;  &gt; Males ;</v>
          </cell>
          <cell r="CR1" t="str">
            <v>&gt; 45-64 years ;  &gt; Potential workers without job attachment ;  &gt; Females ;</v>
          </cell>
          <cell r="CS1" t="str">
            <v>&gt; 45-64 years ;  &gt;&gt; Wanted to work, actively looking and available within 4 weeks ;  Persons ;</v>
          </cell>
          <cell r="CT1" t="str">
            <v>&gt; 45-64 years ;  &gt;&gt; Wanted to work, actively looking and available within 4 weeks ;  &gt; Males ;</v>
          </cell>
          <cell r="CU1" t="str">
            <v>&gt; 45-64 years ;  &gt;&gt; Wanted to work, actively looking and available within 4 weeks ;  &gt; Females ;</v>
          </cell>
          <cell r="CV1" t="str">
            <v>&gt; 45-64 years ;  &gt;&gt;&gt; Wanted to work, actively looking and available last week (unemployed) ;  Persons ;</v>
          </cell>
          <cell r="CW1" t="str">
            <v>&gt; 45-64 years ;  &gt;&gt;&gt; Wanted to work, actively looking and available last week (unemployed) ;  &gt; Males ;</v>
          </cell>
          <cell r="CX1" t="str">
            <v>&gt; 45-64 years ;  &gt;&gt;&gt; Wanted to work, actively looking and available last week (unemployed) ;  &gt; Females ;</v>
          </cell>
          <cell r="CY1" t="str">
            <v>&gt; 45-64 years ;  &gt;&gt;&gt; Wanted to work, actively looking and available within 4 weeks (but not last week) ;  Persons ;</v>
          </cell>
          <cell r="CZ1" t="str">
            <v>&gt; 45-64 years ;  &gt;&gt;&gt; Wanted to work, actively looking and available within 4 weeks (but not last week) ;  &gt; Males ;</v>
          </cell>
          <cell r="DA1" t="str">
            <v>&gt; 45-64 years ;  &gt;&gt;&gt; Wanted to work, actively looking and available within 4 weeks (but not last week) ;  &gt; Females ;</v>
          </cell>
          <cell r="DB1" t="str">
            <v>&gt; 45-64 years ;  &gt;&gt; Wanted to work, actively looking and not available within 4 weeks ;  Persons ;</v>
          </cell>
          <cell r="DC1" t="str">
            <v>&gt; 45-64 years ;  &gt;&gt; Wanted to work, actively looking and not available within 4 weeks ;  &gt; Males ;</v>
          </cell>
          <cell r="DD1" t="str">
            <v>&gt; 45-64 years ;  &gt;&gt; Wanted to work, actively looking and not available within 4 weeks ;  &gt; Females ;</v>
          </cell>
          <cell r="DE1" t="str">
            <v>&gt; 45-64 years ;  &gt;&gt; Wanted to work, available within 4 weeks but not actively looking ;  Persons ;</v>
          </cell>
          <cell r="DF1" t="str">
            <v>&gt; 45-64 years ;  &gt;&gt; Wanted to work, available within 4 weeks but not actively looking ;  &gt; Males ;</v>
          </cell>
          <cell r="DG1" t="str">
            <v>&gt; 45-64 years ;  &gt;&gt; Wanted to work, available within 4 weeks but not actively looking ;  &gt; Females ;</v>
          </cell>
          <cell r="DH1" t="str">
            <v>&gt; 45-64 years ;  &gt;&gt;&gt; Discouraged job seekers - available but discouraged from actively looking ;  Persons ;</v>
          </cell>
          <cell r="DI1" t="str">
            <v>&gt; 45-64 years ;  &gt;&gt;&gt; Discouraged job seekers - available but discouraged from actively looking ;  &gt; Males ;</v>
          </cell>
          <cell r="DJ1" t="str">
            <v>&gt; 45-64 years ;  &gt;&gt;&gt; Discouraged job seekers - available but discouraged from actively looking ;  &gt; Females ;</v>
          </cell>
          <cell r="DK1" t="str">
            <v>&gt; 45-64 years ;  &gt;&gt;&gt; Other job seekers - available but not actively looking for other reasons ;  Persons ;</v>
          </cell>
          <cell r="DL1" t="str">
            <v>&gt; 45-64 years ;  &gt;&gt;&gt; Other job seekers - available but not actively looking for other reasons ;  &gt; Males ;</v>
          </cell>
          <cell r="DM1" t="str">
            <v>&gt; 45-64 years ;  &gt;&gt;&gt; Other job seekers - available but not actively looking for other reasons ;  &gt; Females ;</v>
          </cell>
          <cell r="DN1" t="str">
            <v>&gt; 45-64 years ;  &gt;&gt; Wanted to work, not available within 4 weeks and not actively looking ;  Persons ;</v>
          </cell>
          <cell r="DO1" t="str">
            <v>&gt; 45-64 years ;  &gt;&gt; Wanted to work, not available within 4 weeks and not actively looking ;  &gt; Males ;</v>
          </cell>
          <cell r="DP1" t="str">
            <v>&gt; 45-64 years ;  &gt;&gt; Wanted to work, not available within 4 weeks and not actively looking ;  &gt; Females ;</v>
          </cell>
          <cell r="DQ1" t="str">
            <v>&gt; 45-64 years ;  Not potential workers ;  Persons ;</v>
          </cell>
          <cell r="DR1" t="str">
            <v>&gt; 45-64 years ;  Not potential workers ;  &gt; Males ;</v>
          </cell>
          <cell r="DS1" t="str">
            <v>&gt; 45-64 years ;  Not potential workers ;  &gt; Females ;</v>
          </cell>
          <cell r="DT1" t="str">
            <v>&gt; 45-64 years ;  &gt; Did not want to work ;  Persons ;</v>
          </cell>
          <cell r="DU1" t="str">
            <v>&gt; 45-64 years ;  &gt; Did not want to work ;  &gt; Males ;</v>
          </cell>
          <cell r="DV1" t="str">
            <v>&gt; 45-64 years ;  &gt; Did not want to work ;  &gt; Females ;</v>
          </cell>
          <cell r="DW1" t="str">
            <v>&gt; 45-64 years ;  &gt; Permanently unable to work ;  Persons ;</v>
          </cell>
          <cell r="DX1" t="str">
            <v>&gt; 45-64 years ;  &gt; Permanently unable to work ;  &gt; Males ;</v>
          </cell>
          <cell r="DY1" t="str">
            <v>&gt; 45-64 years ;  &gt; Permanently unable to work ;  &gt; Females ;</v>
          </cell>
          <cell r="DZ1" t="str">
            <v>&gt; 45-64 years ;  Unemployed ;  Persons ;</v>
          </cell>
          <cell r="EA1" t="str">
            <v>&gt; 45-64 years ;  Unemployed ;  &gt; Males ;</v>
          </cell>
          <cell r="EB1" t="str">
            <v>&gt; 45-64 years ;  Unemployed ;  &gt; Females ;</v>
          </cell>
          <cell r="EC1" t="str">
            <v>&gt; 45-64 years ;  Not in the labour force ;  Persons ;</v>
          </cell>
          <cell r="ED1" t="str">
            <v>&gt; 45-64 years ;  Not in the labour force ;  &gt; Males ;</v>
          </cell>
          <cell r="EE1" t="str">
            <v>&gt; 45-64 years ;  Not in the labour force ;  &gt; Females ;</v>
          </cell>
          <cell r="EF1" t="str">
            <v>&gt; 45-64 years ;  With job attachment ;  Persons ;</v>
          </cell>
          <cell r="EG1" t="str">
            <v>&gt; 45-64 years ;  With job attachment ;  &gt; Males ;</v>
          </cell>
          <cell r="EH1" t="str">
            <v>&gt; 45-64 years ;  With job attachment ;  &gt; Females ;</v>
          </cell>
          <cell r="EI1" t="str">
            <v>&gt; 45-64 years ;  Without job attachment ;  Persons ;</v>
          </cell>
          <cell r="EJ1" t="str">
            <v>&gt; 45-64 years ;  Without job attachment ;  &gt; Males ;</v>
          </cell>
          <cell r="EK1" t="str">
            <v>&gt; 45-64 years ;  Without job attachment ;  &gt; Females ;</v>
          </cell>
          <cell r="EL1" t="str">
            <v>65 years and over ;  Civilian population ;  Persons ;</v>
          </cell>
          <cell r="EM1" t="str">
            <v>65 years and over ;  Civilian population ;  &gt; Males ;</v>
          </cell>
          <cell r="EN1" t="str">
            <v>65 years and over ;  Civilian population ;  &gt; Females ;</v>
          </cell>
          <cell r="EO1" t="str">
            <v>65 years and over ;  Employed ;  Persons ;</v>
          </cell>
          <cell r="EP1" t="str">
            <v>65 years and over ;  Employed ;  &gt; Males ;</v>
          </cell>
          <cell r="EQ1" t="str">
            <v>65 years and over ;  Employed ;  &gt; Females ;</v>
          </cell>
          <cell r="ER1" t="str">
            <v>65 years and over ;  &gt; Underemployed (expanded definition) ;  Persons ;</v>
          </cell>
          <cell r="ES1" t="str">
            <v>65 years and over ;  &gt; Underemployed (expanded definition) ;  &gt; Males ;</v>
          </cell>
          <cell r="ET1" t="str">
            <v>65 years and over ;  &gt; Underemployed (expanded definition) ;  &gt; Females ;</v>
          </cell>
          <cell r="EU1" t="str">
            <v>65 years and over ;  &gt;&gt; Underemployed (headline definition) ;  Persons ;</v>
          </cell>
          <cell r="EV1" t="str">
            <v>65 years and over ;  &gt;&gt; Underemployed (headline definition) ;  &gt; Males ;</v>
          </cell>
          <cell r="EW1" t="str">
            <v>65 years and over ;  &gt;&gt; Underemployed (headline definition) ;  &gt; Females ;</v>
          </cell>
          <cell r="EX1" t="str">
            <v>65 years and over ;  Potential workers ;  Persons ;</v>
          </cell>
          <cell r="EY1" t="str">
            <v>65 years and over ;  Potential workers ;  &gt; Males ;</v>
          </cell>
          <cell r="EZ1" t="str">
            <v>65 years and over ;  Potential workers ;  &gt; Females ;</v>
          </cell>
          <cell r="FA1" t="str">
            <v>65 years and over ;  &gt; Potential workers with job attachment ;  Persons ;</v>
          </cell>
          <cell r="FB1" t="str">
            <v>65 years and over ;  &gt; Potential workers with job attachment ;  &gt; Males ;</v>
          </cell>
          <cell r="FC1" t="str">
            <v>65 years and over ;  &gt; Potential workers with job attachment ;  &gt; Females ;</v>
          </cell>
          <cell r="FD1" t="str">
            <v>65 years and over ;  &gt;&gt; Had a job to go to and available within 4 weeks ;  Persons ;</v>
          </cell>
          <cell r="FE1" t="str">
            <v>65 years and over ;  &gt;&gt; Had a job to go to and available within 4 weeks ;  &gt; Males ;</v>
          </cell>
          <cell r="FF1" t="str">
            <v>65 years and over ;  &gt;&gt; Had a job to go to and available within 4 weeks ;  &gt; Females ;</v>
          </cell>
          <cell r="FG1" t="str">
            <v>65 years and over ;  &gt;&gt;&gt; Had a job to go to and available last week (unemployed) ;  Persons ;</v>
          </cell>
          <cell r="FH1" t="str">
            <v>65 years and over ;  &gt;&gt;&gt; Had a job to go to and available last week (unemployed) ;  &gt; Males ;</v>
          </cell>
          <cell r="FI1" t="str">
            <v>65 years and over ;  &gt;&gt;&gt; Had a job to go to and available last week (unemployed) ;  &gt; Females ;</v>
          </cell>
          <cell r="FJ1" t="str">
            <v>65 years and over ;  &gt;&gt;&gt; Had a job to go to and available within 4 weeks (but not last week) ;  Persons ;</v>
          </cell>
          <cell r="FK1" t="str">
            <v>65 years and over ;  &gt;&gt;&gt; Had a job to go to and available within 4 weeks (but not last week) ;  &gt; Males ;</v>
          </cell>
          <cell r="FL1" t="str">
            <v>65 years and over ;  &gt;&gt;&gt; Had a job to go to and available within 4 weeks (but not last week) ;  &gt; Females ;</v>
          </cell>
          <cell r="FM1" t="str">
            <v>65 years and over ;  &gt;&gt; Had a job to go to and not available within 4 weeks ;  Persons ;</v>
          </cell>
          <cell r="FN1" t="str">
            <v>65 years and over ;  &gt;&gt; Had a job to go to and not available within 4 weeks ;  &gt; Males ;</v>
          </cell>
          <cell r="FO1" t="str">
            <v>65 years and over ;  &gt;&gt; Had a job to go to and not available within 4 weeks ;  &gt; Females ;</v>
          </cell>
          <cell r="FP1" t="str">
            <v>65 years and over ;  &gt; Potential workers without job attachment ;  Persons ;</v>
          </cell>
          <cell r="FQ1" t="str">
            <v>65 years and over ;  &gt; Potential workers without job attachment ;  &gt; Males ;</v>
          </cell>
          <cell r="FR1" t="str">
            <v>65 years and over ;  &gt; Potential workers without job attachment ;  &gt; Females ;</v>
          </cell>
          <cell r="FS1" t="str">
            <v>65 years and over ;  &gt;&gt; Wanted to work, actively looking and available within 4 weeks ;  Persons ;</v>
          </cell>
          <cell r="FT1" t="str">
            <v>65 years and over ;  &gt;&gt; Wanted to work, actively looking and available within 4 weeks ;  &gt; Males ;</v>
          </cell>
          <cell r="FU1" t="str">
            <v>65 years and over ;  &gt;&gt; Wanted to work, actively looking and available within 4 weeks ;  &gt; Females ;</v>
          </cell>
          <cell r="FV1" t="str">
            <v>65 years and over ;  &gt;&gt;&gt; Wanted to work, actively looking and available last week (unemployed) ;  Persons ;</v>
          </cell>
          <cell r="FW1" t="str">
            <v>65 years and over ;  &gt;&gt;&gt; Wanted to work, actively looking and available last week (unemployed) ;  &gt; Males ;</v>
          </cell>
          <cell r="FX1" t="str">
            <v>65 years and over ;  &gt;&gt;&gt; Wanted to work, actively looking and available last week (unemployed) ;  &gt; Females ;</v>
          </cell>
          <cell r="FY1" t="str">
            <v>65 years and over ;  &gt;&gt;&gt; Wanted to work, actively looking and available within 4 weeks (but not last week) ;  Persons ;</v>
          </cell>
          <cell r="FZ1" t="str">
            <v>65 years and over ;  &gt;&gt;&gt; Wanted to work, actively looking and available within 4 weeks (but not last week) ;  &gt; Males ;</v>
          </cell>
          <cell r="GA1" t="str">
            <v>65 years and over ;  &gt;&gt;&gt; Wanted to work, actively looking and available within 4 weeks (but not last week) ;  &gt; Females ;</v>
          </cell>
          <cell r="GB1" t="str">
            <v>65 years and over ;  &gt;&gt; Wanted to work, actively looking and not available within 4 weeks ;  Persons ;</v>
          </cell>
          <cell r="GC1" t="str">
            <v>65 years and over ;  &gt;&gt; Wanted to work, actively looking and not available within 4 weeks ;  &gt; Males ;</v>
          </cell>
          <cell r="GD1" t="str">
            <v>65 years and over ;  &gt;&gt; Wanted to work, actively looking and not available within 4 weeks ;  &gt; Females ;</v>
          </cell>
          <cell r="GE1" t="str">
            <v>65 years and over ;  &gt;&gt; Wanted to work, available within 4 weeks but not actively looking ;  Persons ;</v>
          </cell>
          <cell r="GF1" t="str">
            <v>65 years and over ;  &gt;&gt; Wanted to work, available within 4 weeks but not actively looking ;  &gt; Males ;</v>
          </cell>
          <cell r="GG1" t="str">
            <v>65 years and over ;  &gt;&gt; Wanted to work, available within 4 weeks but not actively looking ;  &gt; Females ;</v>
          </cell>
          <cell r="GH1" t="str">
            <v>65 years and over ;  &gt;&gt;&gt; Discouraged job seekers - available but discouraged from actively looking ;  Persons ;</v>
          </cell>
          <cell r="GI1" t="str">
            <v>65 years and over ;  &gt;&gt;&gt; Discouraged job seekers - available but discouraged from actively looking ;  &gt; Males ;</v>
          </cell>
          <cell r="GJ1" t="str">
            <v>65 years and over ;  &gt;&gt;&gt; Discouraged job seekers - available but discouraged from actively looking ;  &gt; Females ;</v>
          </cell>
          <cell r="GK1" t="str">
            <v>65 years and over ;  &gt;&gt;&gt; Other job seekers - available but not actively looking for other reasons ;  Persons ;</v>
          </cell>
          <cell r="GL1" t="str">
            <v>65 years and over ;  &gt;&gt;&gt; Other job seekers - available but not actively looking for other reasons ;  &gt; Males ;</v>
          </cell>
          <cell r="GM1" t="str">
            <v>65 years and over ;  &gt;&gt;&gt; Other job seekers - available but not actively looking for other reasons ;  &gt; Females ;</v>
          </cell>
          <cell r="GN1" t="str">
            <v>65 years and over ;  &gt;&gt; Wanted to work, not available within 4 weeks and not actively looking ;  Persons ;</v>
          </cell>
          <cell r="GO1" t="str">
            <v>65 years and over ;  &gt;&gt; Wanted to work, not available within 4 weeks and not actively looking ;  &gt; Males ;</v>
          </cell>
          <cell r="GP1" t="str">
            <v>65 years and over ;  &gt;&gt; Wanted to work, not available within 4 weeks and not actively looking ;  &gt; Females ;</v>
          </cell>
          <cell r="GQ1" t="str">
            <v>65 years and over ;  Not potential workers ;  Persons ;</v>
          </cell>
          <cell r="GR1" t="str">
            <v>65 years and over ;  Not potential workers ;  &gt; Males ;</v>
          </cell>
          <cell r="GS1" t="str">
            <v>65 years and over ;  Not potential workers ;  &gt; Females ;</v>
          </cell>
          <cell r="GT1" t="str">
            <v>65 years and over ;  &gt; Did not want to work ;  Persons ;</v>
          </cell>
          <cell r="GU1" t="str">
            <v>65 years and over ;  &gt; Did not want to work ;  &gt; Males ;</v>
          </cell>
          <cell r="GV1" t="str">
            <v>65 years and over ;  &gt; Did not want to work ;  &gt; Females ;</v>
          </cell>
          <cell r="GW1" t="str">
            <v>65 years and over ;  &gt; Permanently unable to work ;  Persons ;</v>
          </cell>
          <cell r="GX1" t="str">
            <v>65 years and over ;  &gt; Permanently unable to work ;  &gt; Males ;</v>
          </cell>
          <cell r="GY1" t="str">
            <v>65 years and over ;  &gt; Permanently unable to work ;  &gt; Females ;</v>
          </cell>
          <cell r="GZ1" t="str">
            <v>65 years and over ;  Unemployed ;  Persons ;</v>
          </cell>
          <cell r="HA1" t="str">
            <v>65 years and over ;  Unemployed ;  &gt; Males ;</v>
          </cell>
          <cell r="HB1" t="str">
            <v>65 years and over ;  Unemployed ;  &gt; Females ;</v>
          </cell>
          <cell r="HC1" t="str">
            <v>65 years and over ;  Not in the labour force ;  Persons ;</v>
          </cell>
          <cell r="HD1" t="str">
            <v>65 years and over ;  Not in the labour force ;  &gt; Males ;</v>
          </cell>
          <cell r="HE1" t="str">
            <v>65 years and over ;  Not in the labour force ;  &gt; Females ;</v>
          </cell>
          <cell r="HF1" t="str">
            <v>65 years and over ;  With job attachment ;  Persons ;</v>
          </cell>
          <cell r="HG1" t="str">
            <v>65 years and over ;  With job attachment ;  &gt; Males ;</v>
          </cell>
          <cell r="HH1" t="str">
            <v>65 years and over ;  With job attachment ;  &gt; Females ;</v>
          </cell>
          <cell r="HI1" t="str">
            <v>65 years and over ;  Without job attachment ;  Persons ;</v>
          </cell>
          <cell r="HJ1" t="str">
            <v>65 years and over ;  Without job attachment ;  &gt; Males ;</v>
          </cell>
          <cell r="HK1" t="str">
            <v>65 years and over ;  Without job attachment ;  &gt; Females ;</v>
          </cell>
          <cell r="HL1" t="str">
            <v>New South Wales ;  Civilian population ;  Persons ;</v>
          </cell>
          <cell r="HM1" t="str">
            <v>New South Wales ;  Civilian population ;  &gt; Males ;</v>
          </cell>
          <cell r="HN1" t="str">
            <v>New South Wales ;  Civilian population ;  &gt; Females ;</v>
          </cell>
          <cell r="HO1" t="str">
            <v>New South Wales ;  Employed ;  Persons ;</v>
          </cell>
          <cell r="HP1" t="str">
            <v>New South Wales ;  Employed ;  &gt; Males ;</v>
          </cell>
          <cell r="HQ1" t="str">
            <v>New South Wales ;  Employed ;  &gt; Females ;</v>
          </cell>
          <cell r="HR1" t="str">
            <v>New South Wales ;  &gt; Underemployed (expanded definition) ;  Persons ;</v>
          </cell>
          <cell r="HS1" t="str">
            <v>New South Wales ;  &gt; Underemployed (expanded definition) ;  &gt; Males ;</v>
          </cell>
          <cell r="HT1" t="str">
            <v>New South Wales ;  &gt; Underemployed (expanded definition) ;  &gt; Females ;</v>
          </cell>
          <cell r="HU1" t="str">
            <v>New South Wales ;  &gt;&gt; Underemployed (headline definition) ;  Persons ;</v>
          </cell>
          <cell r="HV1" t="str">
            <v>New South Wales ;  &gt;&gt; Underemployed (headline definition) ;  &gt; Males ;</v>
          </cell>
          <cell r="HW1" t="str">
            <v>New South Wales ;  &gt;&gt; Underemployed (headline definition) ;  &gt; Females ;</v>
          </cell>
          <cell r="HX1" t="str">
            <v>New South Wales ;  Potential workers ;  Persons ;</v>
          </cell>
          <cell r="HY1" t="str">
            <v>New South Wales ;  Potential workers ;  &gt; Males ;</v>
          </cell>
          <cell r="HZ1" t="str">
            <v>New South Wales ;  Potential workers ;  &gt; Females ;</v>
          </cell>
          <cell r="IA1" t="str">
            <v>New South Wales ;  &gt; Potential workers with job attachment ;  Persons ;</v>
          </cell>
          <cell r="IB1" t="str">
            <v>New South Wales ;  &gt; Potential workers with job attachment ;  &gt; Males ;</v>
          </cell>
          <cell r="IC1" t="str">
            <v>New South Wales ;  &gt; Potential workers with job attachment ;  &gt; Females ;</v>
          </cell>
          <cell r="ID1" t="str">
            <v>New South Wales ;  &gt;&gt; Had a job to go to and available within 4 weeks ;  Persons ;</v>
          </cell>
          <cell r="IE1" t="str">
            <v>New South Wales ;  &gt;&gt; Had a job to go to and available within 4 weeks ;  &gt; Males ;</v>
          </cell>
          <cell r="IF1" t="str">
            <v>New South Wales ;  &gt;&gt; Had a job to go to and available within 4 weeks ;  &gt; Females ;</v>
          </cell>
          <cell r="IG1" t="str">
            <v>New South Wales ;  &gt;&gt;&gt; Had a job to go to and available last week (unemployed) ;  Persons ;</v>
          </cell>
          <cell r="IH1" t="str">
            <v>New South Wales ;  &gt;&gt;&gt; Had a job to go to and available last week (unemployed) ;  &gt; Males ;</v>
          </cell>
          <cell r="II1" t="str">
            <v>New South Wales ;  &gt;&gt;&gt; Had a job to go to and available last week (unemployed) ;  &gt; Females ;</v>
          </cell>
          <cell r="IJ1" t="str">
            <v>New South Wales ;  &gt;&gt;&gt; Had a job to go to and available within 4 weeks (but not last week) ;  Persons ;</v>
          </cell>
          <cell r="IK1" t="str">
            <v>New South Wales ;  &gt;&gt;&gt; Had a job to go to and available within 4 weeks (but not last week) ;  &gt; Males ;</v>
          </cell>
          <cell r="IL1" t="str">
            <v>New South Wales ;  &gt;&gt;&gt; Had a job to go to and available within 4 weeks (but not last week) ;  &gt; Females ;</v>
          </cell>
          <cell r="IM1" t="str">
            <v>New South Wales ;  &gt;&gt; Had a job to go to and not available within 4 weeks ;  Persons ;</v>
          </cell>
          <cell r="IN1" t="str">
            <v>New South Wales ;  &gt;&gt; Had a job to go to and not available within 4 weeks ;  &gt; Males ;</v>
          </cell>
          <cell r="IO1" t="str">
            <v>New South Wales ;  &gt;&gt; Had a job to go to and not available within 4 weeks ;  &gt; Females ;</v>
          </cell>
          <cell r="IP1" t="str">
            <v>New South Wales ;  &gt; Potential workers without job attachment ;  Persons ;</v>
          </cell>
          <cell r="IQ1" t="str">
            <v>New South Wales ;  &gt; Potential workers without job attachment ;  &gt; 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A125188174A</v>
          </cell>
          <cell r="C10" t="str">
            <v>A125182558C</v>
          </cell>
          <cell r="D10" t="str">
            <v>A125176962T</v>
          </cell>
          <cell r="E10" t="str">
            <v>A125188194K</v>
          </cell>
          <cell r="F10" t="str">
            <v>A125182578L</v>
          </cell>
          <cell r="G10" t="str">
            <v>A125176922X</v>
          </cell>
          <cell r="H10" t="str">
            <v>A125188154T</v>
          </cell>
          <cell r="I10" t="str">
            <v>A125182538V</v>
          </cell>
          <cell r="J10" t="str">
            <v>A125176982A</v>
          </cell>
          <cell r="K10" t="str">
            <v>A125188214J</v>
          </cell>
          <cell r="L10" t="str">
            <v>A125182598W</v>
          </cell>
          <cell r="M10" t="str">
            <v>A125176966A</v>
          </cell>
          <cell r="N10" t="str">
            <v>A125188198V</v>
          </cell>
          <cell r="O10" t="str">
            <v>A125182582C</v>
          </cell>
          <cell r="P10" t="str">
            <v>A125176994K</v>
          </cell>
          <cell r="Q10" t="str">
            <v>A125188226T</v>
          </cell>
          <cell r="R10" t="str">
            <v>A125182610A</v>
          </cell>
          <cell r="S10" t="str">
            <v>A125176926J</v>
          </cell>
          <cell r="T10" t="str">
            <v>A125188158A</v>
          </cell>
          <cell r="U10" t="str">
            <v>A125182542K</v>
          </cell>
          <cell r="V10" t="str">
            <v>A125176902R</v>
          </cell>
          <cell r="W10" t="str">
            <v>A125188134J</v>
          </cell>
          <cell r="X10" t="str">
            <v>A125182518K</v>
          </cell>
          <cell r="Y10" t="str">
            <v>A125176914X</v>
          </cell>
          <cell r="Z10" t="str">
            <v>A125188146T</v>
          </cell>
          <cell r="AA10" t="str">
            <v>A125182530A</v>
          </cell>
          <cell r="AB10" t="str">
            <v>A125176946T</v>
          </cell>
          <cell r="AC10" t="str">
            <v>A125188178K</v>
          </cell>
          <cell r="AD10" t="str">
            <v>A125182562V</v>
          </cell>
          <cell r="AE10" t="str">
            <v>A125176918J</v>
          </cell>
          <cell r="AF10" t="str">
            <v>A125188150J</v>
          </cell>
          <cell r="AG10" t="str">
            <v>A125182534K</v>
          </cell>
          <cell r="AH10" t="str">
            <v>A125176950J</v>
          </cell>
          <cell r="AI10" t="str">
            <v>A125188182A</v>
          </cell>
          <cell r="AJ10" t="str">
            <v>A125182566C</v>
          </cell>
          <cell r="AK10" t="str">
            <v>A125176954T</v>
          </cell>
          <cell r="AL10" t="str">
            <v>A125188186K</v>
          </cell>
          <cell r="AM10" t="str">
            <v>A125182570V</v>
          </cell>
          <cell r="AN10" t="str">
            <v>A125176998V</v>
          </cell>
          <cell r="AO10" t="str">
            <v>A125188230J</v>
          </cell>
          <cell r="AP10" t="str">
            <v>A125182614K</v>
          </cell>
          <cell r="AQ10" t="str">
            <v>A125176906X</v>
          </cell>
          <cell r="AR10" t="str">
            <v>A125188138T</v>
          </cell>
          <cell r="AS10" t="str">
            <v>A125182522A</v>
          </cell>
          <cell r="AT10" t="str">
            <v>A125176986K</v>
          </cell>
          <cell r="AU10" t="str">
            <v>A125188218T</v>
          </cell>
          <cell r="AV10" t="str">
            <v>A125182602A</v>
          </cell>
          <cell r="AW10" t="str">
            <v>A125176990A</v>
          </cell>
          <cell r="AX10" t="str">
            <v>A125188222J</v>
          </cell>
          <cell r="AY10" t="str">
            <v>A125182606K</v>
          </cell>
          <cell r="AZ10" t="str">
            <v>A125176910R</v>
          </cell>
          <cell r="BA10" t="str">
            <v>A125188142J</v>
          </cell>
          <cell r="BB10" t="str">
            <v>A125182526K</v>
          </cell>
          <cell r="BC10" t="str">
            <v>A125176930X</v>
          </cell>
          <cell r="BD10" t="str">
            <v>A125188162T</v>
          </cell>
          <cell r="BE10" t="str">
            <v>A125182546V</v>
          </cell>
          <cell r="BF10" t="str">
            <v>A125176958A</v>
          </cell>
          <cell r="BG10" t="str">
            <v>A125188190A</v>
          </cell>
          <cell r="BH10" t="str">
            <v>A125182574C</v>
          </cell>
          <cell r="BI10" t="str">
            <v>A125177002A</v>
          </cell>
          <cell r="BJ10" t="str">
            <v>A125188234T</v>
          </cell>
          <cell r="BK10" t="str">
            <v>A125182618V</v>
          </cell>
          <cell r="BL10" t="str">
            <v>A125177906T</v>
          </cell>
          <cell r="BM10" t="str">
            <v>A125189138K</v>
          </cell>
          <cell r="BN10" t="str">
            <v>A125183522V</v>
          </cell>
          <cell r="BO10" t="str">
            <v>A125177870A</v>
          </cell>
          <cell r="BP10" t="str">
            <v>A125189102J</v>
          </cell>
          <cell r="BQ10" t="str">
            <v>A125183486W</v>
          </cell>
          <cell r="BR10" t="str">
            <v>A125177910J</v>
          </cell>
          <cell r="BS10" t="str">
            <v>A125189142A</v>
          </cell>
          <cell r="BT10" t="str">
            <v>A125183526C</v>
          </cell>
          <cell r="BU10" t="str">
            <v>A125177914T</v>
          </cell>
          <cell r="BV10" t="str">
            <v>A125189146K</v>
          </cell>
          <cell r="BW10" t="str">
            <v>A125183530V</v>
          </cell>
          <cell r="BX10" t="str">
            <v>A125177874K</v>
          </cell>
          <cell r="BY10" t="str">
            <v>A125189106T</v>
          </cell>
          <cell r="BZ10" t="str">
            <v>A125183490L</v>
          </cell>
          <cell r="CA10" t="str">
            <v>A125177878V</v>
          </cell>
          <cell r="CB10" t="str">
            <v>A125189110J</v>
          </cell>
          <cell r="CC10" t="str">
            <v>A125183494W</v>
          </cell>
          <cell r="CD10" t="str">
            <v>A125177898C</v>
          </cell>
          <cell r="CE10" t="str">
            <v>A125189130T</v>
          </cell>
          <cell r="CF10" t="str">
            <v>A125183514V</v>
          </cell>
          <cell r="CG10" t="str">
            <v>A125177858K</v>
          </cell>
          <cell r="CH10" t="str">
            <v>A125189090K</v>
          </cell>
          <cell r="CI10" t="str">
            <v>A125183474L</v>
          </cell>
          <cell r="CJ10" t="str">
            <v>A125177918A</v>
          </cell>
          <cell r="CK10" t="str">
            <v>A125189150A</v>
          </cell>
          <cell r="CL10" t="str">
            <v>A125183534C</v>
          </cell>
          <cell r="CM10" t="str">
            <v>A125177902J</v>
          </cell>
          <cell r="CN10" t="str">
            <v>A125189134A</v>
          </cell>
          <cell r="CO10" t="str">
            <v>A125183518C</v>
          </cell>
          <cell r="CP10" t="str">
            <v>A125177930T</v>
          </cell>
          <cell r="CQ10" t="str">
            <v>A125189162K</v>
          </cell>
          <cell r="CR10" t="str">
            <v>A125183546L</v>
          </cell>
          <cell r="CS10" t="str">
            <v>A125177862A</v>
          </cell>
          <cell r="CT10" t="str">
            <v>A125189094V</v>
          </cell>
          <cell r="CU10" t="str">
            <v>A125183478W</v>
          </cell>
          <cell r="CV10" t="str">
            <v>A125177838A</v>
          </cell>
          <cell r="CW10" t="str">
            <v>A125189070A</v>
          </cell>
          <cell r="CX10" t="str">
            <v>A125183454C</v>
          </cell>
          <cell r="CY10" t="str">
            <v>A125177850T</v>
          </cell>
          <cell r="CZ10" t="str">
            <v>A125189082K</v>
          </cell>
          <cell r="DA10" t="str">
            <v>A125183466L</v>
          </cell>
          <cell r="DB10" t="str">
            <v>A125177882K</v>
          </cell>
          <cell r="DC10" t="str">
            <v>A125189114T</v>
          </cell>
          <cell r="DD10" t="str">
            <v>A125183498F</v>
          </cell>
          <cell r="DE10" t="str">
            <v>A125177854A</v>
          </cell>
          <cell r="DF10" t="str">
            <v>A125189086V</v>
          </cell>
          <cell r="DG10" t="str">
            <v>A125183470C</v>
          </cell>
          <cell r="DH10" t="str">
            <v>A125177886V</v>
          </cell>
          <cell r="DI10" t="str">
            <v>A125189118A</v>
          </cell>
          <cell r="DJ10" t="str">
            <v>A125183502K</v>
          </cell>
          <cell r="DK10" t="str">
            <v>A125177890K</v>
          </cell>
          <cell r="DL10" t="str">
            <v>A125189122T</v>
          </cell>
          <cell r="DM10" t="str">
            <v>A125183506V</v>
          </cell>
          <cell r="DN10" t="str">
            <v>A125177934A</v>
          </cell>
          <cell r="DO10" t="str">
            <v>A125189166V</v>
          </cell>
          <cell r="DP10" t="str">
            <v>A125183550C</v>
          </cell>
          <cell r="DQ10" t="str">
            <v>A125177842T</v>
          </cell>
          <cell r="DR10" t="str">
            <v>A125189074K</v>
          </cell>
          <cell r="DS10" t="str">
            <v>A125183458L</v>
          </cell>
          <cell r="DT10" t="str">
            <v>A125177922T</v>
          </cell>
          <cell r="DU10" t="str">
            <v>A125189154K</v>
          </cell>
          <cell r="DV10" t="str">
            <v>A125183538L</v>
          </cell>
          <cell r="DW10" t="str">
            <v>A125177926A</v>
          </cell>
          <cell r="DX10" t="str">
            <v>A125189158V</v>
          </cell>
          <cell r="DY10" t="str">
            <v>A125183542C</v>
          </cell>
          <cell r="DZ10" t="str">
            <v>A125177846A</v>
          </cell>
          <cell r="EA10" t="str">
            <v>A125189078V</v>
          </cell>
          <cell r="EB10" t="str">
            <v>A125183462C</v>
          </cell>
          <cell r="EC10" t="str">
            <v>A125177866K</v>
          </cell>
          <cell r="ED10" t="str">
            <v>A125189098C</v>
          </cell>
          <cell r="EE10" t="str">
            <v>A125183482L</v>
          </cell>
          <cell r="EF10" t="str">
            <v>A125177894V</v>
          </cell>
          <cell r="EG10" t="str">
            <v>A125189126A</v>
          </cell>
          <cell r="EH10" t="str">
            <v>A125183510K</v>
          </cell>
          <cell r="EI10" t="str">
            <v>A125177938K</v>
          </cell>
          <cell r="EJ10" t="str">
            <v>A125189170K</v>
          </cell>
          <cell r="EK10" t="str">
            <v>A125183554L</v>
          </cell>
          <cell r="EL10" t="str">
            <v>A125175098V</v>
          </cell>
          <cell r="EM10" t="str">
            <v>A125186330F</v>
          </cell>
          <cell r="EN10" t="str">
            <v>A125180714J</v>
          </cell>
          <cell r="EO10" t="str">
            <v>A125175062T</v>
          </cell>
          <cell r="EP10" t="str">
            <v>A125186294J</v>
          </cell>
          <cell r="EQ10" t="str">
            <v>A125180678K</v>
          </cell>
          <cell r="ER10" t="str">
            <v>A125175102X</v>
          </cell>
          <cell r="ES10" t="str">
            <v>A125186334R</v>
          </cell>
          <cell r="ET10" t="str">
            <v>A125180718T</v>
          </cell>
          <cell r="EU10" t="str">
            <v>A125175106J</v>
          </cell>
          <cell r="EV10" t="str">
            <v>A125186338X</v>
          </cell>
          <cell r="EW10" t="str">
            <v>A125180722J</v>
          </cell>
          <cell r="EX10" t="str">
            <v>A125175066A</v>
          </cell>
          <cell r="EY10" t="str">
            <v>A125186298T</v>
          </cell>
          <cell r="EZ10" t="str">
            <v>A125180682A</v>
          </cell>
          <cell r="FA10" t="str">
            <v>A125175070T</v>
          </cell>
          <cell r="FB10" t="str">
            <v>A125186302W</v>
          </cell>
          <cell r="FC10" t="str">
            <v>A125180686K</v>
          </cell>
          <cell r="FD10" t="str">
            <v>A125175090A</v>
          </cell>
          <cell r="FE10" t="str">
            <v>A125186322F</v>
          </cell>
          <cell r="FF10" t="str">
            <v>A125180706J</v>
          </cell>
          <cell r="FG10" t="str">
            <v>A125175050J</v>
          </cell>
          <cell r="FH10" t="str">
            <v>A125186282X</v>
          </cell>
          <cell r="FI10" t="str">
            <v>A125180666A</v>
          </cell>
          <cell r="FJ10" t="str">
            <v>A125175110X</v>
          </cell>
          <cell r="FK10" t="str">
            <v>A125186342R</v>
          </cell>
          <cell r="FL10" t="str">
            <v>A125180726T</v>
          </cell>
          <cell r="FM10" t="str">
            <v>A125175094K</v>
          </cell>
          <cell r="FN10" t="str">
            <v>A125186326R</v>
          </cell>
          <cell r="FO10" t="str">
            <v>A125180710X</v>
          </cell>
          <cell r="FP10" t="str">
            <v>A125175122J</v>
          </cell>
          <cell r="FQ10" t="str">
            <v>A125186354X</v>
          </cell>
          <cell r="FR10" t="str">
            <v>A125180738A</v>
          </cell>
          <cell r="FS10" t="str">
            <v>A125175054T</v>
          </cell>
          <cell r="FT10" t="str">
            <v>A125186286J</v>
          </cell>
          <cell r="FU10" t="str">
            <v>A125180670T</v>
          </cell>
          <cell r="FV10" t="str">
            <v>A125175030X</v>
          </cell>
          <cell r="FW10" t="str">
            <v>A125186262R</v>
          </cell>
          <cell r="FX10" t="str">
            <v>A125180646T</v>
          </cell>
          <cell r="FY10" t="str">
            <v>A125175042J</v>
          </cell>
          <cell r="FZ10" t="str">
            <v>A125186274X</v>
          </cell>
          <cell r="GA10" t="str">
            <v>A125180658A</v>
          </cell>
          <cell r="GB10" t="str">
            <v>A125175074A</v>
          </cell>
          <cell r="GC10" t="str">
            <v>A125186306F</v>
          </cell>
          <cell r="GD10" t="str">
            <v>A125180690A</v>
          </cell>
          <cell r="GE10" t="str">
            <v>A125175046T</v>
          </cell>
          <cell r="GF10" t="str">
            <v>A125186278J</v>
          </cell>
          <cell r="GG10" t="str">
            <v>A125180662T</v>
          </cell>
          <cell r="GH10" t="str">
            <v>A125175078K</v>
          </cell>
          <cell r="GI10" t="str">
            <v>A125186310W</v>
          </cell>
          <cell r="GJ10" t="str">
            <v>A125180694K</v>
          </cell>
          <cell r="GK10" t="str">
            <v>A125175082A</v>
          </cell>
          <cell r="GL10" t="str">
            <v>A125186314F</v>
          </cell>
          <cell r="GM10" t="str">
            <v>A125180698V</v>
          </cell>
          <cell r="GN10" t="str">
            <v>A125175126T</v>
          </cell>
          <cell r="GO10" t="str">
            <v>A125186358J</v>
          </cell>
          <cell r="GP10" t="str">
            <v>A125180742T</v>
          </cell>
          <cell r="GQ10" t="str">
            <v>A125175034J</v>
          </cell>
          <cell r="GR10" t="str">
            <v>A125186266X</v>
          </cell>
          <cell r="GS10" t="str">
            <v>A125180650J</v>
          </cell>
          <cell r="GT10" t="str">
            <v>A125175114J</v>
          </cell>
          <cell r="GU10" t="str">
            <v>A125186346X</v>
          </cell>
          <cell r="GV10" t="str">
            <v>A125180730J</v>
          </cell>
          <cell r="GW10" t="str">
            <v>A125175118T</v>
          </cell>
          <cell r="GX10" t="str">
            <v>A125186350R</v>
          </cell>
          <cell r="GY10" t="str">
            <v>A125180734T</v>
          </cell>
          <cell r="GZ10" t="str">
            <v>A125175038T</v>
          </cell>
          <cell r="HA10" t="str">
            <v>A125186270R</v>
          </cell>
          <cell r="HB10" t="str">
            <v>A125180654T</v>
          </cell>
          <cell r="HC10" t="str">
            <v>A125175058A</v>
          </cell>
          <cell r="HD10" t="str">
            <v>A125186290X</v>
          </cell>
          <cell r="HE10" t="str">
            <v>A125180674A</v>
          </cell>
          <cell r="HF10" t="str">
            <v>A125175086K</v>
          </cell>
          <cell r="HG10" t="str">
            <v>A125186318R</v>
          </cell>
          <cell r="HH10" t="str">
            <v>A125180702X</v>
          </cell>
          <cell r="HI10" t="str">
            <v>A125175130J</v>
          </cell>
          <cell r="HJ10" t="str">
            <v>A125186362X</v>
          </cell>
          <cell r="HK10" t="str">
            <v>A125180746A</v>
          </cell>
          <cell r="HL10" t="str">
            <v>A125173850V</v>
          </cell>
          <cell r="HM10" t="str">
            <v>A125185082L</v>
          </cell>
          <cell r="HN10" t="str">
            <v>A125179466K</v>
          </cell>
          <cell r="HO10" t="str">
            <v>A125173814K</v>
          </cell>
          <cell r="HP10" t="str">
            <v>A125185046C</v>
          </cell>
          <cell r="HQ10" t="str">
            <v>A125179430J</v>
          </cell>
          <cell r="HR10" t="str">
            <v>A125173854C</v>
          </cell>
          <cell r="HS10" t="str">
            <v>A125185086W</v>
          </cell>
          <cell r="HT10" t="str">
            <v>A125179470A</v>
          </cell>
          <cell r="HU10" t="str">
            <v>A125173858L</v>
          </cell>
          <cell r="HV10" t="str">
            <v>A125185090L</v>
          </cell>
          <cell r="HW10" t="str">
            <v>A125179474K</v>
          </cell>
          <cell r="HX10" t="str">
            <v>A125173818V</v>
          </cell>
          <cell r="HY10" t="str">
            <v>A125185050V</v>
          </cell>
          <cell r="HZ10" t="str">
            <v>A125179434T</v>
          </cell>
          <cell r="IA10" t="str">
            <v>A125173822K</v>
          </cell>
          <cell r="IB10" t="str">
            <v>A125185054C</v>
          </cell>
          <cell r="IC10" t="str">
            <v>A125179438A</v>
          </cell>
          <cell r="ID10" t="str">
            <v>A125173842V</v>
          </cell>
          <cell r="IE10" t="str">
            <v>A125185074L</v>
          </cell>
          <cell r="IF10" t="str">
            <v>A125179458K</v>
          </cell>
          <cell r="IG10" t="str">
            <v>A125173802A</v>
          </cell>
          <cell r="IH10" t="str">
            <v>A125185034V</v>
          </cell>
          <cell r="II10" t="str">
            <v>A125179418T</v>
          </cell>
          <cell r="IJ10" t="str">
            <v>A125173862C</v>
          </cell>
          <cell r="IK10" t="str">
            <v>A125185094W</v>
          </cell>
          <cell r="IL10" t="str">
            <v>A125179478V</v>
          </cell>
          <cell r="IM10" t="str">
            <v>A125173846C</v>
          </cell>
          <cell r="IN10" t="str">
            <v>A125185078W</v>
          </cell>
          <cell r="IO10" t="str">
            <v>A125179462A</v>
          </cell>
          <cell r="IP10" t="str">
            <v>A125173874L</v>
          </cell>
          <cell r="IQ10" t="str">
            <v>A125185106V</v>
          </cell>
        </row>
        <row r="11">
          <cell r="B11">
            <v>37.997</v>
          </cell>
          <cell r="C11">
            <v>79.694000000000003</v>
          </cell>
          <cell r="D11">
            <v>75.975999999999999</v>
          </cell>
          <cell r="E11">
            <v>33.51</v>
          </cell>
          <cell r="F11">
            <v>42.466000000000001</v>
          </cell>
          <cell r="G11">
            <v>34.155000000000001</v>
          </cell>
          <cell r="H11">
            <v>17.561</v>
          </cell>
          <cell r="I11">
            <v>16.594000000000001</v>
          </cell>
          <cell r="J11">
            <v>41.820999999999998</v>
          </cell>
          <cell r="K11">
            <v>15.948</v>
          </cell>
          <cell r="L11">
            <v>25.872</v>
          </cell>
          <cell r="M11">
            <v>41.715000000000003</v>
          </cell>
          <cell r="N11">
            <v>4.4870000000000001</v>
          </cell>
          <cell r="O11">
            <v>37.228000000000002</v>
          </cell>
          <cell r="P11">
            <v>703.53499999999997</v>
          </cell>
          <cell r="Q11">
            <v>228.572</v>
          </cell>
          <cell r="R11">
            <v>474.96300000000002</v>
          </cell>
          <cell r="S11">
            <v>275.512</v>
          </cell>
          <cell r="T11">
            <v>144.40700000000001</v>
          </cell>
          <cell r="U11">
            <v>131.10499999999999</v>
          </cell>
          <cell r="V11">
            <v>257.74099999999999</v>
          </cell>
          <cell r="W11">
            <v>134.483</v>
          </cell>
          <cell r="X11">
            <v>123.259</v>
          </cell>
          <cell r="Y11">
            <v>17.771000000000001</v>
          </cell>
          <cell r="Z11">
            <v>9.9250000000000007</v>
          </cell>
          <cell r="AA11">
            <v>7.8460000000000001</v>
          </cell>
          <cell r="AB11">
            <v>6.1360000000000001</v>
          </cell>
          <cell r="AC11">
            <v>1.61</v>
          </cell>
          <cell r="AD11">
            <v>4.5259999999999998</v>
          </cell>
          <cell r="AE11">
            <v>331.90800000000002</v>
          </cell>
          <cell r="AF11">
            <v>56.929000000000002</v>
          </cell>
          <cell r="AG11">
            <v>274.97899999999998</v>
          </cell>
          <cell r="AH11">
            <v>22.783999999999999</v>
          </cell>
          <cell r="AI11">
            <v>2.42</v>
          </cell>
          <cell r="AJ11">
            <v>20.364000000000001</v>
          </cell>
          <cell r="AK11">
            <v>309.12400000000002</v>
          </cell>
          <cell r="AL11">
            <v>54.509</v>
          </cell>
          <cell r="AM11">
            <v>254.61500000000001</v>
          </cell>
          <cell r="AN11">
            <v>89.978999999999999</v>
          </cell>
          <cell r="AO11">
            <v>25.626000000000001</v>
          </cell>
          <cell r="AP11">
            <v>64.352999999999994</v>
          </cell>
          <cell r="AQ11">
            <v>529.59900000000005</v>
          </cell>
          <cell r="AR11">
            <v>141.53899999999999</v>
          </cell>
          <cell r="AS11">
            <v>388.06099999999998</v>
          </cell>
          <cell r="AT11">
            <v>440.11500000000001</v>
          </cell>
          <cell r="AU11">
            <v>92.340999999999994</v>
          </cell>
          <cell r="AV11">
            <v>347.774</v>
          </cell>
          <cell r="AW11">
            <v>89.484999999999999</v>
          </cell>
          <cell r="AX11">
            <v>49.198</v>
          </cell>
          <cell r="AY11">
            <v>40.286000000000001</v>
          </cell>
          <cell r="AZ11">
            <v>291.89699999999999</v>
          </cell>
          <cell r="BA11">
            <v>152.04400000000001</v>
          </cell>
          <cell r="BB11">
            <v>139.85300000000001</v>
          </cell>
          <cell r="BC11">
            <v>1058.9290000000001</v>
          </cell>
          <cell r="BD11">
            <v>256.06400000000002</v>
          </cell>
          <cell r="BE11">
            <v>802.86500000000001</v>
          </cell>
          <cell r="BF11">
            <v>5403.3680000000004</v>
          </cell>
          <cell r="BG11">
            <v>2925.8290000000002</v>
          </cell>
          <cell r="BH11">
            <v>2477.5390000000002</v>
          </cell>
          <cell r="BI11">
            <v>1233.135</v>
          </cell>
          <cell r="BJ11">
            <v>370.11099999999999</v>
          </cell>
          <cell r="BK11">
            <v>863.024</v>
          </cell>
          <cell r="BL11">
            <v>5782.1729999999998</v>
          </cell>
          <cell r="BM11">
            <v>2838.88</v>
          </cell>
          <cell r="BN11">
            <v>2943.2939999999999</v>
          </cell>
          <cell r="BO11">
            <v>4119.8549999999996</v>
          </cell>
          <cell r="BP11">
            <v>2198.152</v>
          </cell>
          <cell r="BQ11">
            <v>1921.703</v>
          </cell>
          <cell r="BR11">
            <v>518.471</v>
          </cell>
          <cell r="BS11">
            <v>254.374</v>
          </cell>
          <cell r="BT11">
            <v>264.09699999999998</v>
          </cell>
          <cell r="BU11">
            <v>298.18299999999999</v>
          </cell>
          <cell r="BV11">
            <v>106.43899999999999</v>
          </cell>
          <cell r="BW11">
            <v>191.744</v>
          </cell>
          <cell r="BX11">
            <v>497.15800000000002</v>
          </cell>
          <cell r="BY11">
            <v>208.13</v>
          </cell>
          <cell r="BZ11">
            <v>289.02800000000002</v>
          </cell>
          <cell r="CA11">
            <v>57.142000000000003</v>
          </cell>
          <cell r="CB11">
            <v>22.114000000000001</v>
          </cell>
          <cell r="CC11">
            <v>35.027999999999999</v>
          </cell>
          <cell r="CD11">
            <v>39.067999999999998</v>
          </cell>
          <cell r="CE11">
            <v>17.936</v>
          </cell>
          <cell r="CF11">
            <v>21.132000000000001</v>
          </cell>
          <cell r="CG11">
            <v>20.776</v>
          </cell>
          <cell r="CH11">
            <v>10.177</v>
          </cell>
          <cell r="CI11">
            <v>10.599</v>
          </cell>
          <cell r="CJ11">
            <v>18.292000000000002</v>
          </cell>
          <cell r="CK11">
            <v>7.7590000000000003</v>
          </cell>
          <cell r="CL11">
            <v>10.532999999999999</v>
          </cell>
          <cell r="CM11">
            <v>18.074000000000002</v>
          </cell>
          <cell r="CN11">
            <v>4.1779999999999999</v>
          </cell>
          <cell r="CO11">
            <v>13.897</v>
          </cell>
          <cell r="CP11">
            <v>440.01600000000002</v>
          </cell>
          <cell r="CQ11">
            <v>186.01599999999999</v>
          </cell>
          <cell r="CR11">
            <v>254</v>
          </cell>
          <cell r="CS11">
            <v>159.26300000000001</v>
          </cell>
          <cell r="CT11">
            <v>90.403000000000006</v>
          </cell>
          <cell r="CU11">
            <v>68.861000000000004</v>
          </cell>
          <cell r="CV11">
            <v>150.02600000000001</v>
          </cell>
          <cell r="CW11">
            <v>85.369</v>
          </cell>
          <cell r="CX11">
            <v>64.656000000000006</v>
          </cell>
          <cell r="CY11">
            <v>9.2379999999999995</v>
          </cell>
          <cell r="CZ11">
            <v>5.0330000000000004</v>
          </cell>
          <cell r="DA11">
            <v>4.2050000000000001</v>
          </cell>
          <cell r="DB11">
            <v>3.589</v>
          </cell>
          <cell r="DC11">
            <v>1.1879999999999999</v>
          </cell>
          <cell r="DD11">
            <v>2.4009999999999998</v>
          </cell>
          <cell r="DE11">
            <v>213.262</v>
          </cell>
          <cell r="DF11">
            <v>69.006</v>
          </cell>
          <cell r="DG11">
            <v>144.256</v>
          </cell>
          <cell r="DH11">
            <v>39.018999999999998</v>
          </cell>
          <cell r="DI11">
            <v>18.399999999999999</v>
          </cell>
          <cell r="DJ11">
            <v>20.619</v>
          </cell>
          <cell r="DK11">
            <v>174.24299999999999</v>
          </cell>
          <cell r="DL11">
            <v>50.606000000000002</v>
          </cell>
          <cell r="DM11">
            <v>123.637</v>
          </cell>
          <cell r="DN11">
            <v>63.901000000000003</v>
          </cell>
          <cell r="DO11">
            <v>25.419</v>
          </cell>
          <cell r="DP11">
            <v>38.481999999999999</v>
          </cell>
          <cell r="DQ11">
            <v>1165.1600000000001</v>
          </cell>
          <cell r="DR11">
            <v>432.59800000000001</v>
          </cell>
          <cell r="DS11">
            <v>732.56299999999999</v>
          </cell>
          <cell r="DT11">
            <v>840.39499999999998</v>
          </cell>
          <cell r="DU11">
            <v>262.82400000000001</v>
          </cell>
          <cell r="DV11">
            <v>577.57100000000003</v>
          </cell>
          <cell r="DW11">
            <v>324.76600000000002</v>
          </cell>
          <cell r="DX11">
            <v>169.774</v>
          </cell>
          <cell r="DY11">
            <v>154.99199999999999</v>
          </cell>
          <cell r="DZ11">
            <v>170.80099999999999</v>
          </cell>
          <cell r="EA11">
            <v>95.546000000000006</v>
          </cell>
          <cell r="EB11">
            <v>75.254999999999995</v>
          </cell>
          <cell r="EC11">
            <v>1491.5170000000001</v>
          </cell>
          <cell r="ED11">
            <v>545.18100000000004</v>
          </cell>
          <cell r="EE11">
            <v>946.33600000000001</v>
          </cell>
          <cell r="EF11">
            <v>4176.9970000000003</v>
          </cell>
          <cell r="EG11">
            <v>2220.2660000000001</v>
          </cell>
          <cell r="EH11">
            <v>1956.731</v>
          </cell>
          <cell r="EI11">
            <v>1605.1759999999999</v>
          </cell>
          <cell r="EJ11">
            <v>618.61300000000006</v>
          </cell>
          <cell r="EK11">
            <v>986.56299999999999</v>
          </cell>
          <cell r="EL11">
            <v>3307.1819999999998</v>
          </cell>
          <cell r="EM11">
            <v>1591.412</v>
          </cell>
          <cell r="EN11">
            <v>1715.769</v>
          </cell>
          <cell r="EO11">
            <v>420.90300000000002</v>
          </cell>
          <cell r="EP11">
            <v>267.89600000000002</v>
          </cell>
          <cell r="EQ11">
            <v>153.00700000000001</v>
          </cell>
          <cell r="ER11">
            <v>43.304000000000002</v>
          </cell>
          <cell r="ES11">
            <v>32.170999999999999</v>
          </cell>
          <cell r="ET11">
            <v>11.132999999999999</v>
          </cell>
          <cell r="EU11">
            <v>24.684999999999999</v>
          </cell>
          <cell r="EV11">
            <v>16.690000000000001</v>
          </cell>
          <cell r="EW11">
            <v>7.9950000000000001</v>
          </cell>
          <cell r="EX11">
            <v>113.74299999999999</v>
          </cell>
          <cell r="EY11">
            <v>67.367000000000004</v>
          </cell>
          <cell r="EZ11">
            <v>46.375999999999998</v>
          </cell>
          <cell r="FA11">
            <v>9.1950000000000003</v>
          </cell>
          <cell r="FB11">
            <v>3.1629999999999998</v>
          </cell>
          <cell r="FC11">
            <v>6.032</v>
          </cell>
          <cell r="FD11">
            <v>7.0140000000000002</v>
          </cell>
          <cell r="FE11">
            <v>2.6139999999999999</v>
          </cell>
          <cell r="FF11">
            <v>4.4009999999999998</v>
          </cell>
          <cell r="FG11">
            <v>1.573</v>
          </cell>
          <cell r="FH11">
            <v>0.878</v>
          </cell>
          <cell r="FI11">
            <v>0.69499999999999995</v>
          </cell>
          <cell r="FJ11">
            <v>5.4409999999999998</v>
          </cell>
          <cell r="FK11">
            <v>1.7350000000000001</v>
          </cell>
          <cell r="FL11">
            <v>3.706</v>
          </cell>
          <cell r="FM11">
            <v>2.181</v>
          </cell>
          <cell r="FN11">
            <v>0.55000000000000004</v>
          </cell>
          <cell r="FO11">
            <v>1.6319999999999999</v>
          </cell>
          <cell r="FP11">
            <v>104.547</v>
          </cell>
          <cell r="FQ11">
            <v>64.203999999999994</v>
          </cell>
          <cell r="FR11">
            <v>40.343000000000004</v>
          </cell>
          <cell r="FS11">
            <v>6.306</v>
          </cell>
          <cell r="FT11">
            <v>4.5919999999999996</v>
          </cell>
          <cell r="FU11">
            <v>1.7150000000000001</v>
          </cell>
          <cell r="FV11">
            <v>6.306</v>
          </cell>
          <cell r="FW11">
            <v>4.5919999999999996</v>
          </cell>
          <cell r="FX11">
            <v>1.7150000000000001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91.143000000000001</v>
          </cell>
          <cell r="GF11">
            <v>55.343000000000004</v>
          </cell>
          <cell r="GG11">
            <v>35.799999999999997</v>
          </cell>
          <cell r="GH11">
            <v>26.344999999999999</v>
          </cell>
          <cell r="GI11">
            <v>15.608000000000001</v>
          </cell>
          <cell r="GJ11">
            <v>10.737</v>
          </cell>
          <cell r="GK11">
            <v>64.798000000000002</v>
          </cell>
          <cell r="GL11">
            <v>39.734999999999999</v>
          </cell>
          <cell r="GM11">
            <v>25.064</v>
          </cell>
          <cell r="GN11">
            <v>7.0979999999999999</v>
          </cell>
          <cell r="GO11">
            <v>4.2699999999999996</v>
          </cell>
          <cell r="GP11">
            <v>2.8290000000000002</v>
          </cell>
          <cell r="GQ11">
            <v>2772.5360000000001</v>
          </cell>
          <cell r="GR11">
            <v>1256.1489999999999</v>
          </cell>
          <cell r="GS11">
            <v>1516.386</v>
          </cell>
          <cell r="GT11">
            <v>2616.1559999999999</v>
          </cell>
          <cell r="GU11">
            <v>1179.9290000000001</v>
          </cell>
          <cell r="GV11">
            <v>1436.2270000000001</v>
          </cell>
          <cell r="GW11">
            <v>156.38</v>
          </cell>
          <cell r="GX11">
            <v>76.22</v>
          </cell>
          <cell r="GY11">
            <v>80.16</v>
          </cell>
          <cell r="GZ11">
            <v>7.8789999999999996</v>
          </cell>
          <cell r="HA11">
            <v>5.47</v>
          </cell>
          <cell r="HB11">
            <v>2.4089999999999998</v>
          </cell>
          <cell r="HC11">
            <v>2878.3989999999999</v>
          </cell>
          <cell r="HD11">
            <v>1318.047</v>
          </cell>
          <cell r="HE11">
            <v>1560.3530000000001</v>
          </cell>
          <cell r="HF11">
            <v>430.09800000000001</v>
          </cell>
          <cell r="HG11">
            <v>271.05900000000003</v>
          </cell>
          <cell r="HH11">
            <v>159.04</v>
          </cell>
          <cell r="HI11">
            <v>2877.0830000000001</v>
          </cell>
          <cell r="HJ11">
            <v>1320.3530000000001</v>
          </cell>
          <cell r="HK11">
            <v>1556.73</v>
          </cell>
          <cell r="HL11">
            <v>6013.5680000000002</v>
          </cell>
          <cell r="HM11">
            <v>2970.7640000000001</v>
          </cell>
          <cell r="HN11">
            <v>3042.8040000000001</v>
          </cell>
          <cell r="HO11">
            <v>3645.2159999999999</v>
          </cell>
          <cell r="HP11">
            <v>1971.1310000000001</v>
          </cell>
          <cell r="HQ11">
            <v>1674.085</v>
          </cell>
          <cell r="HR11">
            <v>501.22899999999998</v>
          </cell>
          <cell r="HS11">
            <v>266.483</v>
          </cell>
          <cell r="HT11">
            <v>234.74600000000001</v>
          </cell>
          <cell r="HU11">
            <v>310.67200000000003</v>
          </cell>
          <cell r="HV11">
            <v>128.62100000000001</v>
          </cell>
          <cell r="HW11">
            <v>182.05</v>
          </cell>
          <cell r="HX11">
            <v>676.26800000000003</v>
          </cell>
          <cell r="HY11">
            <v>285.71800000000002</v>
          </cell>
          <cell r="HZ11">
            <v>390.55099999999999</v>
          </cell>
          <cell r="IA11">
            <v>74.320999999999998</v>
          </cell>
          <cell r="IB11">
            <v>30.231000000000002</v>
          </cell>
          <cell r="IC11">
            <v>44.091000000000001</v>
          </cell>
          <cell r="ID11">
            <v>57.170999999999999</v>
          </cell>
          <cell r="IE11">
            <v>26.207000000000001</v>
          </cell>
          <cell r="IF11">
            <v>30.963999999999999</v>
          </cell>
          <cell r="IG11">
            <v>25.047999999999998</v>
          </cell>
          <cell r="IH11">
            <v>11.164999999999999</v>
          </cell>
          <cell r="II11">
            <v>13.884</v>
          </cell>
          <cell r="IJ11">
            <v>32.122999999999998</v>
          </cell>
          <cell r="IK11">
            <v>15.042</v>
          </cell>
          <cell r="IL11">
            <v>17.081</v>
          </cell>
          <cell r="IM11">
            <v>17.149999999999999</v>
          </cell>
          <cell r="IN11">
            <v>4.024</v>
          </cell>
          <cell r="IO11">
            <v>13.125999999999999</v>
          </cell>
          <cell r="IP11">
            <v>601.947</v>
          </cell>
          <cell r="IQ11">
            <v>255.48699999999999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45.003999999999998</v>
          </cell>
          <cell r="C23">
            <v>82.971000000000004</v>
          </cell>
          <cell r="D23">
            <v>88.725999999999999</v>
          </cell>
          <cell r="E23">
            <v>39.466999999999999</v>
          </cell>
          <cell r="F23">
            <v>49.259</v>
          </cell>
          <cell r="G23">
            <v>45.457000000000001</v>
          </cell>
          <cell r="H23">
            <v>23.771999999999998</v>
          </cell>
          <cell r="I23">
            <v>21.684999999999999</v>
          </cell>
          <cell r="J23">
            <v>43.268000000000001</v>
          </cell>
          <cell r="K23">
            <v>15.694000000000001</v>
          </cell>
          <cell r="L23">
            <v>27.574000000000002</v>
          </cell>
          <cell r="M23">
            <v>39.25</v>
          </cell>
          <cell r="N23">
            <v>5.5380000000000003</v>
          </cell>
          <cell r="O23">
            <v>33.712000000000003</v>
          </cell>
          <cell r="P23">
            <v>667.41800000000001</v>
          </cell>
          <cell r="Q23">
            <v>192.91</v>
          </cell>
          <cell r="R23">
            <v>474.50900000000001</v>
          </cell>
          <cell r="S23">
            <v>259.19900000000001</v>
          </cell>
          <cell r="T23">
            <v>115.81100000000001</v>
          </cell>
          <cell r="U23">
            <v>143.38800000000001</v>
          </cell>
          <cell r="V23">
            <v>234.114</v>
          </cell>
          <cell r="W23">
            <v>108.711</v>
          </cell>
          <cell r="X23">
            <v>125.402</v>
          </cell>
          <cell r="Y23">
            <v>25.085000000000001</v>
          </cell>
          <cell r="Z23">
            <v>7.1</v>
          </cell>
          <cell r="AA23">
            <v>17.986000000000001</v>
          </cell>
          <cell r="AB23">
            <v>2.8149999999999999</v>
          </cell>
          <cell r="AC23">
            <v>1.3140000000000001</v>
          </cell>
          <cell r="AD23">
            <v>1.5</v>
          </cell>
          <cell r="AE23">
            <v>301.12599999999998</v>
          </cell>
          <cell r="AF23">
            <v>49.433999999999997</v>
          </cell>
          <cell r="AG23">
            <v>251.69300000000001</v>
          </cell>
          <cell r="AH23">
            <v>24.454999999999998</v>
          </cell>
          <cell r="AI23">
            <v>5.5279999999999996</v>
          </cell>
          <cell r="AJ23">
            <v>18.927</v>
          </cell>
          <cell r="AK23">
            <v>276.67099999999999</v>
          </cell>
          <cell r="AL23">
            <v>43.905999999999999</v>
          </cell>
          <cell r="AM23">
            <v>232.76599999999999</v>
          </cell>
          <cell r="AN23">
            <v>104.27800000000001</v>
          </cell>
          <cell r="AO23">
            <v>26.350999999999999</v>
          </cell>
          <cell r="AP23">
            <v>77.927000000000007</v>
          </cell>
          <cell r="AQ23">
            <v>552.79999999999995</v>
          </cell>
          <cell r="AR23">
            <v>166.11799999999999</v>
          </cell>
          <cell r="AS23">
            <v>386.68200000000002</v>
          </cell>
          <cell r="AT23">
            <v>460.82799999999997</v>
          </cell>
          <cell r="AU23">
            <v>116.026</v>
          </cell>
          <cell r="AV23">
            <v>344.80099999999999</v>
          </cell>
          <cell r="AW23">
            <v>91.972999999999999</v>
          </cell>
          <cell r="AX23">
            <v>50.091999999999999</v>
          </cell>
          <cell r="AY23">
            <v>41.881</v>
          </cell>
          <cell r="AZ23">
            <v>279.57100000000003</v>
          </cell>
          <cell r="BA23">
            <v>132.48400000000001</v>
          </cell>
          <cell r="BB23">
            <v>147.08799999999999</v>
          </cell>
          <cell r="BC23">
            <v>1068.623</v>
          </cell>
          <cell r="BD23">
            <v>271.54899999999998</v>
          </cell>
          <cell r="BE23">
            <v>797.07399999999996</v>
          </cell>
          <cell r="BF23">
            <v>5482.71</v>
          </cell>
          <cell r="BG23">
            <v>2960.29</v>
          </cell>
          <cell r="BH23">
            <v>2522.4209999999998</v>
          </cell>
          <cell r="BI23">
            <v>1220.2190000000001</v>
          </cell>
          <cell r="BJ23">
            <v>359.02800000000002</v>
          </cell>
          <cell r="BK23">
            <v>861.19100000000003</v>
          </cell>
          <cell r="BL23">
            <v>5864.9110000000001</v>
          </cell>
          <cell r="BM23">
            <v>2873.4029999999998</v>
          </cell>
          <cell r="BN23">
            <v>2991.509</v>
          </cell>
          <cell r="BO23">
            <v>4230.2920000000004</v>
          </cell>
          <cell r="BP23">
            <v>2238.5569999999998</v>
          </cell>
          <cell r="BQ23">
            <v>1991.7339999999999</v>
          </cell>
          <cell r="BR23">
            <v>508.51600000000002</v>
          </cell>
          <cell r="BS23">
            <v>253.327</v>
          </cell>
          <cell r="BT23">
            <v>255.18899999999999</v>
          </cell>
          <cell r="BU23">
            <v>297.279</v>
          </cell>
          <cell r="BV23">
            <v>114.06399999999999</v>
          </cell>
          <cell r="BW23">
            <v>183.215</v>
          </cell>
          <cell r="BX23">
            <v>515.58600000000001</v>
          </cell>
          <cell r="BY23">
            <v>230.05</v>
          </cell>
          <cell r="BZ23">
            <v>285.536</v>
          </cell>
          <cell r="CA23">
            <v>66.77</v>
          </cell>
          <cell r="CB23">
            <v>28.146000000000001</v>
          </cell>
          <cell r="CC23">
            <v>38.624000000000002</v>
          </cell>
          <cell r="CD23">
            <v>48.593000000000004</v>
          </cell>
          <cell r="CE23">
            <v>21.363</v>
          </cell>
          <cell r="CF23">
            <v>27.23</v>
          </cell>
          <cell r="CG23">
            <v>24.234000000000002</v>
          </cell>
          <cell r="CH23">
            <v>11.096</v>
          </cell>
          <cell r="CI23">
            <v>13.138</v>
          </cell>
          <cell r="CJ23">
            <v>24.358000000000001</v>
          </cell>
          <cell r="CK23">
            <v>10.266999999999999</v>
          </cell>
          <cell r="CL23">
            <v>14.090999999999999</v>
          </cell>
          <cell r="CM23">
            <v>18.178000000000001</v>
          </cell>
          <cell r="CN23">
            <v>6.7830000000000004</v>
          </cell>
          <cell r="CO23">
            <v>11.395</v>
          </cell>
          <cell r="CP23">
            <v>448.81599999999997</v>
          </cell>
          <cell r="CQ23">
            <v>201.904</v>
          </cell>
          <cell r="CR23">
            <v>246.91200000000001</v>
          </cell>
          <cell r="CS23">
            <v>169.91499999999999</v>
          </cell>
          <cell r="CT23">
            <v>93.259</v>
          </cell>
          <cell r="CU23">
            <v>76.656000000000006</v>
          </cell>
          <cell r="CV23">
            <v>155.39099999999999</v>
          </cell>
          <cell r="CW23">
            <v>86.486000000000004</v>
          </cell>
          <cell r="CX23">
            <v>68.905000000000001</v>
          </cell>
          <cell r="CY23">
            <v>14.523999999999999</v>
          </cell>
          <cell r="CZ23">
            <v>6.7729999999999997</v>
          </cell>
          <cell r="DA23">
            <v>7.7510000000000003</v>
          </cell>
          <cell r="DB23">
            <v>2.84</v>
          </cell>
          <cell r="DC23">
            <v>1.1930000000000001</v>
          </cell>
          <cell r="DD23">
            <v>1.647</v>
          </cell>
          <cell r="DE23">
            <v>215.018</v>
          </cell>
          <cell r="DF23">
            <v>80.260999999999996</v>
          </cell>
          <cell r="DG23">
            <v>134.75700000000001</v>
          </cell>
          <cell r="DH23">
            <v>32.420999999999999</v>
          </cell>
          <cell r="DI23">
            <v>13.006</v>
          </cell>
          <cell r="DJ23">
            <v>19.416</v>
          </cell>
          <cell r="DK23">
            <v>182.596</v>
          </cell>
          <cell r="DL23">
            <v>67.254999999999995</v>
          </cell>
          <cell r="DM23">
            <v>115.34099999999999</v>
          </cell>
          <cell r="DN23">
            <v>61.042999999999999</v>
          </cell>
          <cell r="DO23">
            <v>27.190999999999999</v>
          </cell>
          <cell r="DP23">
            <v>33.851999999999997</v>
          </cell>
          <cell r="DQ23">
            <v>1119.0329999999999</v>
          </cell>
          <cell r="DR23">
            <v>404.79599999999999</v>
          </cell>
          <cell r="DS23">
            <v>714.23800000000006</v>
          </cell>
          <cell r="DT23">
            <v>837.73800000000006</v>
          </cell>
          <cell r="DU23">
            <v>266.27300000000002</v>
          </cell>
          <cell r="DV23">
            <v>571.46500000000003</v>
          </cell>
          <cell r="DW23">
            <v>281.29500000000002</v>
          </cell>
          <cell r="DX23">
            <v>138.52199999999999</v>
          </cell>
          <cell r="DY23">
            <v>142.773</v>
          </cell>
          <cell r="DZ23">
            <v>179.626</v>
          </cell>
          <cell r="EA23">
            <v>97.582999999999998</v>
          </cell>
          <cell r="EB23">
            <v>82.043000000000006</v>
          </cell>
          <cell r="EC23">
            <v>1454.9939999999999</v>
          </cell>
          <cell r="ED23">
            <v>537.26300000000003</v>
          </cell>
          <cell r="EE23">
            <v>917.73099999999999</v>
          </cell>
          <cell r="EF23">
            <v>4297.0619999999999</v>
          </cell>
          <cell r="EG23">
            <v>2266.703</v>
          </cell>
          <cell r="EH23">
            <v>2030.3589999999999</v>
          </cell>
          <cell r="EI23">
            <v>1567.8489999999999</v>
          </cell>
          <cell r="EJ23">
            <v>606.69899999999996</v>
          </cell>
          <cell r="EK23">
            <v>961.15</v>
          </cell>
          <cell r="EL23">
            <v>3415.384</v>
          </cell>
          <cell r="EM23">
            <v>1635.8489999999999</v>
          </cell>
          <cell r="EN23">
            <v>1779.5350000000001</v>
          </cell>
          <cell r="EO23">
            <v>445.971</v>
          </cell>
          <cell r="EP23">
            <v>274.375</v>
          </cell>
          <cell r="EQ23">
            <v>171.596</v>
          </cell>
          <cell r="ER23">
            <v>36.936999999999998</v>
          </cell>
          <cell r="ES23">
            <v>26.765000000000001</v>
          </cell>
          <cell r="ET23">
            <v>10.172000000000001</v>
          </cell>
          <cell r="EU23">
            <v>23.702999999999999</v>
          </cell>
          <cell r="EV23">
            <v>16.305</v>
          </cell>
          <cell r="EW23">
            <v>7.3979999999999997</v>
          </cell>
          <cell r="EX23">
            <v>120.227</v>
          </cell>
          <cell r="EY23">
            <v>66.510999999999996</v>
          </cell>
          <cell r="EZ23">
            <v>53.716000000000001</v>
          </cell>
          <cell r="FA23">
            <v>9.2739999999999991</v>
          </cell>
          <cell r="FB23">
            <v>4.3380000000000001</v>
          </cell>
          <cell r="FC23">
            <v>4.9349999999999996</v>
          </cell>
          <cell r="FD23">
            <v>5.8029999999999999</v>
          </cell>
          <cell r="FE23">
            <v>1.6120000000000001</v>
          </cell>
          <cell r="FF23">
            <v>4.1909999999999998</v>
          </cell>
          <cell r="FG23">
            <v>2.0710000000000002</v>
          </cell>
          <cell r="FH23">
            <v>0.71899999999999997</v>
          </cell>
          <cell r="FI23">
            <v>1.351</v>
          </cell>
          <cell r="FJ23">
            <v>3.7320000000000002</v>
          </cell>
          <cell r="FK23">
            <v>0.89300000000000002</v>
          </cell>
          <cell r="FL23">
            <v>2.84</v>
          </cell>
          <cell r="FM23">
            <v>3.4710000000000001</v>
          </cell>
          <cell r="FN23">
            <v>2.726</v>
          </cell>
          <cell r="FO23">
            <v>0.74399999999999999</v>
          </cell>
          <cell r="FP23">
            <v>110.953</v>
          </cell>
          <cell r="FQ23">
            <v>62.173000000000002</v>
          </cell>
          <cell r="FR23">
            <v>48.78</v>
          </cell>
          <cell r="FS23">
            <v>5.907</v>
          </cell>
          <cell r="FT23">
            <v>3.4670000000000001</v>
          </cell>
          <cell r="FU23">
            <v>2.44</v>
          </cell>
          <cell r="FV23">
            <v>5.6390000000000002</v>
          </cell>
          <cell r="FW23">
            <v>3.1989999999999998</v>
          </cell>
          <cell r="FX23">
            <v>2.44</v>
          </cell>
          <cell r="FY23">
            <v>0.26800000000000002</v>
          </cell>
          <cell r="FZ23">
            <v>0.26800000000000002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88.873999999999995</v>
          </cell>
          <cell r="GF23">
            <v>52.38</v>
          </cell>
          <cell r="GG23">
            <v>36.494</v>
          </cell>
          <cell r="GH23">
            <v>30.413</v>
          </cell>
          <cell r="GI23">
            <v>16.082000000000001</v>
          </cell>
          <cell r="GJ23">
            <v>14.332000000000001</v>
          </cell>
          <cell r="GK23">
            <v>58.460999999999999</v>
          </cell>
          <cell r="GL23">
            <v>36.298999999999999</v>
          </cell>
          <cell r="GM23">
            <v>22.161999999999999</v>
          </cell>
          <cell r="GN23">
            <v>16.172000000000001</v>
          </cell>
          <cell r="GO23">
            <v>6.3250000000000002</v>
          </cell>
          <cell r="GP23">
            <v>9.8469999999999995</v>
          </cell>
          <cell r="GQ23">
            <v>2849.1849999999999</v>
          </cell>
          <cell r="GR23">
            <v>1294.962</v>
          </cell>
          <cell r="GS23">
            <v>1554.223</v>
          </cell>
          <cell r="GT23">
            <v>2703.2460000000001</v>
          </cell>
          <cell r="GU23">
            <v>1216.5640000000001</v>
          </cell>
          <cell r="GV23">
            <v>1486.682</v>
          </cell>
          <cell r="GW23">
            <v>145.93899999999999</v>
          </cell>
          <cell r="GX23">
            <v>78.397999999999996</v>
          </cell>
          <cell r="GY23">
            <v>67.540999999999997</v>
          </cell>
          <cell r="GZ23">
            <v>7.7089999999999996</v>
          </cell>
          <cell r="HA23">
            <v>3.9180000000000001</v>
          </cell>
          <cell r="HB23">
            <v>3.7919999999999998</v>
          </cell>
          <cell r="HC23">
            <v>2961.703</v>
          </cell>
          <cell r="HD23">
            <v>1357.5550000000001</v>
          </cell>
          <cell r="HE23">
            <v>1604.1479999999999</v>
          </cell>
          <cell r="HF23">
            <v>455.245</v>
          </cell>
          <cell r="HG23">
            <v>278.714</v>
          </cell>
          <cell r="HH23">
            <v>176.53200000000001</v>
          </cell>
          <cell r="HI23">
            <v>2960.1379999999999</v>
          </cell>
          <cell r="HJ23">
            <v>1357.135</v>
          </cell>
          <cell r="HK23">
            <v>1603.0039999999999</v>
          </cell>
          <cell r="HL23">
            <v>6139.8450000000003</v>
          </cell>
          <cell r="HM23">
            <v>3025.7849999999999</v>
          </cell>
          <cell r="HN23">
            <v>3114.0610000000001</v>
          </cell>
          <cell r="HO23">
            <v>3789.6880000000001</v>
          </cell>
          <cell r="HP23">
            <v>2014.954</v>
          </cell>
          <cell r="HQ23">
            <v>1774.7329999999999</v>
          </cell>
          <cell r="HR23">
            <v>497.77199999999999</v>
          </cell>
          <cell r="HS23">
            <v>257.798</v>
          </cell>
          <cell r="HT23">
            <v>239.97300000000001</v>
          </cell>
          <cell r="HU23">
            <v>304.96499999999997</v>
          </cell>
          <cell r="HV23">
            <v>124.08499999999999</v>
          </cell>
          <cell r="HW23">
            <v>180.88</v>
          </cell>
          <cell r="HX23">
            <v>644.08900000000006</v>
          </cell>
          <cell r="HY23">
            <v>273.89699999999999</v>
          </cell>
          <cell r="HZ23">
            <v>370.19200000000001</v>
          </cell>
          <cell r="IA23">
            <v>81.167000000000002</v>
          </cell>
          <cell r="IB23">
            <v>33.228000000000002</v>
          </cell>
          <cell r="IC23">
            <v>47.939</v>
          </cell>
          <cell r="ID23">
            <v>64.465000000000003</v>
          </cell>
          <cell r="IE23">
            <v>28.911999999999999</v>
          </cell>
          <cell r="IF23">
            <v>35.552</v>
          </cell>
          <cell r="IG23">
            <v>31.518000000000001</v>
          </cell>
          <cell r="IH23">
            <v>11.972</v>
          </cell>
          <cell r="II23">
            <v>19.545999999999999</v>
          </cell>
          <cell r="IJ23">
            <v>32.945999999999998</v>
          </cell>
          <cell r="IK23">
            <v>16.940000000000001</v>
          </cell>
          <cell r="IL23">
            <v>16.007000000000001</v>
          </cell>
          <cell r="IM23">
            <v>16.702000000000002</v>
          </cell>
          <cell r="IN23">
            <v>4.3159999999999998</v>
          </cell>
          <cell r="IO23">
            <v>12.387</v>
          </cell>
          <cell r="IP23">
            <v>562.92200000000003</v>
          </cell>
          <cell r="IQ23">
            <v>240.67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41.008000000000003</v>
          </cell>
          <cell r="C35">
            <v>106.277</v>
          </cell>
          <cell r="D35">
            <v>94.034000000000006</v>
          </cell>
          <cell r="E35">
            <v>35.933</v>
          </cell>
          <cell r="F35">
            <v>58.100999999999999</v>
          </cell>
          <cell r="G35">
            <v>43.749000000000002</v>
          </cell>
          <cell r="H35">
            <v>18.757000000000001</v>
          </cell>
          <cell r="I35">
            <v>24.992000000000001</v>
          </cell>
          <cell r="J35">
            <v>50.286000000000001</v>
          </cell>
          <cell r="K35">
            <v>17.175999999999998</v>
          </cell>
          <cell r="L35">
            <v>33.109000000000002</v>
          </cell>
          <cell r="M35">
            <v>53.250999999999998</v>
          </cell>
          <cell r="N35">
            <v>5.0750000000000002</v>
          </cell>
          <cell r="O35">
            <v>48.176000000000002</v>
          </cell>
          <cell r="P35">
            <v>661.774</v>
          </cell>
          <cell r="Q35">
            <v>201.697</v>
          </cell>
          <cell r="R35">
            <v>460.07799999999997</v>
          </cell>
          <cell r="S35">
            <v>255.988</v>
          </cell>
          <cell r="T35">
            <v>121.536</v>
          </cell>
          <cell r="U35">
            <v>134.452</v>
          </cell>
          <cell r="V35">
            <v>236.15700000000001</v>
          </cell>
          <cell r="W35">
            <v>116.372</v>
          </cell>
          <cell r="X35">
            <v>119.785</v>
          </cell>
          <cell r="Y35">
            <v>19.831</v>
          </cell>
          <cell r="Z35">
            <v>5.1639999999999997</v>
          </cell>
          <cell r="AA35">
            <v>14.667999999999999</v>
          </cell>
          <cell r="AB35">
            <v>5.23</v>
          </cell>
          <cell r="AC35">
            <v>0.89500000000000002</v>
          </cell>
          <cell r="AD35">
            <v>4.335</v>
          </cell>
          <cell r="AE35">
            <v>302.87299999999999</v>
          </cell>
          <cell r="AF35">
            <v>56.750999999999998</v>
          </cell>
          <cell r="AG35">
            <v>246.12200000000001</v>
          </cell>
          <cell r="AH35">
            <v>19.733000000000001</v>
          </cell>
          <cell r="AI35">
            <v>5.4180000000000001</v>
          </cell>
          <cell r="AJ35">
            <v>14.315</v>
          </cell>
          <cell r="AK35">
            <v>283.14</v>
          </cell>
          <cell r="AL35">
            <v>51.332999999999998</v>
          </cell>
          <cell r="AM35">
            <v>231.80699999999999</v>
          </cell>
          <cell r="AN35">
            <v>97.683999999999997</v>
          </cell>
          <cell r="AO35">
            <v>22.515000000000001</v>
          </cell>
          <cell r="AP35">
            <v>75.168999999999997</v>
          </cell>
          <cell r="AQ35">
            <v>547.80399999999997</v>
          </cell>
          <cell r="AR35">
            <v>153.93700000000001</v>
          </cell>
          <cell r="AS35">
            <v>393.86700000000002</v>
          </cell>
          <cell r="AT35">
            <v>452.327</v>
          </cell>
          <cell r="AU35">
            <v>105.56699999999999</v>
          </cell>
          <cell r="AV35">
            <v>346.76100000000002</v>
          </cell>
          <cell r="AW35">
            <v>95.475999999999999</v>
          </cell>
          <cell r="AX35">
            <v>48.37</v>
          </cell>
          <cell r="AY35">
            <v>47.106999999999999</v>
          </cell>
          <cell r="AZ35">
            <v>279.90499999999997</v>
          </cell>
          <cell r="BA35">
            <v>135.12899999999999</v>
          </cell>
          <cell r="BB35">
            <v>144.77699999999999</v>
          </cell>
          <cell r="BC35">
            <v>1076.9580000000001</v>
          </cell>
          <cell r="BD35">
            <v>261.51299999999998</v>
          </cell>
          <cell r="BE35">
            <v>815.44500000000005</v>
          </cell>
          <cell r="BF35">
            <v>5599.0770000000002</v>
          </cell>
          <cell r="BG35">
            <v>3015.3980000000001</v>
          </cell>
          <cell r="BH35">
            <v>2583.6790000000001</v>
          </cell>
          <cell r="BI35">
            <v>1209.578</v>
          </cell>
          <cell r="BJ35">
            <v>355.63299999999998</v>
          </cell>
          <cell r="BK35">
            <v>853.94500000000005</v>
          </cell>
          <cell r="BL35">
            <v>5941.4679999999998</v>
          </cell>
          <cell r="BM35">
            <v>2900.5630000000001</v>
          </cell>
          <cell r="BN35">
            <v>3040.904</v>
          </cell>
          <cell r="BO35">
            <v>4275.2690000000002</v>
          </cell>
          <cell r="BP35">
            <v>2246.413</v>
          </cell>
          <cell r="BQ35">
            <v>2028.857</v>
          </cell>
          <cell r="BR35">
            <v>515.93399999999997</v>
          </cell>
          <cell r="BS35">
            <v>263.18700000000001</v>
          </cell>
          <cell r="BT35">
            <v>252.74700000000001</v>
          </cell>
          <cell r="BU35">
            <v>315.17500000000001</v>
          </cell>
          <cell r="BV35">
            <v>121.931</v>
          </cell>
          <cell r="BW35">
            <v>193.244</v>
          </cell>
          <cell r="BX35">
            <v>502.90600000000001</v>
          </cell>
          <cell r="BY35">
            <v>206.941</v>
          </cell>
          <cell r="BZ35">
            <v>295.96499999999997</v>
          </cell>
          <cell r="CA35">
            <v>65.852000000000004</v>
          </cell>
          <cell r="CB35">
            <v>25.97</v>
          </cell>
          <cell r="CC35">
            <v>39.881999999999998</v>
          </cell>
          <cell r="CD35">
            <v>50.973999999999997</v>
          </cell>
          <cell r="CE35">
            <v>18.175999999999998</v>
          </cell>
          <cell r="CF35">
            <v>32.798000000000002</v>
          </cell>
          <cell r="CG35">
            <v>25.15</v>
          </cell>
          <cell r="CH35">
            <v>10.785</v>
          </cell>
          <cell r="CI35">
            <v>14.365</v>
          </cell>
          <cell r="CJ35">
            <v>25.824000000000002</v>
          </cell>
          <cell r="CK35">
            <v>7.391</v>
          </cell>
          <cell r="CL35">
            <v>18.433</v>
          </cell>
          <cell r="CM35">
            <v>14.878</v>
          </cell>
          <cell r="CN35">
            <v>7.7949999999999999</v>
          </cell>
          <cell r="CO35">
            <v>7.0830000000000002</v>
          </cell>
          <cell r="CP35">
            <v>437.05399999999997</v>
          </cell>
          <cell r="CQ35">
            <v>180.971</v>
          </cell>
          <cell r="CR35">
            <v>256.08300000000003</v>
          </cell>
          <cell r="CS35">
            <v>173.91499999999999</v>
          </cell>
          <cell r="CT35">
            <v>89.393000000000001</v>
          </cell>
          <cell r="CU35">
            <v>84.522000000000006</v>
          </cell>
          <cell r="CV35">
            <v>159.66900000000001</v>
          </cell>
          <cell r="CW35">
            <v>84.61</v>
          </cell>
          <cell r="CX35">
            <v>75.058999999999997</v>
          </cell>
          <cell r="CY35">
            <v>14.246</v>
          </cell>
          <cell r="CZ35">
            <v>4.7830000000000004</v>
          </cell>
          <cell r="DA35">
            <v>9.4629999999999992</v>
          </cell>
          <cell r="DB35">
            <v>2.988</v>
          </cell>
          <cell r="DC35">
            <v>0.72199999999999998</v>
          </cell>
          <cell r="DD35">
            <v>2.2650000000000001</v>
          </cell>
          <cell r="DE35">
            <v>205.345</v>
          </cell>
          <cell r="DF35">
            <v>73.165999999999997</v>
          </cell>
          <cell r="DG35">
            <v>132.179</v>
          </cell>
          <cell r="DH35">
            <v>25.417000000000002</v>
          </cell>
          <cell r="DI35">
            <v>7.24</v>
          </cell>
          <cell r="DJ35">
            <v>18.177</v>
          </cell>
          <cell r="DK35">
            <v>179.928</v>
          </cell>
          <cell r="DL35">
            <v>65.926000000000002</v>
          </cell>
          <cell r="DM35">
            <v>114.003</v>
          </cell>
          <cell r="DN35">
            <v>54.805999999999997</v>
          </cell>
          <cell r="DO35">
            <v>17.689</v>
          </cell>
          <cell r="DP35">
            <v>37.116999999999997</v>
          </cell>
          <cell r="DQ35">
            <v>1163.2929999999999</v>
          </cell>
          <cell r="DR35">
            <v>447.21</v>
          </cell>
          <cell r="DS35">
            <v>716.08299999999997</v>
          </cell>
          <cell r="DT35">
            <v>833.05899999999997</v>
          </cell>
          <cell r="DU35">
            <v>277.26499999999999</v>
          </cell>
          <cell r="DV35">
            <v>555.79399999999998</v>
          </cell>
          <cell r="DW35">
            <v>330.23399999999998</v>
          </cell>
          <cell r="DX35">
            <v>169.94499999999999</v>
          </cell>
          <cell r="DY35">
            <v>160.28899999999999</v>
          </cell>
          <cell r="DZ35">
            <v>184.81899999999999</v>
          </cell>
          <cell r="EA35">
            <v>95.394999999999996</v>
          </cell>
          <cell r="EB35">
            <v>89.424000000000007</v>
          </cell>
          <cell r="EC35">
            <v>1481.3789999999999</v>
          </cell>
          <cell r="ED35">
            <v>558.75599999999997</v>
          </cell>
          <cell r="EE35">
            <v>922.62400000000002</v>
          </cell>
          <cell r="EF35">
            <v>4341.1210000000001</v>
          </cell>
          <cell r="EG35">
            <v>2272.3829999999998</v>
          </cell>
          <cell r="EH35">
            <v>2068.7379999999998</v>
          </cell>
          <cell r="EI35">
            <v>1600.346</v>
          </cell>
          <cell r="EJ35">
            <v>628.17999999999995</v>
          </cell>
          <cell r="EK35">
            <v>972.16600000000005</v>
          </cell>
          <cell r="EL35">
            <v>3598.9520000000002</v>
          </cell>
          <cell r="EM35">
            <v>1717.826</v>
          </cell>
          <cell r="EN35">
            <v>1881.126</v>
          </cell>
          <cell r="EO35">
            <v>461.92099999999999</v>
          </cell>
          <cell r="EP35">
            <v>277.57499999999999</v>
          </cell>
          <cell r="EQ35">
            <v>184.345</v>
          </cell>
          <cell r="ER35">
            <v>36.472000000000001</v>
          </cell>
          <cell r="ES35">
            <v>23.951000000000001</v>
          </cell>
          <cell r="ET35">
            <v>12.521000000000001</v>
          </cell>
          <cell r="EU35">
            <v>19.478999999999999</v>
          </cell>
          <cell r="EV35">
            <v>12.07</v>
          </cell>
          <cell r="EW35">
            <v>7.4080000000000004</v>
          </cell>
          <cell r="EX35">
            <v>108.70699999999999</v>
          </cell>
          <cell r="EY35">
            <v>57.435000000000002</v>
          </cell>
          <cell r="EZ35">
            <v>51.273000000000003</v>
          </cell>
          <cell r="FA35">
            <v>12.515000000000001</v>
          </cell>
          <cell r="FB35">
            <v>6.4969999999999999</v>
          </cell>
          <cell r="FC35">
            <v>6.0179999999999998</v>
          </cell>
          <cell r="FD35">
            <v>10.763999999999999</v>
          </cell>
          <cell r="FE35">
            <v>6.069</v>
          </cell>
          <cell r="FF35">
            <v>4.6950000000000003</v>
          </cell>
          <cell r="FG35">
            <v>3.1629999999999998</v>
          </cell>
          <cell r="FH35">
            <v>1.804</v>
          </cell>
          <cell r="FI35">
            <v>1.3580000000000001</v>
          </cell>
          <cell r="FJ35">
            <v>7.601</v>
          </cell>
          <cell r="FK35">
            <v>4.2640000000000002</v>
          </cell>
          <cell r="FL35">
            <v>3.3370000000000002</v>
          </cell>
          <cell r="FM35">
            <v>1.7509999999999999</v>
          </cell>
          <cell r="FN35">
            <v>0.42799999999999999</v>
          </cell>
          <cell r="FO35">
            <v>1.3220000000000001</v>
          </cell>
          <cell r="FP35">
            <v>96.192999999999998</v>
          </cell>
          <cell r="FQ35">
            <v>50.938000000000002</v>
          </cell>
          <cell r="FR35">
            <v>45.255000000000003</v>
          </cell>
          <cell r="FS35">
            <v>5.55</v>
          </cell>
          <cell r="FT35">
            <v>3.7</v>
          </cell>
          <cell r="FU35">
            <v>1.85</v>
          </cell>
          <cell r="FV35">
            <v>5.2949999999999999</v>
          </cell>
          <cell r="FW35">
            <v>3.4449999999999998</v>
          </cell>
          <cell r="FX35">
            <v>1.85</v>
          </cell>
          <cell r="FY35">
            <v>0.255</v>
          </cell>
          <cell r="FZ35">
            <v>0.255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81.358000000000004</v>
          </cell>
          <cell r="GF35">
            <v>43.033999999999999</v>
          </cell>
          <cell r="GG35">
            <v>38.323</v>
          </cell>
          <cell r="GH35">
            <v>30.899000000000001</v>
          </cell>
          <cell r="GI35">
            <v>17.946999999999999</v>
          </cell>
          <cell r="GJ35">
            <v>12.951000000000001</v>
          </cell>
          <cell r="GK35">
            <v>50.459000000000003</v>
          </cell>
          <cell r="GL35">
            <v>25.087</v>
          </cell>
          <cell r="GM35">
            <v>25.372</v>
          </cell>
          <cell r="GN35">
            <v>9.2850000000000001</v>
          </cell>
          <cell r="GO35">
            <v>4.2039999999999997</v>
          </cell>
          <cell r="GP35">
            <v>5.0819999999999999</v>
          </cell>
          <cell r="GQ35">
            <v>3028.3240000000001</v>
          </cell>
          <cell r="GR35">
            <v>1382.816</v>
          </cell>
          <cell r="GS35">
            <v>1645.508</v>
          </cell>
          <cell r="GT35">
            <v>2850.52</v>
          </cell>
          <cell r="GU35">
            <v>1299.404</v>
          </cell>
          <cell r="GV35">
            <v>1551.116</v>
          </cell>
          <cell r="GW35">
            <v>177.804</v>
          </cell>
          <cell r="GX35">
            <v>83.411000000000001</v>
          </cell>
          <cell r="GY35">
            <v>94.393000000000001</v>
          </cell>
          <cell r="GZ35">
            <v>8.4580000000000002</v>
          </cell>
          <cell r="HA35">
            <v>5.2489999999999997</v>
          </cell>
          <cell r="HB35">
            <v>3.2080000000000002</v>
          </cell>
          <cell r="HC35">
            <v>3128.5740000000001</v>
          </cell>
          <cell r="HD35">
            <v>1435.001</v>
          </cell>
          <cell r="HE35">
            <v>1693.5730000000001</v>
          </cell>
          <cell r="HF35">
            <v>474.435</v>
          </cell>
          <cell r="HG35">
            <v>284.072</v>
          </cell>
          <cell r="HH35">
            <v>190.363</v>
          </cell>
          <cell r="HI35">
            <v>3124.5169999999998</v>
          </cell>
          <cell r="HJ35">
            <v>1433.7529999999999</v>
          </cell>
          <cell r="HK35">
            <v>1690.7639999999999</v>
          </cell>
          <cell r="HL35">
            <v>6263.7889999999998</v>
          </cell>
          <cell r="HM35">
            <v>3084.6260000000002</v>
          </cell>
          <cell r="HN35">
            <v>3179.163</v>
          </cell>
          <cell r="HO35">
            <v>3802.41</v>
          </cell>
          <cell r="HP35">
            <v>2042.8340000000001</v>
          </cell>
          <cell r="HQ35">
            <v>1759.576</v>
          </cell>
          <cell r="HR35">
            <v>527.34500000000003</v>
          </cell>
          <cell r="HS35">
            <v>265.70299999999997</v>
          </cell>
          <cell r="HT35">
            <v>261.64100000000002</v>
          </cell>
          <cell r="HU35">
            <v>317.96699999999998</v>
          </cell>
          <cell r="HV35">
            <v>120.226</v>
          </cell>
          <cell r="HW35">
            <v>197.74</v>
          </cell>
          <cell r="HX35">
            <v>662.625</v>
          </cell>
          <cell r="HY35">
            <v>269.01900000000001</v>
          </cell>
          <cell r="HZ35">
            <v>393.60500000000002</v>
          </cell>
          <cell r="IA35">
            <v>95.373999999999995</v>
          </cell>
          <cell r="IB35">
            <v>33.715000000000003</v>
          </cell>
          <cell r="IC35">
            <v>61.658999999999999</v>
          </cell>
          <cell r="ID35">
            <v>62.817</v>
          </cell>
          <cell r="IE35">
            <v>26.382000000000001</v>
          </cell>
          <cell r="IF35">
            <v>36.436</v>
          </cell>
          <cell r="IG35">
            <v>27.433</v>
          </cell>
          <cell r="IH35">
            <v>11.467000000000001</v>
          </cell>
          <cell r="II35">
            <v>15.965999999999999</v>
          </cell>
          <cell r="IJ35">
            <v>35.384999999999998</v>
          </cell>
          <cell r="IK35">
            <v>14.914999999999999</v>
          </cell>
          <cell r="IL35">
            <v>20.47</v>
          </cell>
          <cell r="IM35">
            <v>32.557000000000002</v>
          </cell>
          <cell r="IN35">
            <v>7.3330000000000002</v>
          </cell>
          <cell r="IO35">
            <v>25.222999999999999</v>
          </cell>
          <cell r="IP35">
            <v>567.25099999999998</v>
          </cell>
          <cell r="IQ35">
            <v>235.304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31.98</v>
          </cell>
          <cell r="C47">
            <v>92.741</v>
          </cell>
          <cell r="D47">
            <v>76.436999999999998</v>
          </cell>
          <cell r="E47">
            <v>28.716000000000001</v>
          </cell>
          <cell r="F47">
            <v>47.72</v>
          </cell>
          <cell r="G47">
            <v>33.283999999999999</v>
          </cell>
          <cell r="H47">
            <v>13.499000000000001</v>
          </cell>
          <cell r="I47">
            <v>19.785</v>
          </cell>
          <cell r="J47">
            <v>43.152999999999999</v>
          </cell>
          <cell r="K47">
            <v>15.217000000000001</v>
          </cell>
          <cell r="L47">
            <v>27.936</v>
          </cell>
          <cell r="M47">
            <v>48.283999999999999</v>
          </cell>
          <cell r="N47">
            <v>3.2629999999999999</v>
          </cell>
          <cell r="O47">
            <v>45.02</v>
          </cell>
          <cell r="P47">
            <v>648.05600000000004</v>
          </cell>
          <cell r="Q47">
            <v>211.256</v>
          </cell>
          <cell r="R47">
            <v>436.8</v>
          </cell>
          <cell r="S47">
            <v>248.75299999999999</v>
          </cell>
          <cell r="T47">
            <v>117.566</v>
          </cell>
          <cell r="U47">
            <v>131.18700000000001</v>
          </cell>
          <cell r="V47">
            <v>226.57499999999999</v>
          </cell>
          <cell r="W47">
            <v>113.119</v>
          </cell>
          <cell r="X47">
            <v>113.456</v>
          </cell>
          <cell r="Y47">
            <v>22.177</v>
          </cell>
          <cell r="Z47">
            <v>4.4470000000000001</v>
          </cell>
          <cell r="AA47">
            <v>17.731000000000002</v>
          </cell>
          <cell r="AB47">
            <v>5.0919999999999996</v>
          </cell>
          <cell r="AC47">
            <v>1.6220000000000001</v>
          </cell>
          <cell r="AD47">
            <v>3.47</v>
          </cell>
          <cell r="AE47">
            <v>303.16800000000001</v>
          </cell>
          <cell r="AF47">
            <v>66.450999999999993</v>
          </cell>
          <cell r="AG47">
            <v>236.71700000000001</v>
          </cell>
          <cell r="AH47">
            <v>21.29</v>
          </cell>
          <cell r="AI47">
            <v>4.9859999999999998</v>
          </cell>
          <cell r="AJ47">
            <v>16.303999999999998</v>
          </cell>
          <cell r="AK47">
            <v>281.87799999999999</v>
          </cell>
          <cell r="AL47">
            <v>61.463999999999999</v>
          </cell>
          <cell r="AM47">
            <v>220.41399999999999</v>
          </cell>
          <cell r="AN47">
            <v>91.043999999999997</v>
          </cell>
          <cell r="AO47">
            <v>25.617999999999999</v>
          </cell>
          <cell r="AP47">
            <v>65.426000000000002</v>
          </cell>
          <cell r="AQ47">
            <v>509.608</v>
          </cell>
          <cell r="AR47">
            <v>151.048</v>
          </cell>
          <cell r="AS47">
            <v>358.55900000000003</v>
          </cell>
          <cell r="AT47">
            <v>427.70600000000002</v>
          </cell>
          <cell r="AU47">
            <v>101.268</v>
          </cell>
          <cell r="AV47">
            <v>326.43799999999999</v>
          </cell>
          <cell r="AW47">
            <v>81.902000000000001</v>
          </cell>
          <cell r="AX47">
            <v>49.78</v>
          </cell>
          <cell r="AY47">
            <v>32.122</v>
          </cell>
          <cell r="AZ47">
            <v>259.85899999999998</v>
          </cell>
          <cell r="BA47">
            <v>126.619</v>
          </cell>
          <cell r="BB47">
            <v>133.24100000000001</v>
          </cell>
          <cell r="BC47">
            <v>1022.525</v>
          </cell>
          <cell r="BD47">
            <v>267.666</v>
          </cell>
          <cell r="BE47">
            <v>754.85900000000004</v>
          </cell>
          <cell r="BF47">
            <v>5756.61</v>
          </cell>
          <cell r="BG47">
            <v>3054.5259999999998</v>
          </cell>
          <cell r="BH47">
            <v>2702.0839999999998</v>
          </cell>
          <cell r="BI47">
            <v>1157.664</v>
          </cell>
          <cell r="BJ47">
            <v>362.30500000000001</v>
          </cell>
          <cell r="BK47">
            <v>795.35900000000004</v>
          </cell>
          <cell r="BL47">
            <v>6014.9449999999997</v>
          </cell>
          <cell r="BM47">
            <v>2937.375</v>
          </cell>
          <cell r="BN47">
            <v>3077.57</v>
          </cell>
          <cell r="BO47">
            <v>4388.223</v>
          </cell>
          <cell r="BP47">
            <v>2301.2449999999999</v>
          </cell>
          <cell r="BQ47">
            <v>2086.9789999999998</v>
          </cell>
          <cell r="BR47">
            <v>531.51300000000003</v>
          </cell>
          <cell r="BS47">
            <v>255.72300000000001</v>
          </cell>
          <cell r="BT47">
            <v>275.79000000000002</v>
          </cell>
          <cell r="BU47">
            <v>316.98200000000003</v>
          </cell>
          <cell r="BV47">
            <v>118.301</v>
          </cell>
          <cell r="BW47">
            <v>198.68100000000001</v>
          </cell>
          <cell r="BX47">
            <v>507.822</v>
          </cell>
          <cell r="BY47">
            <v>228.91800000000001</v>
          </cell>
          <cell r="BZ47">
            <v>278.904</v>
          </cell>
          <cell r="CA47">
            <v>73.792000000000002</v>
          </cell>
          <cell r="CB47">
            <v>30.12</v>
          </cell>
          <cell r="CC47">
            <v>43.670999999999999</v>
          </cell>
          <cell r="CD47">
            <v>53.725999999999999</v>
          </cell>
          <cell r="CE47">
            <v>23.349</v>
          </cell>
          <cell r="CF47">
            <v>30.376999999999999</v>
          </cell>
          <cell r="CG47">
            <v>27.518000000000001</v>
          </cell>
          <cell r="CH47">
            <v>13.862</v>
          </cell>
          <cell r="CI47">
            <v>13.654999999999999</v>
          </cell>
          <cell r="CJ47">
            <v>26.209</v>
          </cell>
          <cell r="CK47">
            <v>9.4870000000000001</v>
          </cell>
          <cell r="CL47">
            <v>16.722000000000001</v>
          </cell>
          <cell r="CM47">
            <v>20.065000000000001</v>
          </cell>
          <cell r="CN47">
            <v>6.7709999999999999</v>
          </cell>
          <cell r="CO47">
            <v>13.294</v>
          </cell>
          <cell r="CP47">
            <v>434.03</v>
          </cell>
          <cell r="CQ47">
            <v>198.797</v>
          </cell>
          <cell r="CR47">
            <v>235.233</v>
          </cell>
          <cell r="CS47">
            <v>162.47300000000001</v>
          </cell>
          <cell r="CT47">
            <v>88.572999999999993</v>
          </cell>
          <cell r="CU47">
            <v>73.900000000000006</v>
          </cell>
          <cell r="CV47">
            <v>152.68600000000001</v>
          </cell>
          <cell r="CW47">
            <v>84.349000000000004</v>
          </cell>
          <cell r="CX47">
            <v>68.337000000000003</v>
          </cell>
          <cell r="CY47">
            <v>9.7870000000000008</v>
          </cell>
          <cell r="CZ47">
            <v>4.2240000000000002</v>
          </cell>
          <cell r="DA47">
            <v>5.5629999999999997</v>
          </cell>
          <cell r="DB47">
            <v>5.1079999999999997</v>
          </cell>
          <cell r="DC47">
            <v>4.1710000000000003</v>
          </cell>
          <cell r="DD47">
            <v>0.93700000000000006</v>
          </cell>
          <cell r="DE47">
            <v>202.8</v>
          </cell>
          <cell r="DF47">
            <v>77.875</v>
          </cell>
          <cell r="DG47">
            <v>124.925</v>
          </cell>
          <cell r="DH47">
            <v>38.662999999999997</v>
          </cell>
          <cell r="DI47">
            <v>18.765999999999998</v>
          </cell>
          <cell r="DJ47">
            <v>19.896999999999998</v>
          </cell>
          <cell r="DK47">
            <v>164.137</v>
          </cell>
          <cell r="DL47">
            <v>59.109000000000002</v>
          </cell>
          <cell r="DM47">
            <v>105.02800000000001</v>
          </cell>
          <cell r="DN47">
            <v>63.65</v>
          </cell>
          <cell r="DO47">
            <v>28.178000000000001</v>
          </cell>
          <cell r="DP47">
            <v>35.472000000000001</v>
          </cell>
          <cell r="DQ47">
            <v>1118.8989999999999</v>
          </cell>
          <cell r="DR47">
            <v>407.21199999999999</v>
          </cell>
          <cell r="DS47">
            <v>711.68700000000001</v>
          </cell>
          <cell r="DT47">
            <v>864.00199999999995</v>
          </cell>
          <cell r="DU47">
            <v>280.02499999999998</v>
          </cell>
          <cell r="DV47">
            <v>583.976</v>
          </cell>
          <cell r="DW47">
            <v>254.898</v>
          </cell>
          <cell r="DX47">
            <v>127.187</v>
          </cell>
          <cell r="DY47">
            <v>127.711</v>
          </cell>
          <cell r="DZ47">
            <v>180.20400000000001</v>
          </cell>
          <cell r="EA47">
            <v>98.210999999999999</v>
          </cell>
          <cell r="EB47">
            <v>81.992000000000004</v>
          </cell>
          <cell r="EC47">
            <v>1446.518</v>
          </cell>
          <cell r="ED47">
            <v>537.91899999999998</v>
          </cell>
          <cell r="EE47">
            <v>908.59900000000005</v>
          </cell>
          <cell r="EF47">
            <v>4462.0150000000003</v>
          </cell>
          <cell r="EG47">
            <v>2331.3649999999998</v>
          </cell>
          <cell r="EH47">
            <v>2130.65</v>
          </cell>
          <cell r="EI47">
            <v>1552.93</v>
          </cell>
          <cell r="EJ47">
            <v>606.00900000000001</v>
          </cell>
          <cell r="EK47">
            <v>946.92</v>
          </cell>
          <cell r="EL47">
            <v>3742.5450000000001</v>
          </cell>
          <cell r="EM47">
            <v>1780.0609999999999</v>
          </cell>
          <cell r="EN47">
            <v>1962.4849999999999</v>
          </cell>
          <cell r="EO47">
            <v>524.74199999999996</v>
          </cell>
          <cell r="EP47">
            <v>317.58199999999999</v>
          </cell>
          <cell r="EQ47">
            <v>207.16</v>
          </cell>
          <cell r="ER47">
            <v>54.109000000000002</v>
          </cell>
          <cell r="ES47">
            <v>37.259</v>
          </cell>
          <cell r="ET47">
            <v>16.850000000000001</v>
          </cell>
          <cell r="EU47">
            <v>28.571999999999999</v>
          </cell>
          <cell r="EV47">
            <v>19.189</v>
          </cell>
          <cell r="EW47">
            <v>9.3829999999999991</v>
          </cell>
          <cell r="EX47">
            <v>135.58699999999999</v>
          </cell>
          <cell r="EY47">
            <v>74.2</v>
          </cell>
          <cell r="EZ47">
            <v>61.386000000000003</v>
          </cell>
          <cell r="FA47">
            <v>11.863</v>
          </cell>
          <cell r="FB47">
            <v>7.18</v>
          </cell>
          <cell r="FC47">
            <v>4.6840000000000002</v>
          </cell>
          <cell r="FD47">
            <v>8.5640000000000001</v>
          </cell>
          <cell r="FE47">
            <v>5.8630000000000004</v>
          </cell>
          <cell r="FF47">
            <v>2.702</v>
          </cell>
          <cell r="FG47">
            <v>1.72</v>
          </cell>
          <cell r="FH47">
            <v>0.83799999999999997</v>
          </cell>
          <cell r="FI47">
            <v>0.88300000000000001</v>
          </cell>
          <cell r="FJ47">
            <v>6.8440000000000003</v>
          </cell>
          <cell r="FK47">
            <v>5.0250000000000004</v>
          </cell>
          <cell r="FL47">
            <v>1.819</v>
          </cell>
          <cell r="FM47">
            <v>3.2989999999999999</v>
          </cell>
          <cell r="FN47">
            <v>1.3169999999999999</v>
          </cell>
          <cell r="FO47">
            <v>1.982</v>
          </cell>
          <cell r="FP47">
            <v>123.723</v>
          </cell>
          <cell r="FQ47">
            <v>67.021000000000001</v>
          </cell>
          <cell r="FR47">
            <v>56.701999999999998</v>
          </cell>
          <cell r="FS47">
            <v>8.1340000000000003</v>
          </cell>
          <cell r="FT47">
            <v>6.0750000000000002</v>
          </cell>
          <cell r="FU47">
            <v>2.06</v>
          </cell>
          <cell r="FV47">
            <v>6.86</v>
          </cell>
          <cell r="FW47">
            <v>5.665</v>
          </cell>
          <cell r="FX47">
            <v>1.1950000000000001</v>
          </cell>
          <cell r="FY47">
            <v>1.274</v>
          </cell>
          <cell r="FZ47">
            <v>0.40899999999999997</v>
          </cell>
          <cell r="GA47">
            <v>0.86499999999999999</v>
          </cell>
          <cell r="GB47">
            <v>0</v>
          </cell>
          <cell r="GC47">
            <v>0</v>
          </cell>
          <cell r="GD47">
            <v>0</v>
          </cell>
          <cell r="GE47">
            <v>98.881</v>
          </cell>
          <cell r="GF47">
            <v>53.472000000000001</v>
          </cell>
          <cell r="GG47">
            <v>45.408999999999999</v>
          </cell>
          <cell r="GH47">
            <v>28.312000000000001</v>
          </cell>
          <cell r="GI47">
            <v>12.72</v>
          </cell>
          <cell r="GJ47">
            <v>15.592000000000001</v>
          </cell>
          <cell r="GK47">
            <v>70.569000000000003</v>
          </cell>
          <cell r="GL47">
            <v>40.752000000000002</v>
          </cell>
          <cell r="GM47">
            <v>29.817</v>
          </cell>
          <cell r="GN47">
            <v>16.707999999999998</v>
          </cell>
          <cell r="GO47">
            <v>7.4740000000000002</v>
          </cell>
          <cell r="GP47">
            <v>9.234</v>
          </cell>
          <cell r="GQ47">
            <v>3082.2159999999999</v>
          </cell>
          <cell r="GR47">
            <v>1388.278</v>
          </cell>
          <cell r="GS47">
            <v>1693.9380000000001</v>
          </cell>
          <cell r="GT47">
            <v>2931.26</v>
          </cell>
          <cell r="GU47">
            <v>1310.4269999999999</v>
          </cell>
          <cell r="GV47">
            <v>1620.8330000000001</v>
          </cell>
          <cell r="GW47">
            <v>150.95599999999999</v>
          </cell>
          <cell r="GX47">
            <v>77.850999999999999</v>
          </cell>
          <cell r="GY47">
            <v>73.105000000000004</v>
          </cell>
          <cell r="GZ47">
            <v>8.58</v>
          </cell>
          <cell r="HA47">
            <v>6.5030000000000001</v>
          </cell>
          <cell r="HB47">
            <v>2.077</v>
          </cell>
          <cell r="HC47">
            <v>3209.223</v>
          </cell>
          <cell r="HD47">
            <v>1455.9749999999999</v>
          </cell>
          <cell r="HE47">
            <v>1753.2470000000001</v>
          </cell>
          <cell r="HF47">
            <v>536.60599999999999</v>
          </cell>
          <cell r="HG47">
            <v>324.762</v>
          </cell>
          <cell r="HH47">
            <v>211.84399999999999</v>
          </cell>
          <cell r="HI47">
            <v>3205.94</v>
          </cell>
          <cell r="HJ47">
            <v>1455.299</v>
          </cell>
          <cell r="HK47">
            <v>1750.6410000000001</v>
          </cell>
          <cell r="HL47">
            <v>6381.1409999999996</v>
          </cell>
          <cell r="HM47">
            <v>3140.491</v>
          </cell>
          <cell r="HN47">
            <v>3240.65</v>
          </cell>
          <cell r="HO47">
            <v>3967.5619999999999</v>
          </cell>
          <cell r="HP47">
            <v>2113.0219999999999</v>
          </cell>
          <cell r="HQ47">
            <v>1854.539</v>
          </cell>
          <cell r="HR47">
            <v>558.49</v>
          </cell>
          <cell r="HS47">
            <v>282.55700000000002</v>
          </cell>
          <cell r="HT47">
            <v>275.93299999999999</v>
          </cell>
          <cell r="HU47">
            <v>341.94</v>
          </cell>
          <cell r="HV47">
            <v>137.58099999999999</v>
          </cell>
          <cell r="HW47">
            <v>204.35900000000001</v>
          </cell>
          <cell r="HX47">
            <v>636.697</v>
          </cell>
          <cell r="HY47">
            <v>280.19200000000001</v>
          </cell>
          <cell r="HZ47">
            <v>356.505</v>
          </cell>
          <cell r="IA47">
            <v>85.241</v>
          </cell>
          <cell r="IB47">
            <v>34.113999999999997</v>
          </cell>
          <cell r="IC47">
            <v>51.125999999999998</v>
          </cell>
          <cell r="ID47">
            <v>66.417000000000002</v>
          </cell>
          <cell r="IE47">
            <v>31.268000000000001</v>
          </cell>
          <cell r="IF47">
            <v>35.149000000000001</v>
          </cell>
          <cell r="IG47">
            <v>32.527999999999999</v>
          </cell>
          <cell r="IH47">
            <v>15.609</v>
          </cell>
          <cell r="II47">
            <v>16.919</v>
          </cell>
          <cell r="IJ47">
            <v>33.889000000000003</v>
          </cell>
          <cell r="IK47">
            <v>15.659000000000001</v>
          </cell>
          <cell r="IL47">
            <v>18.23</v>
          </cell>
          <cell r="IM47">
            <v>18.823</v>
          </cell>
          <cell r="IN47">
            <v>2.8460000000000001</v>
          </cell>
          <cell r="IO47">
            <v>15.978</v>
          </cell>
          <cell r="IP47">
            <v>551.45600000000002</v>
          </cell>
          <cell r="IQ47">
            <v>246.078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42.49</v>
          </cell>
          <cell r="C59">
            <v>98.736000000000004</v>
          </cell>
          <cell r="D59">
            <v>88.451999999999998</v>
          </cell>
          <cell r="E59">
            <v>35.420999999999999</v>
          </cell>
          <cell r="F59">
            <v>53.03</v>
          </cell>
          <cell r="G59">
            <v>44.215000000000003</v>
          </cell>
          <cell r="H59">
            <v>20.847000000000001</v>
          </cell>
          <cell r="I59">
            <v>23.367999999999999</v>
          </cell>
          <cell r="J59">
            <v>44.237000000000002</v>
          </cell>
          <cell r="K59">
            <v>14.574</v>
          </cell>
          <cell r="L59">
            <v>29.661999999999999</v>
          </cell>
          <cell r="M59">
            <v>52.774999999999999</v>
          </cell>
          <cell r="N59">
            <v>7.069</v>
          </cell>
          <cell r="O59">
            <v>45.706000000000003</v>
          </cell>
          <cell r="P59">
            <v>602.97900000000004</v>
          </cell>
          <cell r="Q59">
            <v>196.673</v>
          </cell>
          <cell r="R59">
            <v>406.30599999999998</v>
          </cell>
          <cell r="S59">
            <v>222.40899999999999</v>
          </cell>
          <cell r="T59">
            <v>113.336</v>
          </cell>
          <cell r="U59">
            <v>109.07299999999999</v>
          </cell>
          <cell r="V59">
            <v>201.31899999999999</v>
          </cell>
          <cell r="W59">
            <v>104.256</v>
          </cell>
          <cell r="X59">
            <v>97.061999999999998</v>
          </cell>
          <cell r="Y59">
            <v>21.09</v>
          </cell>
          <cell r="Z59">
            <v>9.0790000000000006</v>
          </cell>
          <cell r="AA59">
            <v>12.010999999999999</v>
          </cell>
          <cell r="AB59">
            <v>5.38</v>
          </cell>
          <cell r="AC59">
            <v>2.1070000000000002</v>
          </cell>
          <cell r="AD59">
            <v>3.2730000000000001</v>
          </cell>
          <cell r="AE59">
            <v>289.26900000000001</v>
          </cell>
          <cell r="AF59">
            <v>61.75</v>
          </cell>
          <cell r="AG59">
            <v>227.518</v>
          </cell>
          <cell r="AH59">
            <v>21.364000000000001</v>
          </cell>
          <cell r="AI59">
            <v>6.3090000000000002</v>
          </cell>
          <cell r="AJ59">
            <v>15.055</v>
          </cell>
          <cell r="AK59">
            <v>267.90499999999997</v>
          </cell>
          <cell r="AL59">
            <v>55.441000000000003</v>
          </cell>
          <cell r="AM59">
            <v>212.464</v>
          </cell>
          <cell r="AN59">
            <v>85.921000000000006</v>
          </cell>
          <cell r="AO59">
            <v>19.478999999999999</v>
          </cell>
          <cell r="AP59">
            <v>66.441000000000003</v>
          </cell>
          <cell r="AQ59">
            <v>532.45100000000002</v>
          </cell>
          <cell r="AR59">
            <v>156.041</v>
          </cell>
          <cell r="AS59">
            <v>376.41</v>
          </cell>
          <cell r="AT59">
            <v>446.48599999999999</v>
          </cell>
          <cell r="AU59">
            <v>108.845</v>
          </cell>
          <cell r="AV59">
            <v>337.64100000000002</v>
          </cell>
          <cell r="AW59">
            <v>85.963999999999999</v>
          </cell>
          <cell r="AX59">
            <v>47.195999999999998</v>
          </cell>
          <cell r="AY59">
            <v>38.768000000000001</v>
          </cell>
          <cell r="AZ59">
            <v>245.53399999999999</v>
          </cell>
          <cell r="BA59">
            <v>125.104</v>
          </cell>
          <cell r="BB59">
            <v>120.43</v>
          </cell>
          <cell r="BC59">
            <v>1031.1220000000001</v>
          </cell>
          <cell r="BD59">
            <v>270.101</v>
          </cell>
          <cell r="BE59">
            <v>761.02200000000005</v>
          </cell>
          <cell r="BF59">
            <v>5888.8109999999997</v>
          </cell>
          <cell r="BG59">
            <v>3116.1990000000001</v>
          </cell>
          <cell r="BH59">
            <v>2772.6120000000001</v>
          </cell>
          <cell r="BI59">
            <v>1135.4290000000001</v>
          </cell>
          <cell r="BJ59">
            <v>352.714</v>
          </cell>
          <cell r="BK59">
            <v>782.71500000000003</v>
          </cell>
          <cell r="BL59">
            <v>6058.7209999999995</v>
          </cell>
          <cell r="BM59">
            <v>2955.0189999999998</v>
          </cell>
          <cell r="BN59">
            <v>3103.701</v>
          </cell>
          <cell r="BO59">
            <v>4440.4650000000001</v>
          </cell>
          <cell r="BP59">
            <v>2311.7860000000001</v>
          </cell>
          <cell r="BQ59">
            <v>2128.6790000000001</v>
          </cell>
          <cell r="BR59">
            <v>498.53699999999998</v>
          </cell>
          <cell r="BS59">
            <v>246.81700000000001</v>
          </cell>
          <cell r="BT59">
            <v>251.72</v>
          </cell>
          <cell r="BU59">
            <v>284.80900000000003</v>
          </cell>
          <cell r="BV59">
            <v>111.672</v>
          </cell>
          <cell r="BW59">
            <v>173.137</v>
          </cell>
          <cell r="BX59">
            <v>453.53699999999998</v>
          </cell>
          <cell r="BY59">
            <v>199.54900000000001</v>
          </cell>
          <cell r="BZ59">
            <v>253.988</v>
          </cell>
          <cell r="CA59">
            <v>65.778999999999996</v>
          </cell>
          <cell r="CB59">
            <v>36.360999999999997</v>
          </cell>
          <cell r="CC59">
            <v>29.417000000000002</v>
          </cell>
          <cell r="CD59">
            <v>49.281999999999996</v>
          </cell>
          <cell r="CE59">
            <v>26.827000000000002</v>
          </cell>
          <cell r="CF59">
            <v>22.454000000000001</v>
          </cell>
          <cell r="CG59">
            <v>21.013000000000002</v>
          </cell>
          <cell r="CH59">
            <v>13.025</v>
          </cell>
          <cell r="CI59">
            <v>7.9880000000000004</v>
          </cell>
          <cell r="CJ59">
            <v>28.268000000000001</v>
          </cell>
          <cell r="CK59">
            <v>13.802</v>
          </cell>
          <cell r="CL59">
            <v>14.465999999999999</v>
          </cell>
          <cell r="CM59">
            <v>16.497</v>
          </cell>
          <cell r="CN59">
            <v>9.5340000000000007</v>
          </cell>
          <cell r="CO59">
            <v>6.9630000000000001</v>
          </cell>
          <cell r="CP59">
            <v>387.75799999999998</v>
          </cell>
          <cell r="CQ59">
            <v>163.18799999999999</v>
          </cell>
          <cell r="CR59">
            <v>224.571</v>
          </cell>
          <cell r="CS59">
            <v>154.667</v>
          </cell>
          <cell r="CT59">
            <v>78.147000000000006</v>
          </cell>
          <cell r="CU59">
            <v>76.52</v>
          </cell>
          <cell r="CV59">
            <v>142.721</v>
          </cell>
          <cell r="CW59">
            <v>73.570999999999998</v>
          </cell>
          <cell r="CX59">
            <v>69.150000000000006</v>
          </cell>
          <cell r="CY59">
            <v>11.946999999999999</v>
          </cell>
          <cell r="CZ59">
            <v>4.577</v>
          </cell>
          <cell r="DA59">
            <v>7.37</v>
          </cell>
          <cell r="DB59">
            <v>4.2990000000000004</v>
          </cell>
          <cell r="DC59">
            <v>3.016</v>
          </cell>
          <cell r="DD59">
            <v>1.284</v>
          </cell>
          <cell r="DE59">
            <v>182.07599999999999</v>
          </cell>
          <cell r="DF59">
            <v>64</v>
          </cell>
          <cell r="DG59">
            <v>118.077</v>
          </cell>
          <cell r="DH59">
            <v>27.047000000000001</v>
          </cell>
          <cell r="DI59">
            <v>9.3719999999999999</v>
          </cell>
          <cell r="DJ59">
            <v>17.675000000000001</v>
          </cell>
          <cell r="DK59">
            <v>155.029</v>
          </cell>
          <cell r="DL59">
            <v>54.628</v>
          </cell>
          <cell r="DM59">
            <v>100.402</v>
          </cell>
          <cell r="DN59">
            <v>46.715000000000003</v>
          </cell>
          <cell r="DO59">
            <v>18.024999999999999</v>
          </cell>
          <cell r="DP59">
            <v>28.690999999999999</v>
          </cell>
          <cell r="DQ59">
            <v>1164.7190000000001</v>
          </cell>
          <cell r="DR59">
            <v>443.68400000000003</v>
          </cell>
          <cell r="DS59">
            <v>721.03499999999997</v>
          </cell>
          <cell r="DT59">
            <v>878.12199999999996</v>
          </cell>
          <cell r="DU59">
            <v>303.48700000000002</v>
          </cell>
          <cell r="DV59">
            <v>574.63499999999999</v>
          </cell>
          <cell r="DW59">
            <v>286.59699999999998</v>
          </cell>
          <cell r="DX59">
            <v>140.19800000000001</v>
          </cell>
          <cell r="DY59">
            <v>146.399</v>
          </cell>
          <cell r="DZ59">
            <v>163.73400000000001</v>
          </cell>
          <cell r="EA59">
            <v>86.596000000000004</v>
          </cell>
          <cell r="EB59">
            <v>77.138999999999996</v>
          </cell>
          <cell r="EC59">
            <v>1454.5219999999999</v>
          </cell>
          <cell r="ED59">
            <v>556.63800000000003</v>
          </cell>
          <cell r="EE59">
            <v>897.88400000000001</v>
          </cell>
          <cell r="EF59">
            <v>4506.2439999999997</v>
          </cell>
          <cell r="EG59">
            <v>2348.1469999999999</v>
          </cell>
          <cell r="EH59">
            <v>2158.096</v>
          </cell>
          <cell r="EI59">
            <v>1552.4770000000001</v>
          </cell>
          <cell r="EJ59">
            <v>606.87199999999996</v>
          </cell>
          <cell r="EK59">
            <v>945.60500000000002</v>
          </cell>
          <cell r="EL59">
            <v>3804.5520000000001</v>
          </cell>
          <cell r="EM59">
            <v>1801.684</v>
          </cell>
          <cell r="EN59">
            <v>2002.8679999999999</v>
          </cell>
          <cell r="EO59">
            <v>567.54999999999995</v>
          </cell>
          <cell r="EP59">
            <v>349.45400000000001</v>
          </cell>
          <cell r="EQ59">
            <v>218.096</v>
          </cell>
          <cell r="ER59">
            <v>50.393999999999998</v>
          </cell>
          <cell r="ES59">
            <v>35.957999999999998</v>
          </cell>
          <cell r="ET59">
            <v>14.436</v>
          </cell>
          <cell r="EU59">
            <v>26.352</v>
          </cell>
          <cell r="EV59">
            <v>17.855</v>
          </cell>
          <cell r="EW59">
            <v>8.4969999999999999</v>
          </cell>
          <cell r="EX59">
            <v>142.63999999999999</v>
          </cell>
          <cell r="EY59">
            <v>80.534999999999997</v>
          </cell>
          <cell r="EZ59">
            <v>62.104999999999997</v>
          </cell>
          <cell r="FA59">
            <v>12.56</v>
          </cell>
          <cell r="FB59">
            <v>6.2160000000000002</v>
          </cell>
          <cell r="FC59">
            <v>6.3440000000000003</v>
          </cell>
          <cell r="FD59">
            <v>8.2720000000000002</v>
          </cell>
          <cell r="FE59">
            <v>3.7629999999999999</v>
          </cell>
          <cell r="FF59">
            <v>4.508</v>
          </cell>
          <cell r="FG59">
            <v>3.7669999999999999</v>
          </cell>
          <cell r="FH59">
            <v>1.4530000000000001</v>
          </cell>
          <cell r="FI59">
            <v>2.3140000000000001</v>
          </cell>
          <cell r="FJ59">
            <v>4.5049999999999999</v>
          </cell>
          <cell r="FK59">
            <v>2.3109999999999999</v>
          </cell>
          <cell r="FL59">
            <v>2.1949999999999998</v>
          </cell>
          <cell r="FM59">
            <v>4.2880000000000003</v>
          </cell>
          <cell r="FN59">
            <v>2.4529999999999998</v>
          </cell>
          <cell r="FO59">
            <v>1.835</v>
          </cell>
          <cell r="FP59">
            <v>130.08000000000001</v>
          </cell>
          <cell r="FQ59">
            <v>74.319000000000003</v>
          </cell>
          <cell r="FR59">
            <v>55.761000000000003</v>
          </cell>
          <cell r="FS59">
            <v>10.244999999999999</v>
          </cell>
          <cell r="FT59">
            <v>7.85</v>
          </cell>
          <cell r="FU59">
            <v>2.395</v>
          </cell>
          <cell r="FV59">
            <v>8.8710000000000004</v>
          </cell>
          <cell r="FW59">
            <v>7.3239999999999998</v>
          </cell>
          <cell r="FX59">
            <v>1.5469999999999999</v>
          </cell>
          <cell r="FY59">
            <v>1.3740000000000001</v>
          </cell>
          <cell r="FZ59">
            <v>0.52600000000000002</v>
          </cell>
          <cell r="GA59">
            <v>0.84699999999999998</v>
          </cell>
          <cell r="GB59">
            <v>0.47399999999999998</v>
          </cell>
          <cell r="GC59">
            <v>0</v>
          </cell>
          <cell r="GD59">
            <v>0.47399999999999998</v>
          </cell>
          <cell r="GE59">
            <v>100.968</v>
          </cell>
          <cell r="GF59">
            <v>58.932000000000002</v>
          </cell>
          <cell r="GG59">
            <v>42.036999999999999</v>
          </cell>
          <cell r="GH59">
            <v>28.802</v>
          </cell>
          <cell r="GI59">
            <v>16.497</v>
          </cell>
          <cell r="GJ59">
            <v>12.305</v>
          </cell>
          <cell r="GK59">
            <v>72.165999999999997</v>
          </cell>
          <cell r="GL59">
            <v>42.435000000000002</v>
          </cell>
          <cell r="GM59">
            <v>29.731999999999999</v>
          </cell>
          <cell r="GN59">
            <v>18.393000000000001</v>
          </cell>
          <cell r="GO59">
            <v>7.5359999999999996</v>
          </cell>
          <cell r="GP59">
            <v>10.856</v>
          </cell>
          <cell r="GQ59">
            <v>3094.3629999999998</v>
          </cell>
          <cell r="GR59">
            <v>1371.6949999999999</v>
          </cell>
          <cell r="GS59">
            <v>1722.6679999999999</v>
          </cell>
          <cell r="GT59">
            <v>2927.5749999999998</v>
          </cell>
          <cell r="GU59">
            <v>1284.3979999999999</v>
          </cell>
          <cell r="GV59">
            <v>1643.1769999999999</v>
          </cell>
          <cell r="GW59">
            <v>166.78700000000001</v>
          </cell>
          <cell r="GX59">
            <v>87.296999999999997</v>
          </cell>
          <cell r="GY59">
            <v>79.489999999999995</v>
          </cell>
          <cell r="GZ59">
            <v>12.638</v>
          </cell>
          <cell r="HA59">
            <v>8.7769999999999992</v>
          </cell>
          <cell r="HB59">
            <v>3.8610000000000002</v>
          </cell>
          <cell r="HC59">
            <v>3224.3649999999998</v>
          </cell>
          <cell r="HD59">
            <v>1443.453</v>
          </cell>
          <cell r="HE59">
            <v>1780.912</v>
          </cell>
          <cell r="HF59">
            <v>580.11</v>
          </cell>
          <cell r="HG59">
            <v>355.67</v>
          </cell>
          <cell r="HH59">
            <v>224.43899999999999</v>
          </cell>
          <cell r="HI59">
            <v>3224.4430000000002</v>
          </cell>
          <cell r="HJ59">
            <v>1446.0139999999999</v>
          </cell>
          <cell r="HK59">
            <v>1778.4290000000001</v>
          </cell>
          <cell r="HL59">
            <v>6474.16</v>
          </cell>
          <cell r="HM59">
            <v>3178.6120000000001</v>
          </cell>
          <cell r="HN59">
            <v>3295.5479999999998</v>
          </cell>
          <cell r="HO59">
            <v>4090.89</v>
          </cell>
          <cell r="HP59">
            <v>2166.2150000000001</v>
          </cell>
          <cell r="HQ59">
            <v>1924.675</v>
          </cell>
          <cell r="HR59">
            <v>530.99300000000005</v>
          </cell>
          <cell r="HS59">
            <v>282.71699999999998</v>
          </cell>
          <cell r="HT59">
            <v>248.27600000000001</v>
          </cell>
          <cell r="HU59">
            <v>325.71699999999998</v>
          </cell>
          <cell r="HV59">
            <v>138.149</v>
          </cell>
          <cell r="HW59">
            <v>187.56899999999999</v>
          </cell>
          <cell r="HX59">
            <v>607.03200000000004</v>
          </cell>
          <cell r="HY59">
            <v>267.30599999999998</v>
          </cell>
          <cell r="HZ59">
            <v>339.726</v>
          </cell>
          <cell r="IA59">
            <v>92.760999999999996</v>
          </cell>
          <cell r="IB59">
            <v>41.816000000000003</v>
          </cell>
          <cell r="IC59">
            <v>50.945</v>
          </cell>
          <cell r="ID59">
            <v>62.578000000000003</v>
          </cell>
          <cell r="IE59">
            <v>33.563000000000002</v>
          </cell>
          <cell r="IF59">
            <v>29.013999999999999</v>
          </cell>
          <cell r="IG59">
            <v>28.184000000000001</v>
          </cell>
          <cell r="IH59">
            <v>16.241</v>
          </cell>
          <cell r="II59">
            <v>11.944000000000001</v>
          </cell>
          <cell r="IJ59">
            <v>34.393000000000001</v>
          </cell>
          <cell r="IK59">
            <v>17.323</v>
          </cell>
          <cell r="IL59">
            <v>17.071000000000002</v>
          </cell>
          <cell r="IM59">
            <v>30.183</v>
          </cell>
          <cell r="IN59">
            <v>8.2530000000000001</v>
          </cell>
          <cell r="IO59">
            <v>21.931000000000001</v>
          </cell>
          <cell r="IP59">
            <v>514.27099999999996</v>
          </cell>
          <cell r="IQ59">
            <v>225.49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49.743000000000002</v>
          </cell>
          <cell r="C71">
            <v>99.849000000000004</v>
          </cell>
          <cell r="D71">
            <v>100.864</v>
          </cell>
          <cell r="E71">
            <v>44.856999999999999</v>
          </cell>
          <cell r="F71">
            <v>56.006</v>
          </cell>
          <cell r="G71">
            <v>41.822000000000003</v>
          </cell>
          <cell r="H71">
            <v>21.622</v>
          </cell>
          <cell r="I71">
            <v>20.199000000000002</v>
          </cell>
          <cell r="J71">
            <v>59.042000000000002</v>
          </cell>
          <cell r="K71">
            <v>23.234999999999999</v>
          </cell>
          <cell r="L71">
            <v>35.807000000000002</v>
          </cell>
          <cell r="M71">
            <v>48.728999999999999</v>
          </cell>
          <cell r="N71">
            <v>4.8860000000000001</v>
          </cell>
          <cell r="O71">
            <v>43.843000000000004</v>
          </cell>
          <cell r="P71">
            <v>629.69600000000003</v>
          </cell>
          <cell r="Q71">
            <v>205.863</v>
          </cell>
          <cell r="R71">
            <v>423.83300000000003</v>
          </cell>
          <cell r="S71">
            <v>223.501</v>
          </cell>
          <cell r="T71">
            <v>115.404</v>
          </cell>
          <cell r="U71">
            <v>108.09699999999999</v>
          </cell>
          <cell r="V71">
            <v>201.62100000000001</v>
          </cell>
          <cell r="W71">
            <v>105.49299999999999</v>
          </cell>
          <cell r="X71">
            <v>96.128</v>
          </cell>
          <cell r="Y71">
            <v>21.879000000000001</v>
          </cell>
          <cell r="Z71">
            <v>9.9109999999999996</v>
          </cell>
          <cell r="AA71">
            <v>11.968999999999999</v>
          </cell>
          <cell r="AB71">
            <v>7.1420000000000003</v>
          </cell>
          <cell r="AC71">
            <v>2.1720000000000002</v>
          </cell>
          <cell r="AD71">
            <v>4.97</v>
          </cell>
          <cell r="AE71">
            <v>313.12</v>
          </cell>
          <cell r="AF71">
            <v>67.046999999999997</v>
          </cell>
          <cell r="AG71">
            <v>246.07300000000001</v>
          </cell>
          <cell r="AH71">
            <v>21.245999999999999</v>
          </cell>
          <cell r="AI71">
            <v>5.726</v>
          </cell>
          <cell r="AJ71">
            <v>15.52</v>
          </cell>
          <cell r="AK71">
            <v>291.87400000000002</v>
          </cell>
          <cell r="AL71">
            <v>61.320999999999998</v>
          </cell>
          <cell r="AM71">
            <v>230.553</v>
          </cell>
          <cell r="AN71">
            <v>85.933000000000007</v>
          </cell>
          <cell r="AO71">
            <v>21.24</v>
          </cell>
          <cell r="AP71">
            <v>64.692999999999998</v>
          </cell>
          <cell r="AQ71">
            <v>492.57600000000002</v>
          </cell>
          <cell r="AR71">
            <v>160.946</v>
          </cell>
          <cell r="AS71">
            <v>331.63</v>
          </cell>
          <cell r="AT71">
            <v>393.37900000000002</v>
          </cell>
          <cell r="AU71">
            <v>106.863</v>
          </cell>
          <cell r="AV71">
            <v>286.51600000000002</v>
          </cell>
          <cell r="AW71">
            <v>99.195999999999998</v>
          </cell>
          <cell r="AX71">
            <v>54.082999999999998</v>
          </cell>
          <cell r="AY71">
            <v>45.113</v>
          </cell>
          <cell r="AZ71">
            <v>243.44300000000001</v>
          </cell>
          <cell r="BA71">
            <v>127.116</v>
          </cell>
          <cell r="BB71">
            <v>116.327</v>
          </cell>
          <cell r="BC71">
            <v>1028.421</v>
          </cell>
          <cell r="BD71">
            <v>289.43700000000001</v>
          </cell>
          <cell r="BE71">
            <v>738.98400000000004</v>
          </cell>
          <cell r="BF71">
            <v>6044.0439999999999</v>
          </cell>
          <cell r="BG71">
            <v>3176.7959999999998</v>
          </cell>
          <cell r="BH71">
            <v>2867.2469999999998</v>
          </cell>
          <cell r="BI71">
            <v>1122.271</v>
          </cell>
          <cell r="BJ71">
            <v>366.80900000000003</v>
          </cell>
          <cell r="BK71">
            <v>755.46299999999997</v>
          </cell>
          <cell r="BL71">
            <v>6169.2820000000002</v>
          </cell>
          <cell r="BM71">
            <v>3010.3969999999999</v>
          </cell>
          <cell r="BN71">
            <v>3158.8850000000002</v>
          </cell>
          <cell r="BO71">
            <v>4548.366</v>
          </cell>
          <cell r="BP71">
            <v>2376.8850000000002</v>
          </cell>
          <cell r="BQ71">
            <v>2171.4810000000002</v>
          </cell>
          <cell r="BR71">
            <v>563.13</v>
          </cell>
          <cell r="BS71">
            <v>280.62400000000002</v>
          </cell>
          <cell r="BT71">
            <v>282.50599999999997</v>
          </cell>
          <cell r="BU71">
            <v>338.41399999999999</v>
          </cell>
          <cell r="BV71">
            <v>125.358</v>
          </cell>
          <cell r="BW71">
            <v>213.05600000000001</v>
          </cell>
          <cell r="BX71">
            <v>484.13099999999997</v>
          </cell>
          <cell r="BY71">
            <v>206.09299999999999</v>
          </cell>
          <cell r="BZ71">
            <v>278.03800000000001</v>
          </cell>
          <cell r="CA71">
            <v>75.358000000000004</v>
          </cell>
          <cell r="CB71">
            <v>35.540999999999997</v>
          </cell>
          <cell r="CC71">
            <v>39.816000000000003</v>
          </cell>
          <cell r="CD71">
            <v>52.924999999999997</v>
          </cell>
          <cell r="CE71">
            <v>27.288</v>
          </cell>
          <cell r="CF71">
            <v>25.637</v>
          </cell>
          <cell r="CG71">
            <v>24.978999999999999</v>
          </cell>
          <cell r="CH71">
            <v>11.099</v>
          </cell>
          <cell r="CI71">
            <v>13.88</v>
          </cell>
          <cell r="CJ71">
            <v>27.946000000000002</v>
          </cell>
          <cell r="CK71">
            <v>16.189</v>
          </cell>
          <cell r="CL71">
            <v>11.757999999999999</v>
          </cell>
          <cell r="CM71">
            <v>22.433</v>
          </cell>
          <cell r="CN71">
            <v>8.2539999999999996</v>
          </cell>
          <cell r="CO71">
            <v>14.179</v>
          </cell>
          <cell r="CP71">
            <v>408.77300000000002</v>
          </cell>
          <cell r="CQ71">
            <v>170.55099999999999</v>
          </cell>
          <cell r="CR71">
            <v>238.22200000000001</v>
          </cell>
          <cell r="CS71">
            <v>159.405</v>
          </cell>
          <cell r="CT71">
            <v>82.447000000000003</v>
          </cell>
          <cell r="CU71">
            <v>76.956999999999994</v>
          </cell>
          <cell r="CV71">
            <v>146.767</v>
          </cell>
          <cell r="CW71">
            <v>77.697999999999993</v>
          </cell>
          <cell r="CX71">
            <v>69.069000000000003</v>
          </cell>
          <cell r="CY71">
            <v>12.638</v>
          </cell>
          <cell r="CZ71">
            <v>4.7489999999999997</v>
          </cell>
          <cell r="DA71">
            <v>7.8879999999999999</v>
          </cell>
          <cell r="DB71">
            <v>5.0919999999999996</v>
          </cell>
          <cell r="DC71">
            <v>2.7789999999999999</v>
          </cell>
          <cell r="DD71">
            <v>2.3130000000000002</v>
          </cell>
          <cell r="DE71">
            <v>185.45500000000001</v>
          </cell>
          <cell r="DF71">
            <v>66.251999999999995</v>
          </cell>
          <cell r="DG71">
            <v>119.20399999999999</v>
          </cell>
          <cell r="DH71">
            <v>27.744</v>
          </cell>
          <cell r="DI71">
            <v>9.7919999999999998</v>
          </cell>
          <cell r="DJ71">
            <v>17.952000000000002</v>
          </cell>
          <cell r="DK71">
            <v>157.71100000000001</v>
          </cell>
          <cell r="DL71">
            <v>56.46</v>
          </cell>
          <cell r="DM71">
            <v>101.251</v>
          </cell>
          <cell r="DN71">
            <v>58.822000000000003</v>
          </cell>
          <cell r="DO71">
            <v>19.074000000000002</v>
          </cell>
          <cell r="DP71">
            <v>39.747999999999998</v>
          </cell>
          <cell r="DQ71">
            <v>1136.7850000000001</v>
          </cell>
          <cell r="DR71">
            <v>427.41899999999998</v>
          </cell>
          <cell r="DS71">
            <v>709.36599999999999</v>
          </cell>
          <cell r="DT71">
            <v>824.97199999999998</v>
          </cell>
          <cell r="DU71">
            <v>272.923</v>
          </cell>
          <cell r="DV71">
            <v>552.04999999999995</v>
          </cell>
          <cell r="DW71">
            <v>311.81299999999999</v>
          </cell>
          <cell r="DX71">
            <v>154.49700000000001</v>
          </cell>
          <cell r="DY71">
            <v>157.316</v>
          </cell>
          <cell r="DZ71">
            <v>171.745</v>
          </cell>
          <cell r="EA71">
            <v>88.796999999999997</v>
          </cell>
          <cell r="EB71">
            <v>82.948999999999998</v>
          </cell>
          <cell r="EC71">
            <v>1449.171</v>
          </cell>
          <cell r="ED71">
            <v>544.71500000000003</v>
          </cell>
          <cell r="EE71">
            <v>904.45600000000002</v>
          </cell>
          <cell r="EF71">
            <v>4623.7240000000002</v>
          </cell>
          <cell r="EG71">
            <v>2412.4270000000001</v>
          </cell>
          <cell r="EH71">
            <v>2211.297</v>
          </cell>
          <cell r="EI71">
            <v>1545.558</v>
          </cell>
          <cell r="EJ71">
            <v>597.97</v>
          </cell>
          <cell r="EK71">
            <v>947.58799999999997</v>
          </cell>
          <cell r="EL71">
            <v>3983.8870000000002</v>
          </cell>
          <cell r="EM71">
            <v>1902.2470000000001</v>
          </cell>
          <cell r="EN71">
            <v>2081.64</v>
          </cell>
          <cell r="EO71">
            <v>594.62400000000002</v>
          </cell>
          <cell r="EP71">
            <v>351.81200000000001</v>
          </cell>
          <cell r="EQ71">
            <v>242.81200000000001</v>
          </cell>
          <cell r="ER71">
            <v>53.247999999999998</v>
          </cell>
          <cell r="ES71">
            <v>37.395000000000003</v>
          </cell>
          <cell r="ET71">
            <v>15.853</v>
          </cell>
          <cell r="EU71">
            <v>25.2</v>
          </cell>
          <cell r="EV71">
            <v>16.463000000000001</v>
          </cell>
          <cell r="EW71">
            <v>8.7379999999999995</v>
          </cell>
          <cell r="EX71">
            <v>157.21799999999999</v>
          </cell>
          <cell r="EY71">
            <v>82.611000000000004</v>
          </cell>
          <cell r="EZ71">
            <v>74.606999999999999</v>
          </cell>
          <cell r="FA71">
            <v>13.361000000000001</v>
          </cell>
          <cell r="FB71">
            <v>5.7859999999999996</v>
          </cell>
          <cell r="FC71">
            <v>7.5759999999999996</v>
          </cell>
          <cell r="FD71">
            <v>10.385</v>
          </cell>
          <cell r="FE71">
            <v>4.8659999999999997</v>
          </cell>
          <cell r="FF71">
            <v>5.5190000000000001</v>
          </cell>
          <cell r="FG71">
            <v>3.77</v>
          </cell>
          <cell r="FH71">
            <v>1.867</v>
          </cell>
          <cell r="FI71">
            <v>1.903</v>
          </cell>
          <cell r="FJ71">
            <v>6.6150000000000002</v>
          </cell>
          <cell r="FK71">
            <v>2.9990000000000001</v>
          </cell>
          <cell r="FL71">
            <v>3.6160000000000001</v>
          </cell>
          <cell r="FM71">
            <v>2.976</v>
          </cell>
          <cell r="FN71">
            <v>0.91900000000000004</v>
          </cell>
          <cell r="FO71">
            <v>2.0569999999999999</v>
          </cell>
          <cell r="FP71">
            <v>143.857</v>
          </cell>
          <cell r="FQ71">
            <v>76.825000000000003</v>
          </cell>
          <cell r="FR71">
            <v>67.031999999999996</v>
          </cell>
          <cell r="FS71">
            <v>8.5619999999999994</v>
          </cell>
          <cell r="FT71">
            <v>5.2539999999999996</v>
          </cell>
          <cell r="FU71">
            <v>3.3079999999999998</v>
          </cell>
          <cell r="FV71">
            <v>8.0399999999999991</v>
          </cell>
          <cell r="FW71">
            <v>5.2539999999999996</v>
          </cell>
          <cell r="FX71">
            <v>2.786</v>
          </cell>
          <cell r="FY71">
            <v>0.52200000000000002</v>
          </cell>
          <cell r="FZ71">
            <v>0</v>
          </cell>
          <cell r="GA71">
            <v>0.52200000000000002</v>
          </cell>
          <cell r="GB71">
            <v>0.53500000000000003</v>
          </cell>
          <cell r="GC71">
            <v>0</v>
          </cell>
          <cell r="GD71">
            <v>0.53500000000000003</v>
          </cell>
          <cell r="GE71">
            <v>120.267</v>
          </cell>
          <cell r="GF71">
            <v>63.640999999999998</v>
          </cell>
          <cell r="GG71">
            <v>56.627000000000002</v>
          </cell>
          <cell r="GH71">
            <v>34.973999999999997</v>
          </cell>
          <cell r="GI71">
            <v>20.617000000000001</v>
          </cell>
          <cell r="GJ71">
            <v>14.356999999999999</v>
          </cell>
          <cell r="GK71">
            <v>85.293999999999997</v>
          </cell>
          <cell r="GL71">
            <v>43.024000000000001</v>
          </cell>
          <cell r="GM71">
            <v>42.268999999999998</v>
          </cell>
          <cell r="GN71">
            <v>14.492000000000001</v>
          </cell>
          <cell r="GO71">
            <v>7.931</v>
          </cell>
          <cell r="GP71">
            <v>6.5609999999999999</v>
          </cell>
          <cell r="GQ71">
            <v>3232.0450000000001</v>
          </cell>
          <cell r="GR71">
            <v>1467.825</v>
          </cell>
          <cell r="GS71">
            <v>1764.22</v>
          </cell>
          <cell r="GT71">
            <v>3059.152</v>
          </cell>
          <cell r="GU71">
            <v>1385.067</v>
          </cell>
          <cell r="GV71">
            <v>1674.0840000000001</v>
          </cell>
          <cell r="GW71">
            <v>172.89400000000001</v>
          </cell>
          <cell r="GX71">
            <v>82.757999999999996</v>
          </cell>
          <cell r="GY71">
            <v>90.135999999999996</v>
          </cell>
          <cell r="GZ71">
            <v>11.81</v>
          </cell>
          <cell r="HA71">
            <v>7.1210000000000004</v>
          </cell>
          <cell r="HB71">
            <v>4.6890000000000001</v>
          </cell>
          <cell r="HC71">
            <v>3377.453</v>
          </cell>
          <cell r="HD71">
            <v>1543.3150000000001</v>
          </cell>
          <cell r="HE71">
            <v>1834.1379999999999</v>
          </cell>
          <cell r="HF71">
            <v>607.98500000000001</v>
          </cell>
          <cell r="HG71">
            <v>357.59699999999998</v>
          </cell>
          <cell r="HH71">
            <v>250.38800000000001</v>
          </cell>
          <cell r="HI71">
            <v>3375.902</v>
          </cell>
          <cell r="HJ71">
            <v>1544.65</v>
          </cell>
          <cell r="HK71">
            <v>1831.252</v>
          </cell>
          <cell r="HL71">
            <v>6559.48</v>
          </cell>
          <cell r="HM71">
            <v>3236.97</v>
          </cell>
          <cell r="HN71">
            <v>3322.51</v>
          </cell>
          <cell r="HO71">
            <v>4128.1440000000002</v>
          </cell>
          <cell r="HP71">
            <v>2190.2950000000001</v>
          </cell>
          <cell r="HQ71">
            <v>1937.85</v>
          </cell>
          <cell r="HR71">
            <v>630.44299999999998</v>
          </cell>
          <cell r="HS71">
            <v>337.97</v>
          </cell>
          <cell r="HT71">
            <v>292.47399999999999</v>
          </cell>
          <cell r="HU71">
            <v>371.33800000000002</v>
          </cell>
          <cell r="HV71">
            <v>152.58699999999999</v>
          </cell>
          <cell r="HW71">
            <v>218.751</v>
          </cell>
          <cell r="HX71">
            <v>633.60500000000002</v>
          </cell>
          <cell r="HY71">
            <v>265.82</v>
          </cell>
          <cell r="HZ71">
            <v>367.78500000000003</v>
          </cell>
          <cell r="IA71">
            <v>98.856999999999999</v>
          </cell>
          <cell r="IB71">
            <v>44.616999999999997</v>
          </cell>
          <cell r="IC71">
            <v>54.24</v>
          </cell>
          <cell r="ID71">
            <v>71.356999999999999</v>
          </cell>
          <cell r="IE71">
            <v>36.451000000000001</v>
          </cell>
          <cell r="IF71">
            <v>34.905999999999999</v>
          </cell>
          <cell r="IG71">
            <v>32.345999999999997</v>
          </cell>
          <cell r="IH71">
            <v>15.355</v>
          </cell>
          <cell r="II71">
            <v>16.989999999999998</v>
          </cell>
          <cell r="IJ71">
            <v>39.012</v>
          </cell>
          <cell r="IK71">
            <v>21.096</v>
          </cell>
          <cell r="IL71">
            <v>17.916</v>
          </cell>
          <cell r="IM71">
            <v>27.5</v>
          </cell>
          <cell r="IN71">
            <v>8.1660000000000004</v>
          </cell>
          <cell r="IO71">
            <v>19.334</v>
          </cell>
          <cell r="IP71">
            <v>534.74699999999996</v>
          </cell>
          <cell r="IQ71">
            <v>221.203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45.021999999999998</v>
          </cell>
          <cell r="C83">
            <v>103.58</v>
          </cell>
          <cell r="D83">
            <v>98.412999999999997</v>
          </cell>
          <cell r="E83">
            <v>37.521999999999998</v>
          </cell>
          <cell r="F83">
            <v>60.892000000000003</v>
          </cell>
          <cell r="G83">
            <v>40.762</v>
          </cell>
          <cell r="H83">
            <v>19.879000000000001</v>
          </cell>
          <cell r="I83">
            <v>20.882999999999999</v>
          </cell>
          <cell r="J83">
            <v>57.652000000000001</v>
          </cell>
          <cell r="K83">
            <v>17.643000000000001</v>
          </cell>
          <cell r="L83">
            <v>40.009</v>
          </cell>
          <cell r="M83">
            <v>50.189</v>
          </cell>
          <cell r="N83">
            <v>7.5010000000000003</v>
          </cell>
          <cell r="O83">
            <v>42.689</v>
          </cell>
          <cell r="P83">
            <v>657.01700000000005</v>
          </cell>
          <cell r="Q83">
            <v>226.535</v>
          </cell>
          <cell r="R83">
            <v>430.48099999999999</v>
          </cell>
          <cell r="S83">
            <v>278.661</v>
          </cell>
          <cell r="T83">
            <v>146.44800000000001</v>
          </cell>
          <cell r="U83">
            <v>132.21299999999999</v>
          </cell>
          <cell r="V83">
            <v>254.05699999999999</v>
          </cell>
          <cell r="W83">
            <v>138.11099999999999</v>
          </cell>
          <cell r="X83">
            <v>115.94499999999999</v>
          </cell>
          <cell r="Y83">
            <v>24.603999999999999</v>
          </cell>
          <cell r="Z83">
            <v>8.3369999999999997</v>
          </cell>
          <cell r="AA83">
            <v>16.266999999999999</v>
          </cell>
          <cell r="AB83">
            <v>10.016999999999999</v>
          </cell>
          <cell r="AC83">
            <v>3.4889999999999999</v>
          </cell>
          <cell r="AD83">
            <v>6.5279999999999996</v>
          </cell>
          <cell r="AE83">
            <v>277.62299999999999</v>
          </cell>
          <cell r="AF83">
            <v>59.3</v>
          </cell>
          <cell r="AG83">
            <v>218.32400000000001</v>
          </cell>
          <cell r="AH83">
            <v>18.632999999999999</v>
          </cell>
          <cell r="AI83">
            <v>4.3460000000000001</v>
          </cell>
          <cell r="AJ83">
            <v>14.287000000000001</v>
          </cell>
          <cell r="AK83">
            <v>258.99</v>
          </cell>
          <cell r="AL83">
            <v>54.954000000000001</v>
          </cell>
          <cell r="AM83">
            <v>204.036</v>
          </cell>
          <cell r="AN83">
            <v>90.715999999999994</v>
          </cell>
          <cell r="AO83">
            <v>17.297999999999998</v>
          </cell>
          <cell r="AP83">
            <v>73.417000000000002</v>
          </cell>
          <cell r="AQ83">
            <v>469.59399999999999</v>
          </cell>
          <cell r="AR83">
            <v>152.15299999999999</v>
          </cell>
          <cell r="AS83">
            <v>317.44099999999997</v>
          </cell>
          <cell r="AT83">
            <v>378.79500000000002</v>
          </cell>
          <cell r="AU83">
            <v>103.652</v>
          </cell>
          <cell r="AV83">
            <v>275.14299999999997</v>
          </cell>
          <cell r="AW83">
            <v>90.799000000000007</v>
          </cell>
          <cell r="AX83">
            <v>48.500999999999998</v>
          </cell>
          <cell r="AY83">
            <v>42.298000000000002</v>
          </cell>
          <cell r="AZ83">
            <v>294.81900000000002</v>
          </cell>
          <cell r="BA83">
            <v>157.99</v>
          </cell>
          <cell r="BB83">
            <v>136.82900000000001</v>
          </cell>
          <cell r="BC83">
            <v>980.39499999999998</v>
          </cell>
          <cell r="BD83">
            <v>265.72000000000003</v>
          </cell>
          <cell r="BE83">
            <v>714.67399999999998</v>
          </cell>
          <cell r="BF83">
            <v>6033.2920000000004</v>
          </cell>
          <cell r="BG83">
            <v>3157.643</v>
          </cell>
          <cell r="BH83">
            <v>2875.6480000000001</v>
          </cell>
          <cell r="BI83">
            <v>1126.6099999999999</v>
          </cell>
          <cell r="BJ83">
            <v>378.68799999999999</v>
          </cell>
          <cell r="BK83">
            <v>747.923</v>
          </cell>
          <cell r="BL83">
            <v>6184.6289999999999</v>
          </cell>
          <cell r="BM83">
            <v>3015.84</v>
          </cell>
          <cell r="BN83">
            <v>3168.7890000000002</v>
          </cell>
          <cell r="BO83">
            <v>4545.1970000000001</v>
          </cell>
          <cell r="BP83">
            <v>2356.83</v>
          </cell>
          <cell r="BQ83">
            <v>2188.3670000000002</v>
          </cell>
          <cell r="BR83">
            <v>558.37400000000002</v>
          </cell>
          <cell r="BS83">
            <v>297.99799999999999</v>
          </cell>
          <cell r="BT83">
            <v>260.37599999999998</v>
          </cell>
          <cell r="BU83">
            <v>332.23099999999999</v>
          </cell>
          <cell r="BV83">
            <v>150.93</v>
          </cell>
          <cell r="BW83">
            <v>181.30099999999999</v>
          </cell>
          <cell r="BX83">
            <v>569.51400000000001</v>
          </cell>
          <cell r="BY83">
            <v>243.72399999999999</v>
          </cell>
          <cell r="BZ83">
            <v>325.79000000000002</v>
          </cell>
          <cell r="CA83">
            <v>84.076999999999998</v>
          </cell>
          <cell r="CB83">
            <v>39.643999999999998</v>
          </cell>
          <cell r="CC83">
            <v>44.433</v>
          </cell>
          <cell r="CD83">
            <v>64.003</v>
          </cell>
          <cell r="CE83">
            <v>29.279</v>
          </cell>
          <cell r="CF83">
            <v>34.723999999999997</v>
          </cell>
          <cell r="CG83">
            <v>28.942</v>
          </cell>
          <cell r="CH83">
            <v>13.731999999999999</v>
          </cell>
          <cell r="CI83">
            <v>15.21</v>
          </cell>
          <cell r="CJ83">
            <v>35.061999999999998</v>
          </cell>
          <cell r="CK83">
            <v>15.547000000000001</v>
          </cell>
          <cell r="CL83">
            <v>19.515000000000001</v>
          </cell>
          <cell r="CM83">
            <v>20.074000000000002</v>
          </cell>
          <cell r="CN83">
            <v>10.365</v>
          </cell>
          <cell r="CO83">
            <v>9.7089999999999996</v>
          </cell>
          <cell r="CP83">
            <v>485.43700000000001</v>
          </cell>
          <cell r="CQ83">
            <v>204.08</v>
          </cell>
          <cell r="CR83">
            <v>281.35700000000003</v>
          </cell>
          <cell r="CS83">
            <v>201.35400000000001</v>
          </cell>
          <cell r="CT83">
            <v>103.777</v>
          </cell>
          <cell r="CU83">
            <v>97.576999999999998</v>
          </cell>
          <cell r="CV83">
            <v>188.62</v>
          </cell>
          <cell r="CW83">
            <v>102.696</v>
          </cell>
          <cell r="CX83">
            <v>85.924000000000007</v>
          </cell>
          <cell r="CY83">
            <v>12.733000000000001</v>
          </cell>
          <cell r="CZ83">
            <v>1.081</v>
          </cell>
          <cell r="DA83">
            <v>11.653</v>
          </cell>
          <cell r="DB83">
            <v>4.3140000000000001</v>
          </cell>
          <cell r="DC83">
            <v>2.1850000000000001</v>
          </cell>
          <cell r="DD83">
            <v>2.129</v>
          </cell>
          <cell r="DE83">
            <v>219.435</v>
          </cell>
          <cell r="DF83">
            <v>78.274000000000001</v>
          </cell>
          <cell r="DG83">
            <v>141.161</v>
          </cell>
          <cell r="DH83">
            <v>43.363</v>
          </cell>
          <cell r="DI83">
            <v>18.335999999999999</v>
          </cell>
          <cell r="DJ83">
            <v>25.027000000000001</v>
          </cell>
          <cell r="DK83">
            <v>176.072</v>
          </cell>
          <cell r="DL83">
            <v>59.938000000000002</v>
          </cell>
          <cell r="DM83">
            <v>116.134</v>
          </cell>
          <cell r="DN83">
            <v>60.334000000000003</v>
          </cell>
          <cell r="DO83">
            <v>19.844000000000001</v>
          </cell>
          <cell r="DP83">
            <v>40.491</v>
          </cell>
          <cell r="DQ83">
            <v>1069.9179999999999</v>
          </cell>
          <cell r="DR83">
            <v>415.286</v>
          </cell>
          <cell r="DS83">
            <v>654.63199999999995</v>
          </cell>
          <cell r="DT83">
            <v>748.68600000000004</v>
          </cell>
          <cell r="DU83">
            <v>260.61099999999999</v>
          </cell>
          <cell r="DV83">
            <v>488.07499999999999</v>
          </cell>
          <cell r="DW83">
            <v>321.23200000000003</v>
          </cell>
          <cell r="DX83">
            <v>154.67500000000001</v>
          </cell>
          <cell r="DY83">
            <v>166.55699999999999</v>
          </cell>
          <cell r="DZ83">
            <v>217.56200000000001</v>
          </cell>
          <cell r="EA83">
            <v>116.428</v>
          </cell>
          <cell r="EB83">
            <v>101.134</v>
          </cell>
          <cell r="EC83">
            <v>1421.87</v>
          </cell>
          <cell r="ED83">
            <v>542.58199999999999</v>
          </cell>
          <cell r="EE83">
            <v>879.28800000000001</v>
          </cell>
          <cell r="EF83">
            <v>4629.2740000000003</v>
          </cell>
          <cell r="EG83">
            <v>2396.4740000000002</v>
          </cell>
          <cell r="EH83">
            <v>2232.8000000000002</v>
          </cell>
          <cell r="EI83">
            <v>1555.355</v>
          </cell>
          <cell r="EJ83">
            <v>619.36599999999999</v>
          </cell>
          <cell r="EK83">
            <v>935.98900000000003</v>
          </cell>
          <cell r="EL83">
            <v>4215.0940000000001</v>
          </cell>
          <cell r="EM83">
            <v>1992.127</v>
          </cell>
          <cell r="EN83">
            <v>2222.9659999999999</v>
          </cell>
          <cell r="EO83">
            <v>650.09100000000001</v>
          </cell>
          <cell r="EP83">
            <v>395.30200000000002</v>
          </cell>
          <cell r="EQ83">
            <v>254.79</v>
          </cell>
          <cell r="ER83">
            <v>82.870999999999995</v>
          </cell>
          <cell r="ES83">
            <v>44.604999999999997</v>
          </cell>
          <cell r="ET83">
            <v>38.265999999999998</v>
          </cell>
          <cell r="EU83">
            <v>43.597000000000001</v>
          </cell>
          <cell r="EV83">
            <v>24.745000000000001</v>
          </cell>
          <cell r="EW83">
            <v>18.852</v>
          </cell>
          <cell r="EX83">
            <v>143.578</v>
          </cell>
          <cell r="EY83">
            <v>79.183999999999997</v>
          </cell>
          <cell r="EZ83">
            <v>64.394000000000005</v>
          </cell>
          <cell r="FA83">
            <v>21.472000000000001</v>
          </cell>
          <cell r="FB83">
            <v>10.923999999999999</v>
          </cell>
          <cell r="FC83">
            <v>10.548</v>
          </cell>
          <cell r="FD83">
            <v>16.361000000000001</v>
          </cell>
          <cell r="FE83">
            <v>8.6059999999999999</v>
          </cell>
          <cell r="FF83">
            <v>7.7549999999999999</v>
          </cell>
          <cell r="FG83">
            <v>4.4089999999999998</v>
          </cell>
          <cell r="FH83">
            <v>1.6080000000000001</v>
          </cell>
          <cell r="FI83">
            <v>2.8010000000000002</v>
          </cell>
          <cell r="FJ83">
            <v>11.952</v>
          </cell>
          <cell r="FK83">
            <v>6.9980000000000002</v>
          </cell>
          <cell r="FL83">
            <v>4.9539999999999997</v>
          </cell>
          <cell r="FM83">
            <v>5.1109999999999998</v>
          </cell>
          <cell r="FN83">
            <v>2.3180000000000001</v>
          </cell>
          <cell r="FO83">
            <v>2.7930000000000001</v>
          </cell>
          <cell r="FP83">
            <v>122.10599999999999</v>
          </cell>
          <cell r="FQ83">
            <v>68.260000000000005</v>
          </cell>
          <cell r="FR83">
            <v>53.845999999999997</v>
          </cell>
          <cell r="FS83">
            <v>10.254</v>
          </cell>
          <cell r="FT83">
            <v>6.2270000000000003</v>
          </cell>
          <cell r="FU83">
            <v>4.0270000000000001</v>
          </cell>
          <cell r="FV83">
            <v>9.7249999999999996</v>
          </cell>
          <cell r="FW83">
            <v>6.2270000000000003</v>
          </cell>
          <cell r="FX83">
            <v>3.4980000000000002</v>
          </cell>
          <cell r="FY83">
            <v>0.52900000000000003</v>
          </cell>
          <cell r="FZ83">
            <v>0</v>
          </cell>
          <cell r="GA83">
            <v>0.52900000000000003</v>
          </cell>
          <cell r="GB83">
            <v>0.71199999999999997</v>
          </cell>
          <cell r="GC83">
            <v>0</v>
          </cell>
          <cell r="GD83">
            <v>0.71199999999999997</v>
          </cell>
          <cell r="GE83">
            <v>95.593000000000004</v>
          </cell>
          <cell r="GF83">
            <v>53.280999999999999</v>
          </cell>
          <cell r="GG83">
            <v>42.313000000000002</v>
          </cell>
          <cell r="GH83">
            <v>31.178000000000001</v>
          </cell>
          <cell r="GI83">
            <v>16.350000000000001</v>
          </cell>
          <cell r="GJ83">
            <v>14.827999999999999</v>
          </cell>
          <cell r="GK83">
            <v>64.415000000000006</v>
          </cell>
          <cell r="GL83">
            <v>36.93</v>
          </cell>
          <cell r="GM83">
            <v>27.484999999999999</v>
          </cell>
          <cell r="GN83">
            <v>15.547000000000001</v>
          </cell>
          <cell r="GO83">
            <v>8.7520000000000007</v>
          </cell>
          <cell r="GP83">
            <v>6.7949999999999999</v>
          </cell>
          <cell r="GQ83">
            <v>3421.424</v>
          </cell>
          <cell r="GR83">
            <v>1517.6420000000001</v>
          </cell>
          <cell r="GS83">
            <v>1903.7819999999999</v>
          </cell>
          <cell r="GT83">
            <v>3184.2510000000002</v>
          </cell>
          <cell r="GU83">
            <v>1415.537</v>
          </cell>
          <cell r="GV83">
            <v>1768.7139999999999</v>
          </cell>
          <cell r="GW83">
            <v>237.17400000000001</v>
          </cell>
          <cell r="GX83">
            <v>102.105</v>
          </cell>
          <cell r="GY83">
            <v>135.06899999999999</v>
          </cell>
          <cell r="GZ83">
            <v>14.134</v>
          </cell>
          <cell r="HA83">
            <v>7.835</v>
          </cell>
          <cell r="HB83">
            <v>6.2990000000000004</v>
          </cell>
          <cell r="HC83">
            <v>3550.8679999999999</v>
          </cell>
          <cell r="HD83">
            <v>1588.991</v>
          </cell>
          <cell r="HE83">
            <v>1961.877</v>
          </cell>
          <cell r="HF83">
            <v>671.56299999999999</v>
          </cell>
          <cell r="HG83">
            <v>406.22500000000002</v>
          </cell>
          <cell r="HH83">
            <v>265.33800000000002</v>
          </cell>
          <cell r="HI83">
            <v>3543.53</v>
          </cell>
          <cell r="HJ83">
            <v>1585.902</v>
          </cell>
          <cell r="HK83">
            <v>1957.6279999999999</v>
          </cell>
          <cell r="HL83">
            <v>6570.549</v>
          </cell>
          <cell r="HM83">
            <v>3224.895</v>
          </cell>
          <cell r="HN83">
            <v>3345.654</v>
          </cell>
          <cell r="HO83">
            <v>4116.92</v>
          </cell>
          <cell r="HP83">
            <v>2164.788</v>
          </cell>
          <cell r="HQ83">
            <v>1952.133</v>
          </cell>
          <cell r="HR83">
            <v>591.95399999999995</v>
          </cell>
          <cell r="HS83">
            <v>335.03800000000001</v>
          </cell>
          <cell r="HT83">
            <v>256.916</v>
          </cell>
          <cell r="HU83">
            <v>358.18599999999998</v>
          </cell>
          <cell r="HV83">
            <v>172.65299999999999</v>
          </cell>
          <cell r="HW83">
            <v>185.53299999999999</v>
          </cell>
          <cell r="HX83">
            <v>685.88099999999997</v>
          </cell>
          <cell r="HY83">
            <v>308.61399999999998</v>
          </cell>
          <cell r="HZ83">
            <v>377.267</v>
          </cell>
          <cell r="IA83">
            <v>109.47199999999999</v>
          </cell>
          <cell r="IB83">
            <v>43.86</v>
          </cell>
          <cell r="IC83">
            <v>65.611999999999995</v>
          </cell>
          <cell r="ID83">
            <v>82.24</v>
          </cell>
          <cell r="IE83">
            <v>34.890999999999998</v>
          </cell>
          <cell r="IF83">
            <v>47.348999999999997</v>
          </cell>
          <cell r="IG83">
            <v>34.186</v>
          </cell>
          <cell r="IH83">
            <v>16.794</v>
          </cell>
          <cell r="II83">
            <v>17.391999999999999</v>
          </cell>
          <cell r="IJ83">
            <v>48.054000000000002</v>
          </cell>
          <cell r="IK83">
            <v>18.097000000000001</v>
          </cell>
          <cell r="IL83">
            <v>29.957000000000001</v>
          </cell>
          <cell r="IM83">
            <v>27.231999999999999</v>
          </cell>
          <cell r="IN83">
            <v>8.9689999999999994</v>
          </cell>
          <cell r="IO83">
            <v>18.263000000000002</v>
          </cell>
          <cell r="IP83">
            <v>576.40899999999999</v>
          </cell>
          <cell r="IQ83">
            <v>264.75299999999999</v>
          </cell>
        </row>
      </sheetData>
      <sheetData sheetId="6">
        <row r="1">
          <cell r="B1" t="str">
            <v>New South Wales ;  &gt; Potential workers without job attachment ;  &gt; Females ;</v>
          </cell>
          <cell r="C1" t="str">
            <v>New South Wales ;  &gt;&gt; Wanted to work, actively looking and available within 4 weeks ;  Persons ;</v>
          </cell>
          <cell r="D1" t="str">
            <v>New South Wales ;  &gt;&gt; Wanted to work, actively looking and available within 4 weeks ;  &gt; Males ;</v>
          </cell>
          <cell r="E1" t="str">
            <v>New South Wales ;  &gt;&gt; Wanted to work, actively looking and available within 4 weeks ;  &gt; Females ;</v>
          </cell>
          <cell r="F1" t="str">
            <v>New South Wales ;  &gt;&gt;&gt; Wanted to work, actively looking and available last week (unemployed) ;  Persons ;</v>
          </cell>
          <cell r="G1" t="str">
            <v>New South Wales ;  &gt;&gt;&gt; Wanted to work, actively looking and available last week (unemployed) ;  &gt; Males ;</v>
          </cell>
          <cell r="H1" t="str">
            <v>New South Wales ;  &gt;&gt;&gt; Wanted to work, actively looking and available last week (unemployed) ;  &gt; Females ;</v>
          </cell>
          <cell r="I1" t="str">
            <v>New South Wales ;  &gt;&gt;&gt; Wanted to work, actively looking and available within 4 weeks (but not last week) ;  Persons ;</v>
          </cell>
          <cell r="J1" t="str">
            <v>New South Wales ;  &gt;&gt;&gt; Wanted to work, actively looking and available within 4 weeks (but not last week) ;  &gt; Males ;</v>
          </cell>
          <cell r="K1" t="str">
            <v>New South Wales ;  &gt;&gt;&gt; Wanted to work, actively looking and available within 4 weeks (but not last week) ;  &gt; Females ;</v>
          </cell>
          <cell r="L1" t="str">
            <v>New South Wales ;  &gt;&gt; Wanted to work, actively looking and not available within 4 weeks ;  Persons ;</v>
          </cell>
          <cell r="M1" t="str">
            <v>New South Wales ;  &gt;&gt; Wanted to work, actively looking and not available within 4 weeks ;  &gt; Males ;</v>
          </cell>
          <cell r="N1" t="str">
            <v>New South Wales ;  &gt;&gt; Wanted to work, actively looking and not available within 4 weeks ;  &gt; Females ;</v>
          </cell>
          <cell r="O1" t="str">
            <v>New South Wales ;  &gt;&gt; Wanted to work, available within 4 weeks but not actively looking ;  Persons ;</v>
          </cell>
          <cell r="P1" t="str">
            <v>New South Wales ;  &gt;&gt; Wanted to work, available within 4 weeks but not actively looking ;  &gt; Males ;</v>
          </cell>
          <cell r="Q1" t="str">
            <v>New South Wales ;  &gt;&gt; Wanted to work, available within 4 weeks but not actively looking ;  &gt; Females ;</v>
          </cell>
          <cell r="R1" t="str">
            <v>New South Wales ;  &gt;&gt;&gt; Discouraged job seekers - available but discouraged from actively looking ;  Persons ;</v>
          </cell>
          <cell r="S1" t="str">
            <v>New South Wales ;  &gt;&gt;&gt; Discouraged job seekers - available but discouraged from actively looking ;  &gt; Males ;</v>
          </cell>
          <cell r="T1" t="str">
            <v>New South Wales ;  &gt;&gt;&gt; Discouraged job seekers - available but discouraged from actively looking ;  &gt; Females ;</v>
          </cell>
          <cell r="U1" t="str">
            <v>New South Wales ;  &gt;&gt;&gt; Other job seekers - available but not actively looking for other reasons ;  Persons ;</v>
          </cell>
          <cell r="V1" t="str">
            <v>New South Wales ;  &gt;&gt;&gt; Other job seekers - available but not actively looking for other reasons ;  &gt; Males ;</v>
          </cell>
          <cell r="W1" t="str">
            <v>New South Wales ;  &gt;&gt;&gt; Other job seekers - available but not actively looking for other reasons ;  &gt; Females ;</v>
          </cell>
          <cell r="X1" t="str">
            <v>New South Wales ;  &gt;&gt; Wanted to work, not available within 4 weeks and not actively looking ;  Persons ;</v>
          </cell>
          <cell r="Y1" t="str">
            <v>New South Wales ;  &gt;&gt; Wanted to work, not available within 4 weeks and not actively looking ;  &gt; Males ;</v>
          </cell>
          <cell r="Z1" t="str">
            <v>New South Wales ;  &gt;&gt; Wanted to work, not available within 4 weeks and not actively looking ;  &gt; Females ;</v>
          </cell>
          <cell r="AA1" t="str">
            <v>New South Wales ;  Not potential workers ;  Persons ;</v>
          </cell>
          <cell r="AB1" t="str">
            <v>New South Wales ;  Not potential workers ;  &gt; Males ;</v>
          </cell>
          <cell r="AC1" t="str">
            <v>New South Wales ;  Not potential workers ;  &gt; Females ;</v>
          </cell>
          <cell r="AD1" t="str">
            <v>New South Wales ;  &gt; Did not want to work ;  Persons ;</v>
          </cell>
          <cell r="AE1" t="str">
            <v>New South Wales ;  &gt; Did not want to work ;  &gt; Males ;</v>
          </cell>
          <cell r="AF1" t="str">
            <v>New South Wales ;  &gt; Did not want to work ;  &gt; Females ;</v>
          </cell>
          <cell r="AG1" t="str">
            <v>New South Wales ;  &gt; Permanently unable to work ;  Persons ;</v>
          </cell>
          <cell r="AH1" t="str">
            <v>New South Wales ;  &gt; Permanently unable to work ;  &gt; Males ;</v>
          </cell>
          <cell r="AI1" t="str">
            <v>New South Wales ;  &gt; Permanently unable to work ;  &gt; Females ;</v>
          </cell>
          <cell r="AJ1" t="str">
            <v>New South Wales ;  Unemployed ;  Persons ;</v>
          </cell>
          <cell r="AK1" t="str">
            <v>New South Wales ;  Unemployed ;  &gt; Males ;</v>
          </cell>
          <cell r="AL1" t="str">
            <v>New South Wales ;  Unemployed ;  &gt; Females ;</v>
          </cell>
          <cell r="AM1" t="str">
            <v>New South Wales ;  Not in the labour force ;  Persons ;</v>
          </cell>
          <cell r="AN1" t="str">
            <v>New South Wales ;  Not in the labour force ;  &gt; Males ;</v>
          </cell>
          <cell r="AO1" t="str">
            <v>New South Wales ;  Not in the labour force ;  &gt; Females ;</v>
          </cell>
          <cell r="AP1" t="str">
            <v>New South Wales ;  With job attachment ;  Persons ;</v>
          </cell>
          <cell r="AQ1" t="str">
            <v>New South Wales ;  With job attachment ;  &gt; Males ;</v>
          </cell>
          <cell r="AR1" t="str">
            <v>New South Wales ;  With job attachment ;  &gt; Females ;</v>
          </cell>
          <cell r="AS1" t="str">
            <v>New South Wales ;  Without job attachment ;  Persons ;</v>
          </cell>
          <cell r="AT1" t="str">
            <v>New South Wales ;  Without job attachment ;  &gt; Males ;</v>
          </cell>
          <cell r="AU1" t="str">
            <v>New South Wales ;  Without job attachment ;  &gt; Females ;</v>
          </cell>
          <cell r="AV1" t="str">
            <v>Victoria ;  Civilian population ;  Persons ;</v>
          </cell>
          <cell r="AW1" t="str">
            <v>Victoria ;  Civilian population ;  &gt; Males ;</v>
          </cell>
          <cell r="AX1" t="str">
            <v>Victoria ;  Civilian population ;  &gt; Females ;</v>
          </cell>
          <cell r="AY1" t="str">
            <v>Victoria ;  Employed ;  Persons ;</v>
          </cell>
          <cell r="AZ1" t="str">
            <v>Victoria ;  Employed ;  &gt; Males ;</v>
          </cell>
          <cell r="BA1" t="str">
            <v>Victoria ;  Employed ;  &gt; Females ;</v>
          </cell>
          <cell r="BB1" t="str">
            <v>Victoria ;  &gt; Underemployed (expanded definition) ;  Persons ;</v>
          </cell>
          <cell r="BC1" t="str">
            <v>Victoria ;  &gt; Underemployed (expanded definition) ;  &gt; Males ;</v>
          </cell>
          <cell r="BD1" t="str">
            <v>Victoria ;  &gt; Underemployed (expanded definition) ;  &gt; Females ;</v>
          </cell>
          <cell r="BE1" t="str">
            <v>Victoria ;  &gt;&gt; Underemployed (headline definition) ;  Persons ;</v>
          </cell>
          <cell r="BF1" t="str">
            <v>Victoria ;  &gt;&gt; Underemployed (headline definition) ;  &gt; Males ;</v>
          </cell>
          <cell r="BG1" t="str">
            <v>Victoria ;  &gt;&gt; Underemployed (headline definition) ;  &gt; Females ;</v>
          </cell>
          <cell r="BH1" t="str">
            <v>Victoria ;  Potential workers ;  Persons ;</v>
          </cell>
          <cell r="BI1" t="str">
            <v>Victoria ;  Potential workers ;  &gt; Males ;</v>
          </cell>
          <cell r="BJ1" t="str">
            <v>Victoria ;  Potential workers ;  &gt; Females ;</v>
          </cell>
          <cell r="BK1" t="str">
            <v>Victoria ;  &gt; Potential workers with job attachment ;  Persons ;</v>
          </cell>
          <cell r="BL1" t="str">
            <v>Victoria ;  &gt; Potential workers with job attachment ;  &gt; Males ;</v>
          </cell>
          <cell r="BM1" t="str">
            <v>Victoria ;  &gt; Potential workers with job attachment ;  &gt; Females ;</v>
          </cell>
          <cell r="BN1" t="str">
            <v>Victoria ;  &gt;&gt; Had a job to go to and available within 4 weeks ;  Persons ;</v>
          </cell>
          <cell r="BO1" t="str">
            <v>Victoria ;  &gt;&gt; Had a job to go to and available within 4 weeks ;  &gt; Males ;</v>
          </cell>
          <cell r="BP1" t="str">
            <v>Victoria ;  &gt;&gt; Had a job to go to and available within 4 weeks ;  &gt; Females ;</v>
          </cell>
          <cell r="BQ1" t="str">
            <v>Victoria ;  &gt;&gt;&gt; Had a job to go to and available last week (unemployed) ;  Persons ;</v>
          </cell>
          <cell r="BR1" t="str">
            <v>Victoria ;  &gt;&gt;&gt; Had a job to go to and available last week (unemployed) ;  &gt; Males ;</v>
          </cell>
          <cell r="BS1" t="str">
            <v>Victoria ;  &gt;&gt;&gt; Had a job to go to and available last week (unemployed) ;  &gt; Females ;</v>
          </cell>
          <cell r="BT1" t="str">
            <v>Victoria ;  &gt;&gt;&gt; Had a job to go to and available within 4 weeks (but not last week) ;  Persons ;</v>
          </cell>
          <cell r="BU1" t="str">
            <v>Victoria ;  &gt;&gt;&gt; Had a job to go to and available within 4 weeks (but not last week) ;  &gt; Males ;</v>
          </cell>
          <cell r="BV1" t="str">
            <v>Victoria ;  &gt;&gt;&gt; Had a job to go to and available within 4 weeks (but not last week) ;  &gt; Females ;</v>
          </cell>
          <cell r="BW1" t="str">
            <v>Victoria ;  &gt;&gt; Had a job to go to and not available within 4 weeks ;  Persons ;</v>
          </cell>
          <cell r="BX1" t="str">
            <v>Victoria ;  &gt;&gt; Had a job to go to and not available within 4 weeks ;  &gt; Males ;</v>
          </cell>
          <cell r="BY1" t="str">
            <v>Victoria ;  &gt;&gt; Had a job to go to and not available within 4 weeks ;  &gt; Females ;</v>
          </cell>
          <cell r="BZ1" t="str">
            <v>Victoria ;  &gt; Potential workers without job attachment ;  Persons ;</v>
          </cell>
          <cell r="CA1" t="str">
            <v>Victoria ;  &gt; Potential workers without job attachment ;  &gt; Males ;</v>
          </cell>
          <cell r="CB1" t="str">
            <v>Victoria ;  &gt; Potential workers without job attachment ;  &gt; Females ;</v>
          </cell>
          <cell r="CC1" t="str">
            <v>Victoria ;  &gt;&gt; Wanted to work, actively looking and available within 4 weeks ;  Persons ;</v>
          </cell>
          <cell r="CD1" t="str">
            <v>Victoria ;  &gt;&gt; Wanted to work, actively looking and available within 4 weeks ;  &gt; Males ;</v>
          </cell>
          <cell r="CE1" t="str">
            <v>Victoria ;  &gt;&gt; Wanted to work, actively looking and available within 4 weeks ;  &gt; Females ;</v>
          </cell>
          <cell r="CF1" t="str">
            <v>Victoria ;  &gt;&gt;&gt; Wanted to work, actively looking and available last week (unemployed) ;  Persons ;</v>
          </cell>
          <cell r="CG1" t="str">
            <v>Victoria ;  &gt;&gt;&gt; Wanted to work, actively looking and available last week (unemployed) ;  &gt; Males ;</v>
          </cell>
          <cell r="CH1" t="str">
            <v>Victoria ;  &gt;&gt;&gt; Wanted to work, actively looking and available last week (unemployed) ;  &gt; Females ;</v>
          </cell>
          <cell r="CI1" t="str">
            <v>Victoria ;  &gt;&gt;&gt; Wanted to work, actively looking and available within 4 weeks (but not last week) ;  Persons ;</v>
          </cell>
          <cell r="CJ1" t="str">
            <v>Victoria ;  &gt;&gt;&gt; Wanted to work, actively looking and available within 4 weeks (but not last week) ;  &gt; Males ;</v>
          </cell>
          <cell r="CK1" t="str">
            <v>Victoria ;  &gt;&gt;&gt; Wanted to work, actively looking and available within 4 weeks (but not last week) ;  &gt; Females ;</v>
          </cell>
          <cell r="CL1" t="str">
            <v>Victoria ;  &gt;&gt; Wanted to work, actively looking and not available within 4 weeks ;  Persons ;</v>
          </cell>
          <cell r="CM1" t="str">
            <v>Victoria ;  &gt;&gt; Wanted to work, actively looking and not available within 4 weeks ;  &gt; Males ;</v>
          </cell>
          <cell r="CN1" t="str">
            <v>Victoria ;  &gt;&gt; Wanted to work, actively looking and not available within 4 weeks ;  &gt; Females ;</v>
          </cell>
          <cell r="CO1" t="str">
            <v>Victoria ;  &gt;&gt; Wanted to work, available within 4 weeks but not actively looking ;  Persons ;</v>
          </cell>
          <cell r="CP1" t="str">
            <v>Victoria ;  &gt;&gt; Wanted to work, available within 4 weeks but not actively looking ;  &gt; Males ;</v>
          </cell>
          <cell r="CQ1" t="str">
            <v>Victoria ;  &gt;&gt; Wanted to work, available within 4 weeks but not actively looking ;  &gt; Females ;</v>
          </cell>
          <cell r="CR1" t="str">
            <v>Victoria ;  &gt;&gt;&gt; Discouraged job seekers - available but discouraged from actively looking ;  Persons ;</v>
          </cell>
          <cell r="CS1" t="str">
            <v>Victoria ;  &gt;&gt;&gt; Discouraged job seekers - available but discouraged from actively looking ;  &gt; Males ;</v>
          </cell>
          <cell r="CT1" t="str">
            <v>Victoria ;  &gt;&gt;&gt; Discouraged job seekers - available but discouraged from actively looking ;  &gt; Females ;</v>
          </cell>
          <cell r="CU1" t="str">
            <v>Victoria ;  &gt;&gt;&gt; Other job seekers - available but not actively looking for other reasons ;  Persons ;</v>
          </cell>
          <cell r="CV1" t="str">
            <v>Victoria ;  &gt;&gt;&gt; Other job seekers - available but not actively looking for other reasons ;  &gt; Males ;</v>
          </cell>
          <cell r="CW1" t="str">
            <v>Victoria ;  &gt;&gt;&gt; Other job seekers - available but not actively looking for other reasons ;  &gt; Females ;</v>
          </cell>
          <cell r="CX1" t="str">
            <v>Victoria ;  &gt;&gt; Wanted to work, not available within 4 weeks and not actively looking ;  Persons ;</v>
          </cell>
          <cell r="CY1" t="str">
            <v>Victoria ;  &gt;&gt; Wanted to work, not available within 4 weeks and not actively looking ;  &gt; Males ;</v>
          </cell>
          <cell r="CZ1" t="str">
            <v>Victoria ;  &gt;&gt; Wanted to work, not available within 4 weeks and not actively looking ;  &gt; Females ;</v>
          </cell>
          <cell r="DA1" t="str">
            <v>Victoria ;  Not potential workers ;  Persons ;</v>
          </cell>
          <cell r="DB1" t="str">
            <v>Victoria ;  Not potential workers ;  &gt; Males ;</v>
          </cell>
          <cell r="DC1" t="str">
            <v>Victoria ;  Not potential workers ;  &gt; Females ;</v>
          </cell>
          <cell r="DD1" t="str">
            <v>Victoria ;  &gt; Did not want to work ;  Persons ;</v>
          </cell>
          <cell r="DE1" t="str">
            <v>Victoria ;  &gt; Did not want to work ;  &gt; Males ;</v>
          </cell>
          <cell r="DF1" t="str">
            <v>Victoria ;  &gt; Did not want to work ;  &gt; Females ;</v>
          </cell>
          <cell r="DG1" t="str">
            <v>Victoria ;  &gt; Permanently unable to work ;  Persons ;</v>
          </cell>
          <cell r="DH1" t="str">
            <v>Victoria ;  &gt; Permanently unable to work ;  &gt; Males ;</v>
          </cell>
          <cell r="DI1" t="str">
            <v>Victoria ;  &gt; Permanently unable to work ;  &gt; Females ;</v>
          </cell>
          <cell r="DJ1" t="str">
            <v>Victoria ;  Unemployed ;  Persons ;</v>
          </cell>
          <cell r="DK1" t="str">
            <v>Victoria ;  Unemployed ;  &gt; Males ;</v>
          </cell>
          <cell r="DL1" t="str">
            <v>Victoria ;  Unemployed ;  &gt; Females ;</v>
          </cell>
          <cell r="DM1" t="str">
            <v>Victoria ;  Not in the labour force ;  Persons ;</v>
          </cell>
          <cell r="DN1" t="str">
            <v>Victoria ;  Not in the labour force ;  &gt; Males ;</v>
          </cell>
          <cell r="DO1" t="str">
            <v>Victoria ;  Not in the labour force ;  &gt; Females ;</v>
          </cell>
          <cell r="DP1" t="str">
            <v>Victoria ;  With job attachment ;  Persons ;</v>
          </cell>
          <cell r="DQ1" t="str">
            <v>Victoria ;  With job attachment ;  &gt; Males ;</v>
          </cell>
          <cell r="DR1" t="str">
            <v>Victoria ;  With job attachment ;  &gt; Females ;</v>
          </cell>
          <cell r="DS1" t="str">
            <v>Victoria ;  Without job attachment ;  Persons ;</v>
          </cell>
          <cell r="DT1" t="str">
            <v>Victoria ;  Without job attachment ;  &gt; Males ;</v>
          </cell>
          <cell r="DU1" t="str">
            <v>Victoria ;  Without job attachment ;  &gt; Females ;</v>
          </cell>
          <cell r="DV1" t="str">
            <v>Queensland ;  Civilian population ;  Persons ;</v>
          </cell>
          <cell r="DW1" t="str">
            <v>Queensland ;  Civilian population ;  &gt; Males ;</v>
          </cell>
          <cell r="DX1" t="str">
            <v>Queensland ;  Civilian population ;  &gt; Females ;</v>
          </cell>
          <cell r="DY1" t="str">
            <v>Queensland ;  Employed ;  Persons ;</v>
          </cell>
          <cell r="DZ1" t="str">
            <v>Queensland ;  Employed ;  &gt; Males ;</v>
          </cell>
          <cell r="EA1" t="str">
            <v>Queensland ;  Employed ;  &gt; Females ;</v>
          </cell>
          <cell r="EB1" t="str">
            <v>Queensland ;  &gt; Underemployed (expanded definition) ;  Persons ;</v>
          </cell>
          <cell r="EC1" t="str">
            <v>Queensland ;  &gt; Underemployed (expanded definition) ;  &gt; Males ;</v>
          </cell>
          <cell r="ED1" t="str">
            <v>Queensland ;  &gt; Underemployed (expanded definition) ;  &gt; Females ;</v>
          </cell>
          <cell r="EE1" t="str">
            <v>Queensland ;  &gt;&gt; Underemployed (headline definition) ;  Persons ;</v>
          </cell>
          <cell r="EF1" t="str">
            <v>Queensland ;  &gt;&gt; Underemployed (headline definition) ;  &gt; Males ;</v>
          </cell>
          <cell r="EG1" t="str">
            <v>Queensland ;  &gt;&gt; Underemployed (headline definition) ;  &gt; Females ;</v>
          </cell>
          <cell r="EH1" t="str">
            <v>Queensland ;  Potential workers ;  Persons ;</v>
          </cell>
          <cell r="EI1" t="str">
            <v>Queensland ;  Potential workers ;  &gt; Males ;</v>
          </cell>
          <cell r="EJ1" t="str">
            <v>Queensland ;  Potential workers ;  &gt; Females ;</v>
          </cell>
          <cell r="EK1" t="str">
            <v>Queensland ;  &gt; Potential workers with job attachment ;  Persons ;</v>
          </cell>
          <cell r="EL1" t="str">
            <v>Queensland ;  &gt; Potential workers with job attachment ;  &gt; Males ;</v>
          </cell>
          <cell r="EM1" t="str">
            <v>Queensland ;  &gt; Potential workers with job attachment ;  &gt; Females ;</v>
          </cell>
          <cell r="EN1" t="str">
            <v>Queensland ;  &gt;&gt; Had a job to go to and available within 4 weeks ;  Persons ;</v>
          </cell>
          <cell r="EO1" t="str">
            <v>Queensland ;  &gt;&gt; Had a job to go to and available within 4 weeks ;  &gt; Males ;</v>
          </cell>
          <cell r="EP1" t="str">
            <v>Queensland ;  &gt;&gt; Had a job to go to and available within 4 weeks ;  &gt; Females ;</v>
          </cell>
          <cell r="EQ1" t="str">
            <v>Queensland ;  &gt;&gt;&gt; Had a job to go to and available last week (unemployed) ;  Persons ;</v>
          </cell>
          <cell r="ER1" t="str">
            <v>Queensland ;  &gt;&gt;&gt; Had a job to go to and available last week (unemployed) ;  &gt; Males ;</v>
          </cell>
          <cell r="ES1" t="str">
            <v>Queensland ;  &gt;&gt;&gt; Had a job to go to and available last week (unemployed) ;  &gt; Females ;</v>
          </cell>
          <cell r="ET1" t="str">
            <v>Queensland ;  &gt;&gt;&gt; Had a job to go to and available within 4 weeks (but not last week) ;  Persons ;</v>
          </cell>
          <cell r="EU1" t="str">
            <v>Queensland ;  &gt;&gt;&gt; Had a job to go to and available within 4 weeks (but not last week) ;  &gt; Males ;</v>
          </cell>
          <cell r="EV1" t="str">
            <v>Queensland ;  &gt;&gt;&gt; Had a job to go to and available within 4 weeks (but not last week) ;  &gt; Females ;</v>
          </cell>
          <cell r="EW1" t="str">
            <v>Queensland ;  &gt;&gt; Had a job to go to and not available within 4 weeks ;  Persons ;</v>
          </cell>
          <cell r="EX1" t="str">
            <v>Queensland ;  &gt;&gt; Had a job to go to and not available within 4 weeks ;  &gt; Males ;</v>
          </cell>
          <cell r="EY1" t="str">
            <v>Queensland ;  &gt;&gt; Had a job to go to and not available within 4 weeks ;  &gt; Females ;</v>
          </cell>
          <cell r="EZ1" t="str">
            <v>Queensland ;  &gt; Potential workers without job attachment ;  Persons ;</v>
          </cell>
          <cell r="FA1" t="str">
            <v>Queensland ;  &gt; Potential workers without job attachment ;  &gt; Males ;</v>
          </cell>
          <cell r="FB1" t="str">
            <v>Queensland ;  &gt; Potential workers without job attachment ;  &gt; Females ;</v>
          </cell>
          <cell r="FC1" t="str">
            <v>Queensland ;  &gt;&gt; Wanted to work, actively looking and available within 4 weeks ;  Persons ;</v>
          </cell>
          <cell r="FD1" t="str">
            <v>Queensland ;  &gt;&gt; Wanted to work, actively looking and available within 4 weeks ;  &gt; Males ;</v>
          </cell>
          <cell r="FE1" t="str">
            <v>Queensland ;  &gt;&gt; Wanted to work, actively looking and available within 4 weeks ;  &gt; Females ;</v>
          </cell>
          <cell r="FF1" t="str">
            <v>Queensland ;  &gt;&gt;&gt; Wanted to work, actively looking and available last week (unemployed) ;  Persons ;</v>
          </cell>
          <cell r="FG1" t="str">
            <v>Queensland ;  &gt;&gt;&gt; Wanted to work, actively looking and available last week (unemployed) ;  &gt; Males ;</v>
          </cell>
          <cell r="FH1" t="str">
            <v>Queensland ;  &gt;&gt;&gt; Wanted to work, actively looking and available last week (unemployed) ;  &gt; Females ;</v>
          </cell>
          <cell r="FI1" t="str">
            <v>Queensland ;  &gt;&gt;&gt; Wanted to work, actively looking and available within 4 weeks (but not last week) ;  Persons ;</v>
          </cell>
          <cell r="FJ1" t="str">
            <v>Queensland ;  &gt;&gt;&gt; Wanted to work, actively looking and available within 4 weeks (but not last week) ;  &gt; Males ;</v>
          </cell>
          <cell r="FK1" t="str">
            <v>Queensland ;  &gt;&gt;&gt; Wanted to work, actively looking and available within 4 weeks (but not last week) ;  &gt; Females ;</v>
          </cell>
          <cell r="FL1" t="str">
            <v>Queensland ;  &gt;&gt; Wanted to work, actively looking and not available within 4 weeks ;  Persons ;</v>
          </cell>
          <cell r="FM1" t="str">
            <v>Queensland ;  &gt;&gt; Wanted to work, actively looking and not available within 4 weeks ;  &gt; Males ;</v>
          </cell>
          <cell r="FN1" t="str">
            <v>Queensland ;  &gt;&gt; Wanted to work, actively looking and not available within 4 weeks ;  &gt; Females ;</v>
          </cell>
          <cell r="FO1" t="str">
            <v>Queensland ;  &gt;&gt; Wanted to work, available within 4 weeks but not actively looking ;  Persons ;</v>
          </cell>
          <cell r="FP1" t="str">
            <v>Queensland ;  &gt;&gt; Wanted to work, available within 4 weeks but not actively looking ;  &gt; Males ;</v>
          </cell>
          <cell r="FQ1" t="str">
            <v>Queensland ;  &gt;&gt; Wanted to work, available within 4 weeks but not actively looking ;  &gt; Females ;</v>
          </cell>
          <cell r="FR1" t="str">
            <v>Queensland ;  &gt;&gt;&gt; Discouraged job seekers - available but discouraged from actively looking ;  Persons ;</v>
          </cell>
          <cell r="FS1" t="str">
            <v>Queensland ;  &gt;&gt;&gt; Discouraged job seekers - available but discouraged from actively looking ;  &gt; Males ;</v>
          </cell>
          <cell r="FT1" t="str">
            <v>Queensland ;  &gt;&gt;&gt; Discouraged job seekers - available but discouraged from actively looking ;  &gt; Females ;</v>
          </cell>
          <cell r="FU1" t="str">
            <v>Queensland ;  &gt;&gt;&gt; Other job seekers - available but not actively looking for other reasons ;  Persons ;</v>
          </cell>
          <cell r="FV1" t="str">
            <v>Queensland ;  &gt;&gt;&gt; Other job seekers - available but not actively looking for other reasons ;  &gt; Males ;</v>
          </cell>
          <cell r="FW1" t="str">
            <v>Queensland ;  &gt;&gt;&gt; Other job seekers - available but not actively looking for other reasons ;  &gt; Females ;</v>
          </cell>
          <cell r="FX1" t="str">
            <v>Queensland ;  &gt;&gt; Wanted to work, not available within 4 weeks and not actively looking ;  Persons ;</v>
          </cell>
          <cell r="FY1" t="str">
            <v>Queensland ;  &gt;&gt; Wanted to work, not available within 4 weeks and not actively looking ;  &gt; Males ;</v>
          </cell>
          <cell r="FZ1" t="str">
            <v>Queensland ;  &gt;&gt; Wanted to work, not available within 4 weeks and not actively looking ;  &gt; Females ;</v>
          </cell>
          <cell r="GA1" t="str">
            <v>Queensland ;  Not potential workers ;  Persons ;</v>
          </cell>
          <cell r="GB1" t="str">
            <v>Queensland ;  Not potential workers ;  &gt; Males ;</v>
          </cell>
          <cell r="GC1" t="str">
            <v>Queensland ;  Not potential workers ;  &gt; Females ;</v>
          </cell>
          <cell r="GD1" t="str">
            <v>Queensland ;  &gt; Did not want to work ;  Persons ;</v>
          </cell>
          <cell r="GE1" t="str">
            <v>Queensland ;  &gt; Did not want to work ;  &gt; Males ;</v>
          </cell>
          <cell r="GF1" t="str">
            <v>Queensland ;  &gt; Did not want to work ;  &gt; Females ;</v>
          </cell>
          <cell r="GG1" t="str">
            <v>Queensland ;  &gt; Permanently unable to work ;  Persons ;</v>
          </cell>
          <cell r="GH1" t="str">
            <v>Queensland ;  &gt; Permanently unable to work ;  &gt; Males ;</v>
          </cell>
          <cell r="GI1" t="str">
            <v>Queensland ;  &gt; Permanently unable to work ;  &gt; Females ;</v>
          </cell>
          <cell r="GJ1" t="str">
            <v>Queensland ;  Unemployed ;  Persons ;</v>
          </cell>
          <cell r="GK1" t="str">
            <v>Queensland ;  Unemployed ;  &gt; Males ;</v>
          </cell>
          <cell r="GL1" t="str">
            <v>Queensland ;  Unemployed ;  &gt; Females ;</v>
          </cell>
          <cell r="GM1" t="str">
            <v>Queensland ;  Not in the labour force ;  Persons ;</v>
          </cell>
          <cell r="GN1" t="str">
            <v>Queensland ;  Not in the labour force ;  &gt; Males ;</v>
          </cell>
          <cell r="GO1" t="str">
            <v>Queensland ;  Not in the labour force ;  &gt; Females ;</v>
          </cell>
          <cell r="GP1" t="str">
            <v>Queensland ;  With job attachment ;  Persons ;</v>
          </cell>
          <cell r="GQ1" t="str">
            <v>Queensland ;  With job attachment ;  &gt; Males ;</v>
          </cell>
          <cell r="GR1" t="str">
            <v>Queensland ;  With job attachment ;  &gt; Females ;</v>
          </cell>
          <cell r="GS1" t="str">
            <v>Queensland ;  Without job attachment ;  Persons ;</v>
          </cell>
          <cell r="GT1" t="str">
            <v>Queensland ;  Without job attachment ;  &gt; Males ;</v>
          </cell>
          <cell r="GU1" t="str">
            <v>Queensland ;  Without job attachment ;  &gt; Females ;</v>
          </cell>
          <cell r="GV1" t="str">
            <v>South Australia ;  Civilian population ;  Persons ;</v>
          </cell>
          <cell r="GW1" t="str">
            <v>South Australia ;  Civilian population ;  &gt; Males ;</v>
          </cell>
          <cell r="GX1" t="str">
            <v>South Australia ;  Civilian population ;  &gt; Females ;</v>
          </cell>
          <cell r="GY1" t="str">
            <v>South Australia ;  Employed ;  Persons ;</v>
          </cell>
          <cell r="GZ1" t="str">
            <v>South Australia ;  Employed ;  &gt; Males ;</v>
          </cell>
          <cell r="HA1" t="str">
            <v>South Australia ;  Employed ;  &gt; Females ;</v>
          </cell>
          <cell r="HB1" t="str">
            <v>South Australia ;  &gt; Underemployed (expanded definition) ;  Persons ;</v>
          </cell>
          <cell r="HC1" t="str">
            <v>South Australia ;  &gt; Underemployed (expanded definition) ;  &gt; Males ;</v>
          </cell>
          <cell r="HD1" t="str">
            <v>South Australia ;  &gt; Underemployed (expanded definition) ;  &gt; Females ;</v>
          </cell>
          <cell r="HE1" t="str">
            <v>South Australia ;  &gt;&gt; Underemployed (headline definition) ;  Persons ;</v>
          </cell>
          <cell r="HF1" t="str">
            <v>South Australia ;  &gt;&gt; Underemployed (headline definition) ;  &gt; Males ;</v>
          </cell>
          <cell r="HG1" t="str">
            <v>South Australia ;  &gt;&gt; Underemployed (headline definition) ;  &gt; Females ;</v>
          </cell>
          <cell r="HH1" t="str">
            <v>South Australia ;  Potential workers ;  Persons ;</v>
          </cell>
          <cell r="HI1" t="str">
            <v>South Australia ;  Potential workers ;  &gt; Males ;</v>
          </cell>
          <cell r="HJ1" t="str">
            <v>South Australia ;  Potential workers ;  &gt; Females ;</v>
          </cell>
          <cell r="HK1" t="str">
            <v>South Australia ;  &gt; Potential workers with job attachment ;  Persons ;</v>
          </cell>
          <cell r="HL1" t="str">
            <v>South Australia ;  &gt; Potential workers with job attachment ;  &gt; Males ;</v>
          </cell>
          <cell r="HM1" t="str">
            <v>South Australia ;  &gt; Potential workers with job attachment ;  &gt; Females ;</v>
          </cell>
          <cell r="HN1" t="str">
            <v>South Australia ;  &gt;&gt; Had a job to go to and available within 4 weeks ;  Persons ;</v>
          </cell>
          <cell r="HO1" t="str">
            <v>South Australia ;  &gt;&gt; Had a job to go to and available within 4 weeks ;  &gt; Males ;</v>
          </cell>
          <cell r="HP1" t="str">
            <v>South Australia ;  &gt;&gt; Had a job to go to and available within 4 weeks ;  &gt; Females ;</v>
          </cell>
          <cell r="HQ1" t="str">
            <v>South Australia ;  &gt;&gt;&gt; Had a job to go to and available last week (unemployed) ;  Persons ;</v>
          </cell>
          <cell r="HR1" t="str">
            <v>South Australia ;  &gt;&gt;&gt; Had a job to go to and available last week (unemployed) ;  &gt; Males ;</v>
          </cell>
          <cell r="HS1" t="str">
            <v>South Australia ;  &gt;&gt;&gt; Had a job to go to and available last week (unemployed) ;  &gt; Females ;</v>
          </cell>
          <cell r="HT1" t="str">
            <v>South Australia ;  &gt;&gt;&gt; Had a job to go to and available within 4 weeks (but not last week) ;  Persons ;</v>
          </cell>
          <cell r="HU1" t="str">
            <v>South Australia ;  &gt;&gt;&gt; Had a job to go to and available within 4 weeks (but not last week) ;  &gt; Males ;</v>
          </cell>
          <cell r="HV1" t="str">
            <v>South Australia ;  &gt;&gt;&gt; Had a job to go to and available within 4 weeks (but not last week) ;  &gt; Females ;</v>
          </cell>
          <cell r="HW1" t="str">
            <v>South Australia ;  &gt;&gt; Had a job to go to and not available within 4 weeks ;  Persons ;</v>
          </cell>
          <cell r="HX1" t="str">
            <v>South Australia ;  &gt;&gt; Had a job to go to and not available within 4 weeks ;  &gt; Males ;</v>
          </cell>
          <cell r="HY1" t="str">
            <v>South Australia ;  &gt;&gt; Had a job to go to and not available within 4 weeks ;  &gt; Females ;</v>
          </cell>
          <cell r="HZ1" t="str">
            <v>South Australia ;  &gt; Potential workers without job attachment ;  Persons ;</v>
          </cell>
          <cell r="IA1" t="str">
            <v>South Australia ;  &gt; Potential workers without job attachment ;  &gt; Males ;</v>
          </cell>
          <cell r="IB1" t="str">
            <v>South Australia ;  &gt; Potential workers without job attachment ;  &gt; Females ;</v>
          </cell>
          <cell r="IC1" t="str">
            <v>South Australia ;  &gt;&gt; Wanted to work, actively looking and available within 4 weeks ;  Persons ;</v>
          </cell>
          <cell r="ID1" t="str">
            <v>South Australia ;  &gt;&gt; Wanted to work, actively looking and available within 4 weeks ;  &gt; Males ;</v>
          </cell>
          <cell r="IE1" t="str">
            <v>South Australia ;  &gt;&gt; Wanted to work, actively looking and available within 4 weeks ;  &gt; Females ;</v>
          </cell>
          <cell r="IF1" t="str">
            <v>South Australia ;  &gt;&gt;&gt; Wanted to work, actively looking and available last week (unemployed) ;  Persons ;</v>
          </cell>
          <cell r="IG1" t="str">
            <v>South Australia ;  &gt;&gt;&gt; Wanted to work, actively looking and available last week (unemployed) ;  &gt; Males ;</v>
          </cell>
          <cell r="IH1" t="str">
            <v>South Australia ;  &gt;&gt;&gt; Wanted to work, actively looking and available last week (unemployed) ;  &gt; Females ;</v>
          </cell>
          <cell r="II1" t="str">
            <v>South Australia ;  &gt;&gt;&gt; Wanted to work, actively looking and available within 4 weeks (but not last week) ;  Persons ;</v>
          </cell>
          <cell r="IJ1" t="str">
            <v>South Australia ;  &gt;&gt;&gt; Wanted to work, actively looking and available within 4 weeks (but not last week) ;  &gt; Males ;</v>
          </cell>
          <cell r="IK1" t="str">
            <v>South Australia ;  &gt;&gt;&gt; Wanted to work, actively looking and available within 4 weeks (but not last week) ;  &gt; Females ;</v>
          </cell>
          <cell r="IL1" t="str">
            <v>South Australia ;  &gt;&gt; Wanted to work, actively looking and not available within 4 weeks ;  Persons ;</v>
          </cell>
          <cell r="IM1" t="str">
            <v>South Australia ;  &gt;&gt; Wanted to work, actively looking and not available within 4 weeks ;  &gt; Males ;</v>
          </cell>
          <cell r="IN1" t="str">
            <v>South Australia ;  &gt;&gt; Wanted to work, actively looking and not available within 4 weeks ;  &gt; Females ;</v>
          </cell>
          <cell r="IO1" t="str">
            <v>South Australia ;  &gt;&gt; Wanted to work, available within 4 weeks but not actively looking ;  Persons ;</v>
          </cell>
          <cell r="IP1" t="str">
            <v>South Australia ;  &gt;&gt; Wanted to work, available within 4 weeks but not actively looking ;  &gt; Males ;</v>
          </cell>
          <cell r="IQ1" t="str">
            <v>South Australia ;  &gt;&gt; Wanted to work, available within 4 weeks but not actively looking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A125179490K</v>
          </cell>
          <cell r="C10" t="str">
            <v>A125173806K</v>
          </cell>
          <cell r="D10" t="str">
            <v>A125185038C</v>
          </cell>
          <cell r="E10" t="str">
            <v>A125179422J</v>
          </cell>
          <cell r="F10" t="str">
            <v>A125173782C</v>
          </cell>
          <cell r="G10" t="str">
            <v>A125185014K</v>
          </cell>
          <cell r="H10" t="str">
            <v>A125179398V</v>
          </cell>
          <cell r="I10" t="str">
            <v>A125173794L</v>
          </cell>
          <cell r="J10" t="str">
            <v>A125185026V</v>
          </cell>
          <cell r="K10" t="str">
            <v>A125179410X</v>
          </cell>
          <cell r="L10" t="str">
            <v>A125173826V</v>
          </cell>
          <cell r="M10" t="str">
            <v>A125185058L</v>
          </cell>
          <cell r="N10" t="str">
            <v>A125179442T</v>
          </cell>
          <cell r="O10" t="str">
            <v>A125173798W</v>
          </cell>
          <cell r="P10" t="str">
            <v>A125185030K</v>
          </cell>
          <cell r="Q10" t="str">
            <v>A125179414J</v>
          </cell>
          <cell r="R10" t="str">
            <v>A125173830K</v>
          </cell>
          <cell r="S10" t="str">
            <v>A125185062C</v>
          </cell>
          <cell r="T10" t="str">
            <v>A125179446A</v>
          </cell>
          <cell r="U10" t="str">
            <v>A125173834V</v>
          </cell>
          <cell r="V10" t="str">
            <v>A125185066L</v>
          </cell>
          <cell r="W10" t="str">
            <v>A125179450T</v>
          </cell>
          <cell r="X10" t="str">
            <v>A125173878W</v>
          </cell>
          <cell r="Y10" t="str">
            <v>A125185110K</v>
          </cell>
          <cell r="Z10" t="str">
            <v>A125179494V</v>
          </cell>
          <cell r="AA10" t="str">
            <v>A125173786L</v>
          </cell>
          <cell r="AB10" t="str">
            <v>A125185018V</v>
          </cell>
          <cell r="AC10" t="str">
            <v>A125179402X</v>
          </cell>
          <cell r="AD10" t="str">
            <v>A125173866L</v>
          </cell>
          <cell r="AE10" t="str">
            <v>A125185098F</v>
          </cell>
          <cell r="AF10" t="str">
            <v>A125179482K</v>
          </cell>
          <cell r="AG10" t="str">
            <v>A125173870C</v>
          </cell>
          <cell r="AH10" t="str">
            <v>A125185102K</v>
          </cell>
          <cell r="AI10" t="str">
            <v>A125179486V</v>
          </cell>
          <cell r="AJ10" t="str">
            <v>A125173790C</v>
          </cell>
          <cell r="AK10" t="str">
            <v>A125185022K</v>
          </cell>
          <cell r="AL10" t="str">
            <v>A125179406J</v>
          </cell>
          <cell r="AM10" t="str">
            <v>A125173810A</v>
          </cell>
          <cell r="AN10" t="str">
            <v>A125185042V</v>
          </cell>
          <cell r="AO10" t="str">
            <v>A125179426T</v>
          </cell>
          <cell r="AP10" t="str">
            <v>A125173838C</v>
          </cell>
          <cell r="AQ10" t="str">
            <v>A125185070C</v>
          </cell>
          <cell r="AR10" t="str">
            <v>A125179454A</v>
          </cell>
          <cell r="AS10" t="str">
            <v>A125173882L</v>
          </cell>
          <cell r="AT10" t="str">
            <v>A125185114V</v>
          </cell>
          <cell r="AU10" t="str">
            <v>A125179498C</v>
          </cell>
          <cell r="AV10" t="str">
            <v>A125173434J</v>
          </cell>
          <cell r="AW10" t="str">
            <v>A125184666X</v>
          </cell>
          <cell r="AX10" t="str">
            <v>A125179050F</v>
          </cell>
          <cell r="AY10" t="str">
            <v>A125173398K</v>
          </cell>
          <cell r="AZ10" t="str">
            <v>A125184630W</v>
          </cell>
          <cell r="BA10" t="str">
            <v>A125179014W</v>
          </cell>
          <cell r="BB10" t="str">
            <v>A125173438T</v>
          </cell>
          <cell r="BC10" t="str">
            <v>A125184670R</v>
          </cell>
          <cell r="BD10" t="str">
            <v>A125179054R</v>
          </cell>
          <cell r="BE10" t="str">
            <v>A125173442J</v>
          </cell>
          <cell r="BF10" t="str">
            <v>A125184674X</v>
          </cell>
          <cell r="BG10" t="str">
            <v>A125179058X</v>
          </cell>
          <cell r="BH10" t="str">
            <v>A125173402R</v>
          </cell>
          <cell r="BI10" t="str">
            <v>A125184634F</v>
          </cell>
          <cell r="BJ10" t="str">
            <v>A125179018F</v>
          </cell>
          <cell r="BK10" t="str">
            <v>A125173406X</v>
          </cell>
          <cell r="BL10" t="str">
            <v>A125184638R</v>
          </cell>
          <cell r="BM10" t="str">
            <v>A125179022W</v>
          </cell>
          <cell r="BN10" t="str">
            <v>A125173426J</v>
          </cell>
          <cell r="BO10" t="str">
            <v>A125184658X</v>
          </cell>
          <cell r="BP10" t="str">
            <v>A125179042F</v>
          </cell>
          <cell r="BQ10" t="str">
            <v>A125173386A</v>
          </cell>
          <cell r="BR10" t="str">
            <v>A125184618F</v>
          </cell>
          <cell r="BS10" t="str">
            <v>A125179002L</v>
          </cell>
          <cell r="BT10" t="str">
            <v>A125173446T</v>
          </cell>
          <cell r="BU10" t="str">
            <v>A125184678J</v>
          </cell>
          <cell r="BV10" t="str">
            <v>A125179062R</v>
          </cell>
          <cell r="BW10" t="str">
            <v>A125173430X</v>
          </cell>
          <cell r="BX10" t="str">
            <v>A125184662R</v>
          </cell>
          <cell r="BY10" t="str">
            <v>A125179046R</v>
          </cell>
          <cell r="BZ10" t="str">
            <v>A125173458A</v>
          </cell>
          <cell r="CA10" t="str">
            <v>A125184690X</v>
          </cell>
          <cell r="CB10" t="str">
            <v>A125179074X</v>
          </cell>
          <cell r="CC10" t="str">
            <v>A125173390T</v>
          </cell>
          <cell r="CD10" t="str">
            <v>A125184622W</v>
          </cell>
          <cell r="CE10" t="str">
            <v>A125179006W</v>
          </cell>
          <cell r="CF10" t="str">
            <v>A125173366T</v>
          </cell>
          <cell r="CG10" t="str">
            <v>A125184598J</v>
          </cell>
          <cell r="CH10" t="str">
            <v>A125178982L</v>
          </cell>
          <cell r="CI10" t="str">
            <v>A125173378A</v>
          </cell>
          <cell r="CJ10" t="str">
            <v>A125184610L</v>
          </cell>
          <cell r="CK10" t="str">
            <v>A125178994W</v>
          </cell>
          <cell r="CL10" t="str">
            <v>A125173410R</v>
          </cell>
          <cell r="CM10" t="str">
            <v>A125184642F</v>
          </cell>
          <cell r="CN10" t="str">
            <v>A125179026F</v>
          </cell>
          <cell r="CO10" t="str">
            <v>A125173382T</v>
          </cell>
          <cell r="CP10" t="str">
            <v>A125184614W</v>
          </cell>
          <cell r="CQ10" t="str">
            <v>A125178998F</v>
          </cell>
          <cell r="CR10" t="str">
            <v>A125173414X</v>
          </cell>
          <cell r="CS10" t="str">
            <v>A125184646R</v>
          </cell>
          <cell r="CT10" t="str">
            <v>A125179030W</v>
          </cell>
          <cell r="CU10" t="str">
            <v>A125173418J</v>
          </cell>
          <cell r="CV10" t="str">
            <v>A125184650F</v>
          </cell>
          <cell r="CW10" t="str">
            <v>A125179034F</v>
          </cell>
          <cell r="CX10" t="str">
            <v>A125173462T</v>
          </cell>
          <cell r="CY10" t="str">
            <v>A125184694J</v>
          </cell>
          <cell r="CZ10" t="str">
            <v>A125179078J</v>
          </cell>
          <cell r="DA10" t="str">
            <v>A125173370J</v>
          </cell>
          <cell r="DB10" t="str">
            <v>A125184602L</v>
          </cell>
          <cell r="DC10" t="str">
            <v>A125178986W</v>
          </cell>
          <cell r="DD10" t="str">
            <v>A125173450J</v>
          </cell>
          <cell r="DE10" t="str">
            <v>A125184682X</v>
          </cell>
          <cell r="DF10" t="str">
            <v>A125179066X</v>
          </cell>
          <cell r="DG10" t="str">
            <v>A125173454T</v>
          </cell>
          <cell r="DH10" t="str">
            <v>A125184686J</v>
          </cell>
          <cell r="DI10" t="str">
            <v>A125179070R</v>
          </cell>
          <cell r="DJ10" t="str">
            <v>A125173374T</v>
          </cell>
          <cell r="DK10" t="str">
            <v>A125184606W</v>
          </cell>
          <cell r="DL10" t="str">
            <v>A125178990L</v>
          </cell>
          <cell r="DM10" t="str">
            <v>A125173394A</v>
          </cell>
          <cell r="DN10" t="str">
            <v>A125184626F</v>
          </cell>
          <cell r="DO10" t="str">
            <v>A125179010L</v>
          </cell>
          <cell r="DP10" t="str">
            <v>A125173422X</v>
          </cell>
          <cell r="DQ10" t="str">
            <v>A125184654R</v>
          </cell>
          <cell r="DR10" t="str">
            <v>A125179038R</v>
          </cell>
          <cell r="DS10" t="str">
            <v>A125173466A</v>
          </cell>
          <cell r="DT10" t="str">
            <v>A125184698T</v>
          </cell>
          <cell r="DU10" t="str">
            <v>A125179082X</v>
          </cell>
          <cell r="DV10" t="str">
            <v>A125173954L</v>
          </cell>
          <cell r="DW10" t="str">
            <v>A125185186F</v>
          </cell>
          <cell r="DX10" t="str">
            <v>A125179570K</v>
          </cell>
          <cell r="DY10" t="str">
            <v>A125173918C</v>
          </cell>
          <cell r="DZ10" t="str">
            <v>A125185150C</v>
          </cell>
          <cell r="EA10" t="str">
            <v>A125179534A</v>
          </cell>
          <cell r="EB10" t="str">
            <v>A125173958W</v>
          </cell>
          <cell r="EC10" t="str">
            <v>A125185190W</v>
          </cell>
          <cell r="ED10" t="str">
            <v>A125179574V</v>
          </cell>
          <cell r="EE10" t="str">
            <v>A125173962L</v>
          </cell>
          <cell r="EF10" t="str">
            <v>A125185194F</v>
          </cell>
          <cell r="EG10" t="str">
            <v>A125179578C</v>
          </cell>
          <cell r="EH10" t="str">
            <v>A125173922V</v>
          </cell>
          <cell r="EI10" t="str">
            <v>A125185154L</v>
          </cell>
          <cell r="EJ10" t="str">
            <v>A125179538K</v>
          </cell>
          <cell r="EK10" t="str">
            <v>A125173926C</v>
          </cell>
          <cell r="EL10" t="str">
            <v>A125185158W</v>
          </cell>
          <cell r="EM10" t="str">
            <v>A125179542A</v>
          </cell>
          <cell r="EN10" t="str">
            <v>A125173946L</v>
          </cell>
          <cell r="EO10" t="str">
            <v>A125185178F</v>
          </cell>
          <cell r="EP10" t="str">
            <v>A125179562K</v>
          </cell>
          <cell r="EQ10" t="str">
            <v>A125173906V</v>
          </cell>
          <cell r="ER10" t="str">
            <v>A125185138L</v>
          </cell>
          <cell r="ES10" t="str">
            <v>A125179522T</v>
          </cell>
          <cell r="ET10" t="str">
            <v>A125173966W</v>
          </cell>
          <cell r="EU10" t="str">
            <v>A125185198R</v>
          </cell>
          <cell r="EV10" t="str">
            <v>A125179582V</v>
          </cell>
          <cell r="EW10" t="str">
            <v>A125173950C</v>
          </cell>
          <cell r="EX10" t="str">
            <v>A125185182W</v>
          </cell>
          <cell r="EY10" t="str">
            <v>A125179566V</v>
          </cell>
          <cell r="EZ10" t="str">
            <v>A125173978F</v>
          </cell>
          <cell r="FA10" t="str">
            <v>A125185210V</v>
          </cell>
          <cell r="FB10" t="str">
            <v>A125179594C</v>
          </cell>
          <cell r="FC10" t="str">
            <v>A125173910K</v>
          </cell>
          <cell r="FD10" t="str">
            <v>A125185142C</v>
          </cell>
          <cell r="FE10" t="str">
            <v>A125179526A</v>
          </cell>
          <cell r="FF10" t="str">
            <v>A125173886W</v>
          </cell>
          <cell r="FG10" t="str">
            <v>A125185118C</v>
          </cell>
          <cell r="FH10" t="str">
            <v>A125179502J</v>
          </cell>
          <cell r="FI10" t="str">
            <v>A125173898F</v>
          </cell>
          <cell r="FJ10" t="str">
            <v>A125185130V</v>
          </cell>
          <cell r="FK10" t="str">
            <v>A125179514T</v>
          </cell>
          <cell r="FL10" t="str">
            <v>A125173930V</v>
          </cell>
          <cell r="FM10" t="str">
            <v>A125185162L</v>
          </cell>
          <cell r="FN10" t="str">
            <v>A125179546K</v>
          </cell>
          <cell r="FO10" t="str">
            <v>A125173902K</v>
          </cell>
          <cell r="FP10" t="str">
            <v>A125185134C</v>
          </cell>
          <cell r="FQ10" t="str">
            <v>A125179518A</v>
          </cell>
          <cell r="FR10" t="str">
            <v>A125173934C</v>
          </cell>
          <cell r="FS10" t="str">
            <v>A125185166W</v>
          </cell>
          <cell r="FT10" t="str">
            <v>A125179550A</v>
          </cell>
          <cell r="FU10" t="str">
            <v>A125173938L</v>
          </cell>
          <cell r="FV10" t="str">
            <v>A125185170L</v>
          </cell>
          <cell r="FW10" t="str">
            <v>A125179554K</v>
          </cell>
          <cell r="FX10" t="str">
            <v>A125173982W</v>
          </cell>
          <cell r="FY10" t="str">
            <v>A125185214C</v>
          </cell>
          <cell r="FZ10" t="str">
            <v>A125179598L</v>
          </cell>
          <cell r="GA10" t="str">
            <v>A125173890L</v>
          </cell>
          <cell r="GB10" t="str">
            <v>A125185122V</v>
          </cell>
          <cell r="GC10" t="str">
            <v>A125179506T</v>
          </cell>
          <cell r="GD10" t="str">
            <v>A125173970L</v>
          </cell>
          <cell r="GE10" t="str">
            <v>A125185202V</v>
          </cell>
          <cell r="GF10" t="str">
            <v>A125179586C</v>
          </cell>
          <cell r="GG10" t="str">
            <v>A125173974W</v>
          </cell>
          <cell r="GH10" t="str">
            <v>A125185206C</v>
          </cell>
          <cell r="GI10" t="str">
            <v>A125179590V</v>
          </cell>
          <cell r="GJ10" t="str">
            <v>A125173894W</v>
          </cell>
          <cell r="GK10" t="str">
            <v>A125185126C</v>
          </cell>
          <cell r="GL10" t="str">
            <v>A125179510J</v>
          </cell>
          <cell r="GM10" t="str">
            <v>A125173914V</v>
          </cell>
          <cell r="GN10" t="str">
            <v>A125185146L</v>
          </cell>
          <cell r="GO10" t="str">
            <v>A125179530T</v>
          </cell>
          <cell r="GP10" t="str">
            <v>A125173942C</v>
          </cell>
          <cell r="GQ10" t="str">
            <v>A125185174W</v>
          </cell>
          <cell r="GR10" t="str">
            <v>A125179558V</v>
          </cell>
          <cell r="GS10" t="str">
            <v>A125173986F</v>
          </cell>
          <cell r="GT10" t="str">
            <v>A125185218L</v>
          </cell>
          <cell r="GU10" t="str">
            <v>A125179602T</v>
          </cell>
          <cell r="GV10" t="str">
            <v>A125174058J</v>
          </cell>
          <cell r="GW10" t="str">
            <v>A125185290F</v>
          </cell>
          <cell r="GX10" t="str">
            <v>A125179674C</v>
          </cell>
          <cell r="GY10" t="str">
            <v>A125174022F</v>
          </cell>
          <cell r="GZ10" t="str">
            <v>A125185254W</v>
          </cell>
          <cell r="HA10" t="str">
            <v>A125179638V</v>
          </cell>
          <cell r="HB10" t="str">
            <v>A125174062X</v>
          </cell>
          <cell r="HC10" t="str">
            <v>A125185294R</v>
          </cell>
          <cell r="HD10" t="str">
            <v>A125179678L</v>
          </cell>
          <cell r="HE10" t="str">
            <v>A125174066J</v>
          </cell>
          <cell r="HF10" t="str">
            <v>A125185298X</v>
          </cell>
          <cell r="HG10" t="str">
            <v>A125179682C</v>
          </cell>
          <cell r="HH10" t="str">
            <v>A125174026R</v>
          </cell>
          <cell r="HI10" t="str">
            <v>A125185258F</v>
          </cell>
          <cell r="HJ10" t="str">
            <v>A125179642K</v>
          </cell>
          <cell r="HK10" t="str">
            <v>A125174030F</v>
          </cell>
          <cell r="HL10" t="str">
            <v>A125185262W</v>
          </cell>
          <cell r="HM10" t="str">
            <v>A125179646V</v>
          </cell>
          <cell r="HN10" t="str">
            <v>A125174050R</v>
          </cell>
          <cell r="HO10" t="str">
            <v>A125185282F</v>
          </cell>
          <cell r="HP10" t="str">
            <v>A125179666C</v>
          </cell>
          <cell r="HQ10" t="str">
            <v>A125174010W</v>
          </cell>
          <cell r="HR10" t="str">
            <v>A125185242L</v>
          </cell>
          <cell r="HS10" t="str">
            <v>A125179626K</v>
          </cell>
          <cell r="HT10" t="str">
            <v>A125174070X</v>
          </cell>
          <cell r="HU10" t="str">
            <v>A125185302C</v>
          </cell>
          <cell r="HV10" t="str">
            <v>A125179686L</v>
          </cell>
          <cell r="HW10" t="str">
            <v>A125174054X</v>
          </cell>
          <cell r="HX10" t="str">
            <v>A125185286R</v>
          </cell>
          <cell r="HY10" t="str">
            <v>A125179670V</v>
          </cell>
          <cell r="HZ10" t="str">
            <v>A125174082J</v>
          </cell>
          <cell r="IA10" t="str">
            <v>A125185314L</v>
          </cell>
          <cell r="IB10" t="str">
            <v>A125179698W</v>
          </cell>
          <cell r="IC10" t="str">
            <v>A125174014F</v>
          </cell>
          <cell r="ID10" t="str">
            <v>A125185246W</v>
          </cell>
          <cell r="IE10" t="str">
            <v>A125179630A</v>
          </cell>
          <cell r="IF10" t="str">
            <v>A125173990W</v>
          </cell>
          <cell r="IG10" t="str">
            <v>A125185222C</v>
          </cell>
          <cell r="IH10" t="str">
            <v>A125179606A</v>
          </cell>
          <cell r="II10" t="str">
            <v>A125174002W</v>
          </cell>
          <cell r="IJ10" t="str">
            <v>A125185234L</v>
          </cell>
          <cell r="IK10" t="str">
            <v>A125179618K</v>
          </cell>
          <cell r="IL10" t="str">
            <v>A125174034R</v>
          </cell>
          <cell r="IM10" t="str">
            <v>A125185266F</v>
          </cell>
          <cell r="IN10" t="str">
            <v>A125179650K</v>
          </cell>
          <cell r="IO10" t="str">
            <v>A125174006F</v>
          </cell>
          <cell r="IP10" t="str">
            <v>A125185238W</v>
          </cell>
          <cell r="IQ10" t="str">
            <v>A125179622A</v>
          </cell>
        </row>
        <row r="11">
          <cell r="B11">
            <v>346.46</v>
          </cell>
          <cell r="C11">
            <v>227.309</v>
          </cell>
          <cell r="D11">
            <v>121.32899999999999</v>
          </cell>
          <cell r="E11">
            <v>105.98</v>
          </cell>
          <cell r="F11">
            <v>215.68100000000001</v>
          </cell>
          <cell r="G11">
            <v>115.56399999999999</v>
          </cell>
          <cell r="H11">
            <v>100.117</v>
          </cell>
          <cell r="I11">
            <v>11.627000000000001</v>
          </cell>
          <cell r="J11">
            <v>5.7640000000000002</v>
          </cell>
          <cell r="K11">
            <v>5.8630000000000004</v>
          </cell>
          <cell r="L11">
            <v>5.7539999999999996</v>
          </cell>
          <cell r="M11">
            <v>2.0369999999999999</v>
          </cell>
          <cell r="N11">
            <v>3.7160000000000002</v>
          </cell>
          <cell r="O11">
            <v>297.84100000000001</v>
          </cell>
          <cell r="P11">
            <v>109.142</v>
          </cell>
          <cell r="Q11">
            <v>188.69900000000001</v>
          </cell>
          <cell r="R11">
            <v>40.140999999999998</v>
          </cell>
          <cell r="S11">
            <v>19.172999999999998</v>
          </cell>
          <cell r="T11">
            <v>20.968</v>
          </cell>
          <cell r="U11">
            <v>257.7</v>
          </cell>
          <cell r="V11">
            <v>89.968000000000004</v>
          </cell>
          <cell r="W11">
            <v>167.73099999999999</v>
          </cell>
          <cell r="X11">
            <v>71.043000000000006</v>
          </cell>
          <cell r="Y11">
            <v>22.978999999999999</v>
          </cell>
          <cell r="Z11">
            <v>48.064</v>
          </cell>
          <cell r="AA11">
            <v>1692.0840000000001</v>
          </cell>
          <cell r="AB11">
            <v>713.91600000000005</v>
          </cell>
          <cell r="AC11">
            <v>978.16899999999998</v>
          </cell>
          <cell r="AD11">
            <v>1449.4829999999999</v>
          </cell>
          <cell r="AE11">
            <v>595.32100000000003</v>
          </cell>
          <cell r="AF11">
            <v>854.16200000000003</v>
          </cell>
          <cell r="AG11">
            <v>242.601</v>
          </cell>
          <cell r="AH11">
            <v>118.595</v>
          </cell>
          <cell r="AI11">
            <v>124.00700000000001</v>
          </cell>
          <cell r="AJ11">
            <v>240.73</v>
          </cell>
          <cell r="AK11">
            <v>126.729</v>
          </cell>
          <cell r="AL11">
            <v>114.001</v>
          </cell>
          <cell r="AM11">
            <v>2127.623</v>
          </cell>
          <cell r="AN11">
            <v>872.904</v>
          </cell>
          <cell r="AO11">
            <v>1254.7190000000001</v>
          </cell>
          <cell r="AP11">
            <v>3719.5369999999998</v>
          </cell>
          <cell r="AQ11">
            <v>2001.3610000000001</v>
          </cell>
          <cell r="AR11">
            <v>1718.1759999999999</v>
          </cell>
          <cell r="AS11">
            <v>2294.0309999999999</v>
          </cell>
          <cell r="AT11">
            <v>969.40300000000002</v>
          </cell>
          <cell r="AU11">
            <v>1324.6279999999999</v>
          </cell>
          <cell r="AV11">
            <v>4783.8900000000003</v>
          </cell>
          <cell r="AW11">
            <v>2362.6080000000002</v>
          </cell>
          <cell r="AX11">
            <v>2421.2820000000002</v>
          </cell>
          <cell r="AY11">
            <v>2981.3409999999999</v>
          </cell>
          <cell r="AZ11">
            <v>1609.9639999999999</v>
          </cell>
          <cell r="BA11">
            <v>1371.377</v>
          </cell>
          <cell r="BB11">
            <v>477.1</v>
          </cell>
          <cell r="BC11">
            <v>253.42400000000001</v>
          </cell>
          <cell r="BD11">
            <v>223.67500000000001</v>
          </cell>
          <cell r="BE11">
            <v>286.32</v>
          </cell>
          <cell r="BF11">
            <v>115.529</v>
          </cell>
          <cell r="BG11">
            <v>170.79</v>
          </cell>
          <cell r="BH11">
            <v>548.78099999999995</v>
          </cell>
          <cell r="BI11">
            <v>231.44</v>
          </cell>
          <cell r="BJ11">
            <v>317.33999999999997</v>
          </cell>
          <cell r="BK11">
            <v>70.665000000000006</v>
          </cell>
          <cell r="BL11">
            <v>30.672000000000001</v>
          </cell>
          <cell r="BM11">
            <v>39.993000000000002</v>
          </cell>
          <cell r="BN11">
            <v>50.212000000000003</v>
          </cell>
          <cell r="BO11">
            <v>26.46</v>
          </cell>
          <cell r="BP11">
            <v>23.751999999999999</v>
          </cell>
          <cell r="BQ11">
            <v>25.463999999999999</v>
          </cell>
          <cell r="BR11">
            <v>13.42</v>
          </cell>
          <cell r="BS11">
            <v>12.044</v>
          </cell>
          <cell r="BT11">
            <v>24.748000000000001</v>
          </cell>
          <cell r="BU11">
            <v>13.04</v>
          </cell>
          <cell r="BV11">
            <v>11.709</v>
          </cell>
          <cell r="BW11">
            <v>20.452000000000002</v>
          </cell>
          <cell r="BX11">
            <v>4.2119999999999997</v>
          </cell>
          <cell r="BY11">
            <v>16.239999999999998</v>
          </cell>
          <cell r="BZ11">
            <v>478.11599999999999</v>
          </cell>
          <cell r="CA11">
            <v>200.768</v>
          </cell>
          <cell r="CB11">
            <v>277.34800000000001</v>
          </cell>
          <cell r="CC11">
            <v>174.917</v>
          </cell>
          <cell r="CD11">
            <v>92.474000000000004</v>
          </cell>
          <cell r="CE11">
            <v>82.442999999999998</v>
          </cell>
          <cell r="CF11">
            <v>162.34</v>
          </cell>
          <cell r="CG11">
            <v>85.713999999999999</v>
          </cell>
          <cell r="CH11">
            <v>76.626000000000005</v>
          </cell>
          <cell r="CI11">
            <v>12.577</v>
          </cell>
          <cell r="CJ11">
            <v>6.76</v>
          </cell>
          <cell r="CK11">
            <v>5.8170000000000002</v>
          </cell>
          <cell r="CL11">
            <v>2.0870000000000002</v>
          </cell>
          <cell r="CM11">
            <v>0</v>
          </cell>
          <cell r="CN11">
            <v>2.0870000000000002</v>
          </cell>
          <cell r="CO11">
            <v>239.197</v>
          </cell>
          <cell r="CP11">
            <v>81.078999999999994</v>
          </cell>
          <cell r="CQ11">
            <v>158.11799999999999</v>
          </cell>
          <cell r="CR11">
            <v>26.434999999999999</v>
          </cell>
          <cell r="CS11">
            <v>10.958</v>
          </cell>
          <cell r="CT11">
            <v>15.477</v>
          </cell>
          <cell r="CU11">
            <v>212.762</v>
          </cell>
          <cell r="CV11">
            <v>70.120999999999995</v>
          </cell>
          <cell r="CW11">
            <v>142.64099999999999</v>
          </cell>
          <cell r="CX11">
            <v>61.914999999999999</v>
          </cell>
          <cell r="CY11">
            <v>27.215</v>
          </cell>
          <cell r="CZ11">
            <v>34.700000000000003</v>
          </cell>
          <cell r="DA11">
            <v>1253.768</v>
          </cell>
          <cell r="DB11">
            <v>521.20299999999997</v>
          </cell>
          <cell r="DC11">
            <v>732.56500000000005</v>
          </cell>
          <cell r="DD11">
            <v>1124.972</v>
          </cell>
          <cell r="DE11">
            <v>453.62200000000001</v>
          </cell>
          <cell r="DF11">
            <v>671.34900000000005</v>
          </cell>
          <cell r="DG11">
            <v>128.797</v>
          </cell>
          <cell r="DH11">
            <v>67.581000000000003</v>
          </cell>
          <cell r="DI11">
            <v>61.216000000000001</v>
          </cell>
          <cell r="DJ11">
            <v>187.804</v>
          </cell>
          <cell r="DK11">
            <v>99.135000000000005</v>
          </cell>
          <cell r="DL11">
            <v>88.668999999999997</v>
          </cell>
          <cell r="DM11">
            <v>1614.7449999999999</v>
          </cell>
          <cell r="DN11">
            <v>653.50900000000001</v>
          </cell>
          <cell r="DO11">
            <v>961.23599999999999</v>
          </cell>
          <cell r="DP11">
            <v>3052.0059999999999</v>
          </cell>
          <cell r="DQ11">
            <v>1640.636</v>
          </cell>
          <cell r="DR11">
            <v>1411.3689999999999</v>
          </cell>
          <cell r="DS11">
            <v>1731.884</v>
          </cell>
          <cell r="DT11">
            <v>721.971</v>
          </cell>
          <cell r="DU11">
            <v>1009.913</v>
          </cell>
          <cell r="DV11">
            <v>3755.1840000000002</v>
          </cell>
          <cell r="DW11">
            <v>1854.5609999999999</v>
          </cell>
          <cell r="DX11">
            <v>1900.623</v>
          </cell>
          <cell r="DY11">
            <v>2328.873</v>
          </cell>
          <cell r="DZ11">
            <v>1237.1110000000001</v>
          </cell>
          <cell r="EA11">
            <v>1091.7619999999999</v>
          </cell>
          <cell r="EB11">
            <v>384.495</v>
          </cell>
          <cell r="EC11">
            <v>202.928</v>
          </cell>
          <cell r="ED11">
            <v>181.56800000000001</v>
          </cell>
          <cell r="EE11">
            <v>224.36699999999999</v>
          </cell>
          <cell r="EF11">
            <v>97.366</v>
          </cell>
          <cell r="EG11">
            <v>127.001</v>
          </cell>
          <cell r="EH11">
            <v>420.053</v>
          </cell>
          <cell r="EI11">
            <v>181.39500000000001</v>
          </cell>
          <cell r="EJ11">
            <v>238.65799999999999</v>
          </cell>
          <cell r="EK11">
            <v>54.22</v>
          </cell>
          <cell r="EL11">
            <v>23.216999999999999</v>
          </cell>
          <cell r="EM11">
            <v>31.003</v>
          </cell>
          <cell r="EN11">
            <v>41.886000000000003</v>
          </cell>
          <cell r="EO11">
            <v>21.648</v>
          </cell>
          <cell r="EP11">
            <v>20.238</v>
          </cell>
          <cell r="EQ11">
            <v>20.995000000000001</v>
          </cell>
          <cell r="ER11">
            <v>12.907999999999999</v>
          </cell>
          <cell r="ES11">
            <v>8.0869999999999997</v>
          </cell>
          <cell r="ET11">
            <v>20.890999999999998</v>
          </cell>
          <cell r="EU11">
            <v>8.7390000000000008</v>
          </cell>
          <cell r="EV11">
            <v>12.151</v>
          </cell>
          <cell r="EW11">
            <v>12.335000000000001</v>
          </cell>
          <cell r="EX11">
            <v>1.57</v>
          </cell>
          <cell r="EY11">
            <v>10.765000000000001</v>
          </cell>
          <cell r="EZ11">
            <v>365.83300000000003</v>
          </cell>
          <cell r="FA11">
            <v>158.178</v>
          </cell>
          <cell r="FB11">
            <v>207.655</v>
          </cell>
          <cell r="FC11">
            <v>150.24700000000001</v>
          </cell>
          <cell r="FD11">
            <v>83.716999999999999</v>
          </cell>
          <cell r="FE11">
            <v>66.53</v>
          </cell>
          <cell r="FF11">
            <v>142.1</v>
          </cell>
          <cell r="FG11">
            <v>80.298000000000002</v>
          </cell>
          <cell r="FH11">
            <v>61.802999999999997</v>
          </cell>
          <cell r="FI11">
            <v>8.1460000000000008</v>
          </cell>
          <cell r="FJ11">
            <v>3.42</v>
          </cell>
          <cell r="FK11">
            <v>4.7270000000000003</v>
          </cell>
          <cell r="FL11">
            <v>0.45500000000000002</v>
          </cell>
          <cell r="FM11">
            <v>0</v>
          </cell>
          <cell r="FN11">
            <v>0.45500000000000002</v>
          </cell>
          <cell r="FO11">
            <v>182.559</v>
          </cell>
          <cell r="FP11">
            <v>63.576999999999998</v>
          </cell>
          <cell r="FQ11">
            <v>118.982</v>
          </cell>
          <cell r="FR11">
            <v>19.712</v>
          </cell>
          <cell r="FS11">
            <v>9.984</v>
          </cell>
          <cell r="FT11">
            <v>9.7279999999999998</v>
          </cell>
          <cell r="FU11">
            <v>162.84700000000001</v>
          </cell>
          <cell r="FV11">
            <v>53.593000000000004</v>
          </cell>
          <cell r="FW11">
            <v>109.254</v>
          </cell>
          <cell r="FX11">
            <v>32.572000000000003</v>
          </cell>
          <cell r="FY11">
            <v>10.884</v>
          </cell>
          <cell r="FZ11">
            <v>21.687999999999999</v>
          </cell>
          <cell r="GA11">
            <v>1006.258</v>
          </cell>
          <cell r="GB11">
            <v>436.05500000000001</v>
          </cell>
          <cell r="GC11">
            <v>570.20299999999997</v>
          </cell>
          <cell r="GD11">
            <v>872.97400000000005</v>
          </cell>
          <cell r="GE11">
            <v>360.88</v>
          </cell>
          <cell r="GF11">
            <v>512.09500000000003</v>
          </cell>
          <cell r="GG11">
            <v>133.28399999999999</v>
          </cell>
          <cell r="GH11">
            <v>75.174999999999997</v>
          </cell>
          <cell r="GI11">
            <v>58.109000000000002</v>
          </cell>
          <cell r="GJ11">
            <v>163.095</v>
          </cell>
          <cell r="GK11">
            <v>93.206000000000003</v>
          </cell>
          <cell r="GL11">
            <v>69.89</v>
          </cell>
          <cell r="GM11">
            <v>1263.2159999999999</v>
          </cell>
          <cell r="GN11">
            <v>524.24400000000003</v>
          </cell>
          <cell r="GO11">
            <v>738.97199999999998</v>
          </cell>
          <cell r="GP11">
            <v>2383.0929999999998</v>
          </cell>
          <cell r="GQ11">
            <v>1260.329</v>
          </cell>
          <cell r="GR11">
            <v>1122.7650000000001</v>
          </cell>
          <cell r="GS11">
            <v>1372.0909999999999</v>
          </cell>
          <cell r="GT11">
            <v>594.23299999999995</v>
          </cell>
          <cell r="GU11">
            <v>777.85799999999995</v>
          </cell>
          <cell r="GV11">
            <v>1373.826</v>
          </cell>
          <cell r="GW11">
            <v>675.76700000000005</v>
          </cell>
          <cell r="GX11">
            <v>698.05899999999997</v>
          </cell>
          <cell r="GY11">
            <v>797.64</v>
          </cell>
          <cell r="GZ11">
            <v>428.983</v>
          </cell>
          <cell r="HA11">
            <v>368.65699999999998</v>
          </cell>
          <cell r="HB11">
            <v>121.843</v>
          </cell>
          <cell r="HC11">
            <v>58.174999999999997</v>
          </cell>
          <cell r="HD11">
            <v>63.667999999999999</v>
          </cell>
          <cell r="HE11">
            <v>78.497</v>
          </cell>
          <cell r="HF11">
            <v>28.645</v>
          </cell>
          <cell r="HG11">
            <v>49.850999999999999</v>
          </cell>
          <cell r="HH11">
            <v>153.82599999999999</v>
          </cell>
          <cell r="HI11">
            <v>64.941999999999993</v>
          </cell>
          <cell r="HJ11">
            <v>88.884</v>
          </cell>
          <cell r="HK11">
            <v>21.765999999999998</v>
          </cell>
          <cell r="HL11">
            <v>7.7190000000000003</v>
          </cell>
          <cell r="HM11">
            <v>14.047000000000001</v>
          </cell>
          <cell r="HN11">
            <v>14.129</v>
          </cell>
          <cell r="HO11">
            <v>6.9130000000000003</v>
          </cell>
          <cell r="HP11">
            <v>7.2160000000000002</v>
          </cell>
          <cell r="HQ11">
            <v>8.4130000000000003</v>
          </cell>
          <cell r="HR11">
            <v>4.7880000000000003</v>
          </cell>
          <cell r="HS11">
            <v>3.625</v>
          </cell>
          <cell r="HT11">
            <v>5.7160000000000002</v>
          </cell>
          <cell r="HU11">
            <v>2.125</v>
          </cell>
          <cell r="HV11">
            <v>3.5910000000000002</v>
          </cell>
          <cell r="HW11">
            <v>7.6369999999999996</v>
          </cell>
          <cell r="HX11">
            <v>0.80500000000000005</v>
          </cell>
          <cell r="HY11">
            <v>6.8310000000000004</v>
          </cell>
          <cell r="HZ11">
            <v>132.06</v>
          </cell>
          <cell r="IA11">
            <v>57.222999999999999</v>
          </cell>
          <cell r="IB11">
            <v>74.837000000000003</v>
          </cell>
          <cell r="IC11">
            <v>50.484000000000002</v>
          </cell>
          <cell r="ID11">
            <v>26.347999999999999</v>
          </cell>
          <cell r="IE11">
            <v>24.135999999999999</v>
          </cell>
          <cell r="IF11">
            <v>49.012999999999998</v>
          </cell>
          <cell r="IG11">
            <v>25.463000000000001</v>
          </cell>
          <cell r="IH11">
            <v>23.55</v>
          </cell>
          <cell r="II11">
            <v>1.4710000000000001</v>
          </cell>
          <cell r="IJ11">
            <v>0.88500000000000001</v>
          </cell>
          <cell r="IK11">
            <v>0.58599999999999997</v>
          </cell>
          <cell r="IL11">
            <v>0.58099999999999996</v>
          </cell>
          <cell r="IM11">
            <v>0.28899999999999998</v>
          </cell>
          <cell r="IN11">
            <v>0.29199999999999998</v>
          </cell>
          <cell r="IO11">
            <v>65.363</v>
          </cell>
          <cell r="IP11">
            <v>24.25</v>
          </cell>
          <cell r="IQ11">
            <v>41.113999999999997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322.25299999999999</v>
          </cell>
          <cell r="C23">
            <v>192.72900000000001</v>
          </cell>
          <cell r="D23">
            <v>101.563</v>
          </cell>
          <cell r="E23">
            <v>91.165999999999997</v>
          </cell>
          <cell r="F23">
            <v>177.97300000000001</v>
          </cell>
          <cell r="G23">
            <v>94.950999999999993</v>
          </cell>
          <cell r="H23">
            <v>83.022000000000006</v>
          </cell>
          <cell r="I23">
            <v>14.756</v>
          </cell>
          <cell r="J23">
            <v>6.6109999999999998</v>
          </cell>
          <cell r="K23">
            <v>8.1440000000000001</v>
          </cell>
          <cell r="L23">
            <v>3.0720000000000001</v>
          </cell>
          <cell r="M23">
            <v>1.7110000000000001</v>
          </cell>
          <cell r="N23">
            <v>1.361</v>
          </cell>
          <cell r="O23">
            <v>283.11900000000003</v>
          </cell>
          <cell r="P23">
            <v>100.38800000000001</v>
          </cell>
          <cell r="Q23">
            <v>182.73099999999999</v>
          </cell>
          <cell r="R23">
            <v>38.633000000000003</v>
          </cell>
          <cell r="S23">
            <v>15.534000000000001</v>
          </cell>
          <cell r="T23">
            <v>23.099</v>
          </cell>
          <cell r="U23">
            <v>244.48599999999999</v>
          </cell>
          <cell r="V23">
            <v>84.853999999999999</v>
          </cell>
          <cell r="W23">
            <v>159.63200000000001</v>
          </cell>
          <cell r="X23">
            <v>84.001999999999995</v>
          </cell>
          <cell r="Y23">
            <v>37.008000000000003</v>
          </cell>
          <cell r="Z23">
            <v>46.994</v>
          </cell>
          <cell r="AA23">
            <v>1706.068</v>
          </cell>
          <cell r="AB23">
            <v>736.93299999999999</v>
          </cell>
          <cell r="AC23">
            <v>969.13599999999997</v>
          </cell>
          <cell r="AD23">
            <v>1525.547</v>
          </cell>
          <cell r="AE23">
            <v>647.48</v>
          </cell>
          <cell r="AF23">
            <v>878.06700000000001</v>
          </cell>
          <cell r="AG23">
            <v>180.52099999999999</v>
          </cell>
          <cell r="AH23">
            <v>89.453000000000003</v>
          </cell>
          <cell r="AI23">
            <v>91.067999999999998</v>
          </cell>
          <cell r="AJ23">
            <v>209.49100000000001</v>
          </cell>
          <cell r="AK23">
            <v>106.92400000000001</v>
          </cell>
          <cell r="AL23">
            <v>102.56699999999999</v>
          </cell>
          <cell r="AM23">
            <v>2140.6660000000002</v>
          </cell>
          <cell r="AN23">
            <v>903.90599999999995</v>
          </cell>
          <cell r="AO23">
            <v>1236.76</v>
          </cell>
          <cell r="AP23">
            <v>3870.855</v>
          </cell>
          <cell r="AQ23">
            <v>2048.1819999999998</v>
          </cell>
          <cell r="AR23">
            <v>1822.673</v>
          </cell>
          <cell r="AS23">
            <v>2268.991</v>
          </cell>
          <cell r="AT23">
            <v>977.60199999999998</v>
          </cell>
          <cell r="AU23">
            <v>1291.3879999999999</v>
          </cell>
          <cell r="AV23">
            <v>4906.326</v>
          </cell>
          <cell r="AW23">
            <v>2412.788</v>
          </cell>
          <cell r="AX23">
            <v>2493.538</v>
          </cell>
          <cell r="AY23">
            <v>3052.6120000000001</v>
          </cell>
          <cell r="AZ23">
            <v>1657.0340000000001</v>
          </cell>
          <cell r="BA23">
            <v>1395.579</v>
          </cell>
          <cell r="BB23">
            <v>469.58</v>
          </cell>
          <cell r="BC23">
            <v>254.374</v>
          </cell>
          <cell r="BD23">
            <v>215.20599999999999</v>
          </cell>
          <cell r="BE23">
            <v>288.60300000000001</v>
          </cell>
          <cell r="BF23">
            <v>126.53700000000001</v>
          </cell>
          <cell r="BG23">
            <v>162.066</v>
          </cell>
          <cell r="BH23">
            <v>556.74599999999998</v>
          </cell>
          <cell r="BI23">
            <v>233.411</v>
          </cell>
          <cell r="BJ23">
            <v>323.33499999999998</v>
          </cell>
          <cell r="BK23">
            <v>76.558999999999997</v>
          </cell>
          <cell r="BL23">
            <v>34.323</v>
          </cell>
          <cell r="BM23">
            <v>42.234999999999999</v>
          </cell>
          <cell r="BN23">
            <v>52.164999999999999</v>
          </cell>
          <cell r="BO23">
            <v>27.998000000000001</v>
          </cell>
          <cell r="BP23">
            <v>24.166</v>
          </cell>
          <cell r="BQ23">
            <v>29.83</v>
          </cell>
          <cell r="BR23">
            <v>20.13</v>
          </cell>
          <cell r="BS23">
            <v>9.6999999999999993</v>
          </cell>
          <cell r="BT23">
            <v>22.335000000000001</v>
          </cell>
          <cell r="BU23">
            <v>7.8689999999999998</v>
          </cell>
          <cell r="BV23">
            <v>14.467000000000001</v>
          </cell>
          <cell r="BW23">
            <v>24.393999999999998</v>
          </cell>
          <cell r="BX23">
            <v>6.3250000000000002</v>
          </cell>
          <cell r="BY23">
            <v>18.068999999999999</v>
          </cell>
          <cell r="BZ23">
            <v>480.18700000000001</v>
          </cell>
          <cell r="CA23">
            <v>199.08799999999999</v>
          </cell>
          <cell r="CB23">
            <v>281.09899999999999</v>
          </cell>
          <cell r="CC23">
            <v>174.33199999999999</v>
          </cell>
          <cell r="CD23">
            <v>85.266999999999996</v>
          </cell>
          <cell r="CE23">
            <v>89.064999999999998</v>
          </cell>
          <cell r="CF23">
            <v>159.18299999999999</v>
          </cell>
          <cell r="CG23">
            <v>81.146000000000001</v>
          </cell>
          <cell r="CH23">
            <v>78.037000000000006</v>
          </cell>
          <cell r="CI23">
            <v>15.148999999999999</v>
          </cell>
          <cell r="CJ23">
            <v>4.1210000000000004</v>
          </cell>
          <cell r="CK23">
            <v>11.029</v>
          </cell>
          <cell r="CL23">
            <v>1.131</v>
          </cell>
          <cell r="CM23">
            <v>0</v>
          </cell>
          <cell r="CN23">
            <v>1.131</v>
          </cell>
          <cell r="CO23">
            <v>243.542</v>
          </cell>
          <cell r="CP23">
            <v>94.052999999999997</v>
          </cell>
          <cell r="CQ23">
            <v>149.489</v>
          </cell>
          <cell r="CR23">
            <v>26.015999999999998</v>
          </cell>
          <cell r="CS23">
            <v>11.286</v>
          </cell>
          <cell r="CT23">
            <v>14.731</v>
          </cell>
          <cell r="CU23">
            <v>217.52600000000001</v>
          </cell>
          <cell r="CV23">
            <v>82.766999999999996</v>
          </cell>
          <cell r="CW23">
            <v>134.75899999999999</v>
          </cell>
          <cell r="CX23">
            <v>61.182000000000002</v>
          </cell>
          <cell r="CY23">
            <v>19.768000000000001</v>
          </cell>
          <cell r="CZ23">
            <v>41.412999999999997</v>
          </cell>
          <cell r="DA23">
            <v>1296.9680000000001</v>
          </cell>
          <cell r="DB23">
            <v>522.34299999999996</v>
          </cell>
          <cell r="DC23">
            <v>774.625</v>
          </cell>
          <cell r="DD23">
            <v>1189.991</v>
          </cell>
          <cell r="DE23">
            <v>462.84800000000001</v>
          </cell>
          <cell r="DF23">
            <v>727.14300000000003</v>
          </cell>
          <cell r="DG23">
            <v>106.977</v>
          </cell>
          <cell r="DH23">
            <v>59.494999999999997</v>
          </cell>
          <cell r="DI23">
            <v>47.481999999999999</v>
          </cell>
          <cell r="DJ23">
            <v>189.012</v>
          </cell>
          <cell r="DK23">
            <v>101.276</v>
          </cell>
          <cell r="DL23">
            <v>87.736000000000004</v>
          </cell>
          <cell r="DM23">
            <v>1664.702</v>
          </cell>
          <cell r="DN23">
            <v>654.47799999999995</v>
          </cell>
          <cell r="DO23">
            <v>1010.223</v>
          </cell>
          <cell r="DP23">
            <v>3129.1709999999998</v>
          </cell>
          <cell r="DQ23">
            <v>1691.357</v>
          </cell>
          <cell r="DR23">
            <v>1437.8140000000001</v>
          </cell>
          <cell r="DS23">
            <v>1777.155</v>
          </cell>
          <cell r="DT23">
            <v>721.43100000000004</v>
          </cell>
          <cell r="DU23">
            <v>1055.7239999999999</v>
          </cell>
          <cell r="DV23">
            <v>3774.9580000000001</v>
          </cell>
          <cell r="DW23">
            <v>1857.877</v>
          </cell>
          <cell r="DX23">
            <v>1917.0809999999999</v>
          </cell>
          <cell r="DY23">
            <v>2378.3389999999999</v>
          </cell>
          <cell r="DZ23">
            <v>1262.009</v>
          </cell>
          <cell r="EA23">
            <v>1116.33</v>
          </cell>
          <cell r="EB23">
            <v>350.13099999999997</v>
          </cell>
          <cell r="EC23">
            <v>185.56100000000001</v>
          </cell>
          <cell r="ED23">
            <v>164.57</v>
          </cell>
          <cell r="EE23">
            <v>208.42699999999999</v>
          </cell>
          <cell r="EF23">
            <v>90.465000000000003</v>
          </cell>
          <cell r="EG23">
            <v>117.962</v>
          </cell>
          <cell r="EH23">
            <v>380.07299999999998</v>
          </cell>
          <cell r="EI23">
            <v>160.977</v>
          </cell>
          <cell r="EJ23">
            <v>219.095</v>
          </cell>
          <cell r="EK23">
            <v>46.231999999999999</v>
          </cell>
          <cell r="EL23">
            <v>17.669</v>
          </cell>
          <cell r="EM23">
            <v>28.562000000000001</v>
          </cell>
          <cell r="EN23">
            <v>37.933999999999997</v>
          </cell>
          <cell r="EO23">
            <v>16.629000000000001</v>
          </cell>
          <cell r="EP23">
            <v>21.305</v>
          </cell>
          <cell r="EQ23">
            <v>16.843</v>
          </cell>
          <cell r="ER23">
            <v>6.609</v>
          </cell>
          <cell r="ES23">
            <v>10.234</v>
          </cell>
          <cell r="ET23">
            <v>21.091000000000001</v>
          </cell>
          <cell r="EU23">
            <v>10.02</v>
          </cell>
          <cell r="EV23">
            <v>11.071</v>
          </cell>
          <cell r="EW23">
            <v>8.2970000000000006</v>
          </cell>
          <cell r="EX23">
            <v>1.04</v>
          </cell>
          <cell r="EY23">
            <v>7.258</v>
          </cell>
          <cell r="EZ23">
            <v>333.84100000000001</v>
          </cell>
          <cell r="FA23">
            <v>143.30799999999999</v>
          </cell>
          <cell r="FB23">
            <v>190.53299999999999</v>
          </cell>
          <cell r="FC23">
            <v>133.77099999999999</v>
          </cell>
          <cell r="FD23">
            <v>65.209000000000003</v>
          </cell>
          <cell r="FE23">
            <v>68.561999999999998</v>
          </cell>
          <cell r="FF23">
            <v>121.36499999999999</v>
          </cell>
          <cell r="FG23">
            <v>61.947000000000003</v>
          </cell>
          <cell r="FH23">
            <v>59.417999999999999</v>
          </cell>
          <cell r="FI23">
            <v>12.406000000000001</v>
          </cell>
          <cell r="FJ23">
            <v>3.262</v>
          </cell>
          <cell r="FK23">
            <v>9.1449999999999996</v>
          </cell>
          <cell r="FL23">
            <v>1.407</v>
          </cell>
          <cell r="FM23">
            <v>0</v>
          </cell>
          <cell r="FN23">
            <v>1.407</v>
          </cell>
          <cell r="FO23">
            <v>162.78399999999999</v>
          </cell>
          <cell r="FP23">
            <v>65.382000000000005</v>
          </cell>
          <cell r="FQ23">
            <v>97.402000000000001</v>
          </cell>
          <cell r="FR23">
            <v>18.710999999999999</v>
          </cell>
          <cell r="FS23">
            <v>9.1280000000000001</v>
          </cell>
          <cell r="FT23">
            <v>9.5820000000000007</v>
          </cell>
          <cell r="FU23">
            <v>144.07300000000001</v>
          </cell>
          <cell r="FV23">
            <v>56.253999999999998</v>
          </cell>
          <cell r="FW23">
            <v>87.82</v>
          </cell>
          <cell r="FX23">
            <v>35.878999999999998</v>
          </cell>
          <cell r="FY23">
            <v>12.718</v>
          </cell>
          <cell r="FZ23">
            <v>23.161999999999999</v>
          </cell>
          <cell r="GA23">
            <v>1016.547</v>
          </cell>
          <cell r="GB23">
            <v>434.89100000000002</v>
          </cell>
          <cell r="GC23">
            <v>581.65599999999995</v>
          </cell>
          <cell r="GD23">
            <v>880.20799999999997</v>
          </cell>
          <cell r="GE23">
            <v>368.029</v>
          </cell>
          <cell r="GF23">
            <v>512.17999999999995</v>
          </cell>
          <cell r="GG23">
            <v>136.33799999999999</v>
          </cell>
          <cell r="GH23">
            <v>66.861999999999995</v>
          </cell>
          <cell r="GI23">
            <v>69.475999999999999</v>
          </cell>
          <cell r="GJ23">
            <v>138.208</v>
          </cell>
          <cell r="GK23">
            <v>68.557000000000002</v>
          </cell>
          <cell r="GL23">
            <v>69.650999999999996</v>
          </cell>
          <cell r="GM23">
            <v>1258.4110000000001</v>
          </cell>
          <cell r="GN23">
            <v>527.31200000000001</v>
          </cell>
          <cell r="GO23">
            <v>731.1</v>
          </cell>
          <cell r="GP23">
            <v>2424.5709999999999</v>
          </cell>
          <cell r="GQ23">
            <v>1279.6780000000001</v>
          </cell>
          <cell r="GR23">
            <v>1144.8920000000001</v>
          </cell>
          <cell r="GS23">
            <v>1350.3879999999999</v>
          </cell>
          <cell r="GT23">
            <v>578.19899999999996</v>
          </cell>
          <cell r="GU23">
            <v>772.18899999999996</v>
          </cell>
          <cell r="GV23">
            <v>1371.539</v>
          </cell>
          <cell r="GW23">
            <v>676.03399999999999</v>
          </cell>
          <cell r="GX23">
            <v>695.505</v>
          </cell>
          <cell r="GY23">
            <v>804.77200000000005</v>
          </cell>
          <cell r="GZ23">
            <v>425.02699999999999</v>
          </cell>
          <cell r="HA23">
            <v>379.74400000000003</v>
          </cell>
          <cell r="HB23">
            <v>129.94999999999999</v>
          </cell>
          <cell r="HC23">
            <v>63.762</v>
          </cell>
          <cell r="HD23">
            <v>66.188000000000002</v>
          </cell>
          <cell r="HE23">
            <v>82.215999999999994</v>
          </cell>
          <cell r="HF23">
            <v>32.884999999999998</v>
          </cell>
          <cell r="HG23">
            <v>49.331000000000003</v>
          </cell>
          <cell r="HH23">
            <v>158.376</v>
          </cell>
          <cell r="HI23">
            <v>71.989999999999995</v>
          </cell>
          <cell r="HJ23">
            <v>86.385999999999996</v>
          </cell>
          <cell r="HK23">
            <v>17.797999999999998</v>
          </cell>
          <cell r="HL23">
            <v>6.883</v>
          </cell>
          <cell r="HM23">
            <v>10.914</v>
          </cell>
          <cell r="HN23">
            <v>12.135</v>
          </cell>
          <cell r="HO23">
            <v>4.9589999999999996</v>
          </cell>
          <cell r="HP23">
            <v>7.1760000000000002</v>
          </cell>
          <cell r="HQ23">
            <v>6.2480000000000002</v>
          </cell>
          <cell r="HR23">
            <v>3.2589999999999999</v>
          </cell>
          <cell r="HS23">
            <v>2.9889999999999999</v>
          </cell>
          <cell r="HT23">
            <v>5.8869999999999996</v>
          </cell>
          <cell r="HU23">
            <v>1.7</v>
          </cell>
          <cell r="HV23">
            <v>4.1870000000000003</v>
          </cell>
          <cell r="HW23">
            <v>5.6630000000000003</v>
          </cell>
          <cell r="HX23">
            <v>1.9239999999999999</v>
          </cell>
          <cell r="HY23">
            <v>3.7389999999999999</v>
          </cell>
          <cell r="HZ23">
            <v>140.57900000000001</v>
          </cell>
          <cell r="IA23">
            <v>65.106999999999999</v>
          </cell>
          <cell r="IB23">
            <v>75.471999999999994</v>
          </cell>
          <cell r="IC23">
            <v>60.21</v>
          </cell>
          <cell r="ID23">
            <v>32.628999999999998</v>
          </cell>
          <cell r="IE23">
            <v>27.581</v>
          </cell>
          <cell r="IF23">
            <v>57.866</v>
          </cell>
          <cell r="IG23">
            <v>31.027999999999999</v>
          </cell>
          <cell r="IH23">
            <v>26.838000000000001</v>
          </cell>
          <cell r="II23">
            <v>2.3439999999999999</v>
          </cell>
          <cell r="IJ23">
            <v>1.601</v>
          </cell>
          <cell r="IK23">
            <v>0.74299999999999999</v>
          </cell>
          <cell r="IL23">
            <v>0.35399999999999998</v>
          </cell>
          <cell r="IM23">
            <v>0.35399999999999998</v>
          </cell>
          <cell r="IN23">
            <v>0</v>
          </cell>
          <cell r="IO23">
            <v>61.234000000000002</v>
          </cell>
          <cell r="IP23">
            <v>25.398</v>
          </cell>
          <cell r="IQ23">
            <v>35.835999999999999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331.94600000000003</v>
          </cell>
          <cell r="C35">
            <v>198.05500000000001</v>
          </cell>
          <cell r="D35">
            <v>108.37</v>
          </cell>
          <cell r="E35">
            <v>89.683999999999997</v>
          </cell>
          <cell r="F35">
            <v>182.74199999999999</v>
          </cell>
          <cell r="G35">
            <v>103.364</v>
          </cell>
          <cell r="H35">
            <v>79.378</v>
          </cell>
          <cell r="I35">
            <v>15.313000000000001</v>
          </cell>
          <cell r="J35">
            <v>5.0069999999999997</v>
          </cell>
          <cell r="K35">
            <v>10.305999999999999</v>
          </cell>
          <cell r="L35">
            <v>2.6259999999999999</v>
          </cell>
          <cell r="M35">
            <v>0</v>
          </cell>
          <cell r="N35">
            <v>2.6259999999999999</v>
          </cell>
          <cell r="O35">
            <v>291.21600000000001</v>
          </cell>
          <cell r="P35">
            <v>102.202</v>
          </cell>
          <cell r="Q35">
            <v>189.01400000000001</v>
          </cell>
          <cell r="R35">
            <v>31.085000000000001</v>
          </cell>
          <cell r="S35">
            <v>11.287000000000001</v>
          </cell>
          <cell r="T35">
            <v>19.797999999999998</v>
          </cell>
          <cell r="U35">
            <v>260.13200000000001</v>
          </cell>
          <cell r="V35">
            <v>90.915999999999997</v>
          </cell>
          <cell r="W35">
            <v>169.21600000000001</v>
          </cell>
          <cell r="X35">
            <v>75.353999999999999</v>
          </cell>
          <cell r="Y35">
            <v>24.731999999999999</v>
          </cell>
          <cell r="Z35">
            <v>50.622</v>
          </cell>
          <cell r="AA35">
            <v>1798.7550000000001</v>
          </cell>
          <cell r="AB35">
            <v>772.77300000000002</v>
          </cell>
          <cell r="AC35">
            <v>1025.982</v>
          </cell>
          <cell r="AD35">
            <v>1575.615</v>
          </cell>
          <cell r="AE35">
            <v>662.09299999999996</v>
          </cell>
          <cell r="AF35">
            <v>913.52200000000005</v>
          </cell>
          <cell r="AG35">
            <v>223.13900000000001</v>
          </cell>
          <cell r="AH35">
            <v>110.68</v>
          </cell>
          <cell r="AI35">
            <v>112.46</v>
          </cell>
          <cell r="AJ35">
            <v>210.17400000000001</v>
          </cell>
          <cell r="AK35">
            <v>114.83</v>
          </cell>
          <cell r="AL35">
            <v>95.343999999999994</v>
          </cell>
          <cell r="AM35">
            <v>2251.2049999999999</v>
          </cell>
          <cell r="AN35">
            <v>926.96199999999999</v>
          </cell>
          <cell r="AO35">
            <v>1324.2429999999999</v>
          </cell>
          <cell r="AP35">
            <v>3897.7840000000001</v>
          </cell>
          <cell r="AQ35">
            <v>2076.549</v>
          </cell>
          <cell r="AR35">
            <v>1821.2349999999999</v>
          </cell>
          <cell r="AS35">
            <v>2366.0050000000001</v>
          </cell>
          <cell r="AT35">
            <v>1008.077</v>
          </cell>
          <cell r="AU35">
            <v>1357.9280000000001</v>
          </cell>
          <cell r="AV35">
            <v>5055.3040000000001</v>
          </cell>
          <cell r="AW35">
            <v>2475.3009999999999</v>
          </cell>
          <cell r="AX35">
            <v>2580.0030000000002</v>
          </cell>
          <cell r="AY35">
            <v>3165.6849999999999</v>
          </cell>
          <cell r="AZ35">
            <v>1699.623</v>
          </cell>
          <cell r="BA35">
            <v>1466.0619999999999</v>
          </cell>
          <cell r="BB35">
            <v>500.86399999999998</v>
          </cell>
          <cell r="BC35">
            <v>262.45299999999997</v>
          </cell>
          <cell r="BD35">
            <v>238.41</v>
          </cell>
          <cell r="BE35">
            <v>303.99400000000003</v>
          </cell>
          <cell r="BF35">
            <v>126.203</v>
          </cell>
          <cell r="BG35">
            <v>177.791</v>
          </cell>
          <cell r="BH35">
            <v>544.13199999999995</v>
          </cell>
          <cell r="BI35">
            <v>225.84700000000001</v>
          </cell>
          <cell r="BJ35">
            <v>318.28399999999999</v>
          </cell>
          <cell r="BK35">
            <v>74.209999999999994</v>
          </cell>
          <cell r="BL35">
            <v>26.199000000000002</v>
          </cell>
          <cell r="BM35">
            <v>48.011000000000003</v>
          </cell>
          <cell r="BN35">
            <v>59.332999999999998</v>
          </cell>
          <cell r="BO35">
            <v>24.536999999999999</v>
          </cell>
          <cell r="BP35">
            <v>34.795999999999999</v>
          </cell>
          <cell r="BQ35">
            <v>26.602</v>
          </cell>
          <cell r="BR35">
            <v>11.318</v>
          </cell>
          <cell r="BS35">
            <v>15.284000000000001</v>
          </cell>
          <cell r="BT35">
            <v>32.731000000000002</v>
          </cell>
          <cell r="BU35">
            <v>13.218999999999999</v>
          </cell>
          <cell r="BV35">
            <v>19.512</v>
          </cell>
          <cell r="BW35">
            <v>14.877000000000001</v>
          </cell>
          <cell r="BX35">
            <v>1.6619999999999999</v>
          </cell>
          <cell r="BY35">
            <v>13.215</v>
          </cell>
          <cell r="BZ35">
            <v>469.92200000000003</v>
          </cell>
          <cell r="CA35">
            <v>199.648</v>
          </cell>
          <cell r="CB35">
            <v>270.274</v>
          </cell>
          <cell r="CC35">
            <v>183.28899999999999</v>
          </cell>
          <cell r="CD35">
            <v>91.625</v>
          </cell>
          <cell r="CE35">
            <v>91.664000000000001</v>
          </cell>
          <cell r="CF35">
            <v>174.41800000000001</v>
          </cell>
          <cell r="CG35">
            <v>88.245999999999995</v>
          </cell>
          <cell r="CH35">
            <v>86.171999999999997</v>
          </cell>
          <cell r="CI35">
            <v>8.8710000000000004</v>
          </cell>
          <cell r="CJ35">
            <v>3.379</v>
          </cell>
          <cell r="CK35">
            <v>5.492</v>
          </cell>
          <cell r="CL35">
            <v>1.931</v>
          </cell>
          <cell r="CM35">
            <v>0</v>
          </cell>
          <cell r="CN35">
            <v>1.931</v>
          </cell>
          <cell r="CO35">
            <v>230.429</v>
          </cell>
          <cell r="CP35">
            <v>92.585999999999999</v>
          </cell>
          <cell r="CQ35">
            <v>137.84299999999999</v>
          </cell>
          <cell r="CR35">
            <v>24.082000000000001</v>
          </cell>
          <cell r="CS35">
            <v>11.619</v>
          </cell>
          <cell r="CT35">
            <v>12.462999999999999</v>
          </cell>
          <cell r="CU35">
            <v>206.346</v>
          </cell>
          <cell r="CV35">
            <v>80.966999999999999</v>
          </cell>
          <cell r="CW35">
            <v>125.38</v>
          </cell>
          <cell r="CX35">
            <v>54.273000000000003</v>
          </cell>
          <cell r="CY35">
            <v>15.436999999999999</v>
          </cell>
          <cell r="CZ35">
            <v>38.835000000000001</v>
          </cell>
          <cell r="DA35">
            <v>1345.4870000000001</v>
          </cell>
          <cell r="DB35">
            <v>549.83100000000002</v>
          </cell>
          <cell r="DC35">
            <v>795.65700000000004</v>
          </cell>
          <cell r="DD35">
            <v>1203.8030000000001</v>
          </cell>
          <cell r="DE35">
            <v>485.245</v>
          </cell>
          <cell r="DF35">
            <v>718.55799999999999</v>
          </cell>
          <cell r="DG35">
            <v>141.684</v>
          </cell>
          <cell r="DH35">
            <v>64.584999999999994</v>
          </cell>
          <cell r="DI35">
            <v>77.099000000000004</v>
          </cell>
          <cell r="DJ35">
            <v>201.01900000000001</v>
          </cell>
          <cell r="DK35">
            <v>99.563999999999993</v>
          </cell>
          <cell r="DL35">
            <v>101.456</v>
          </cell>
          <cell r="DM35">
            <v>1688.6</v>
          </cell>
          <cell r="DN35">
            <v>676.11400000000003</v>
          </cell>
          <cell r="DO35">
            <v>1012.485</v>
          </cell>
          <cell r="DP35">
            <v>3239.895</v>
          </cell>
          <cell r="DQ35">
            <v>1725.8230000000001</v>
          </cell>
          <cell r="DR35">
            <v>1514.0719999999999</v>
          </cell>
          <cell r="DS35">
            <v>1815.4090000000001</v>
          </cell>
          <cell r="DT35">
            <v>749.47900000000004</v>
          </cell>
          <cell r="DU35">
            <v>1065.93</v>
          </cell>
          <cell r="DV35">
            <v>3840.123</v>
          </cell>
          <cell r="DW35">
            <v>1882.673</v>
          </cell>
          <cell r="DX35">
            <v>1957.45</v>
          </cell>
          <cell r="DY35">
            <v>2344.3069999999998</v>
          </cell>
          <cell r="DZ35">
            <v>1234.2249999999999</v>
          </cell>
          <cell r="EA35">
            <v>1110.0820000000001</v>
          </cell>
          <cell r="EB35">
            <v>371.74900000000002</v>
          </cell>
          <cell r="EC35">
            <v>197.489</v>
          </cell>
          <cell r="ED35">
            <v>174.26</v>
          </cell>
          <cell r="EE35">
            <v>235.68299999999999</v>
          </cell>
          <cell r="EF35">
            <v>103.697</v>
          </cell>
          <cell r="EG35">
            <v>131.98599999999999</v>
          </cell>
          <cell r="EH35">
            <v>424.65800000000002</v>
          </cell>
          <cell r="EI35">
            <v>176.09</v>
          </cell>
          <cell r="EJ35">
            <v>248.56899999999999</v>
          </cell>
          <cell r="EK35">
            <v>54.465000000000003</v>
          </cell>
          <cell r="EL35">
            <v>22.806999999999999</v>
          </cell>
          <cell r="EM35">
            <v>31.658000000000001</v>
          </cell>
          <cell r="EN35">
            <v>41.468000000000004</v>
          </cell>
          <cell r="EO35">
            <v>19.574999999999999</v>
          </cell>
          <cell r="EP35">
            <v>21.893000000000001</v>
          </cell>
          <cell r="EQ35">
            <v>22.544</v>
          </cell>
          <cell r="ER35">
            <v>13.122</v>
          </cell>
          <cell r="ES35">
            <v>9.4220000000000006</v>
          </cell>
          <cell r="ET35">
            <v>18.923999999999999</v>
          </cell>
          <cell r="EU35">
            <v>6.4530000000000003</v>
          </cell>
          <cell r="EV35">
            <v>12.471</v>
          </cell>
          <cell r="EW35">
            <v>12.997999999999999</v>
          </cell>
          <cell r="EX35">
            <v>3.2320000000000002</v>
          </cell>
          <cell r="EY35">
            <v>9.766</v>
          </cell>
          <cell r="EZ35">
            <v>370.19299999999998</v>
          </cell>
          <cell r="FA35">
            <v>153.28299999999999</v>
          </cell>
          <cell r="FB35">
            <v>216.91</v>
          </cell>
          <cell r="FC35">
            <v>157.28299999999999</v>
          </cell>
          <cell r="FD35">
            <v>82.403000000000006</v>
          </cell>
          <cell r="FE35">
            <v>74.88</v>
          </cell>
          <cell r="FF35">
            <v>146.61199999999999</v>
          </cell>
          <cell r="FG35">
            <v>78.790999999999997</v>
          </cell>
          <cell r="FH35">
            <v>67.819999999999993</v>
          </cell>
          <cell r="FI35">
            <v>10.670999999999999</v>
          </cell>
          <cell r="FJ35">
            <v>3.6110000000000002</v>
          </cell>
          <cell r="FK35">
            <v>7.06</v>
          </cell>
          <cell r="FL35">
            <v>0.57999999999999996</v>
          </cell>
          <cell r="FM35">
            <v>0.57999999999999996</v>
          </cell>
          <cell r="FN35">
            <v>0</v>
          </cell>
          <cell r="FO35">
            <v>177.29400000000001</v>
          </cell>
          <cell r="FP35">
            <v>57.542999999999999</v>
          </cell>
          <cell r="FQ35">
            <v>119.751</v>
          </cell>
          <cell r="FR35">
            <v>21.241</v>
          </cell>
          <cell r="FS35">
            <v>7.5129999999999999</v>
          </cell>
          <cell r="FT35">
            <v>13.728</v>
          </cell>
          <cell r="FU35">
            <v>156.053</v>
          </cell>
          <cell r="FV35">
            <v>50.03</v>
          </cell>
          <cell r="FW35">
            <v>106.023</v>
          </cell>
          <cell r="FX35">
            <v>35.036000000000001</v>
          </cell>
          <cell r="FY35">
            <v>12.757</v>
          </cell>
          <cell r="FZ35">
            <v>22.279</v>
          </cell>
          <cell r="GA35">
            <v>1071.1579999999999</v>
          </cell>
          <cell r="GB35">
            <v>472.358</v>
          </cell>
          <cell r="GC35">
            <v>598.79899999999998</v>
          </cell>
          <cell r="GD35">
            <v>932.09299999999996</v>
          </cell>
          <cell r="GE35">
            <v>395.48500000000001</v>
          </cell>
          <cell r="GF35">
            <v>536.60799999999995</v>
          </cell>
          <cell r="GG35">
            <v>139.065</v>
          </cell>
          <cell r="GH35">
            <v>76.873000000000005</v>
          </cell>
          <cell r="GI35">
            <v>62.191000000000003</v>
          </cell>
          <cell r="GJ35">
            <v>169.155</v>
          </cell>
          <cell r="GK35">
            <v>91.912999999999997</v>
          </cell>
          <cell r="GL35">
            <v>77.242000000000004</v>
          </cell>
          <cell r="GM35">
            <v>1326.6610000000001</v>
          </cell>
          <cell r="GN35">
            <v>556.53499999999997</v>
          </cell>
          <cell r="GO35">
            <v>770.12599999999998</v>
          </cell>
          <cell r="GP35">
            <v>2398.7730000000001</v>
          </cell>
          <cell r="GQ35">
            <v>1257.0319999999999</v>
          </cell>
          <cell r="GR35">
            <v>1141.74</v>
          </cell>
          <cell r="GS35">
            <v>1441.3510000000001</v>
          </cell>
          <cell r="GT35">
            <v>625.64099999999996</v>
          </cell>
          <cell r="GU35">
            <v>815.71</v>
          </cell>
          <cell r="GV35">
            <v>1387.1179999999999</v>
          </cell>
          <cell r="GW35">
            <v>681.26800000000003</v>
          </cell>
          <cell r="GX35">
            <v>705.85</v>
          </cell>
          <cell r="GY35">
            <v>821.43299999999999</v>
          </cell>
          <cell r="GZ35">
            <v>429.93</v>
          </cell>
          <cell r="HA35">
            <v>391.50299999999999</v>
          </cell>
          <cell r="HB35">
            <v>141.095</v>
          </cell>
          <cell r="HC35">
            <v>69.119</v>
          </cell>
          <cell r="HD35">
            <v>71.975999999999999</v>
          </cell>
          <cell r="HE35">
            <v>93.944000000000003</v>
          </cell>
          <cell r="HF35">
            <v>38.128999999999998</v>
          </cell>
          <cell r="HG35">
            <v>55.814999999999998</v>
          </cell>
          <cell r="HH35">
            <v>142.01599999999999</v>
          </cell>
          <cell r="HI35">
            <v>63.234999999999999</v>
          </cell>
          <cell r="HJ35">
            <v>78.781000000000006</v>
          </cell>
          <cell r="HK35">
            <v>16.725000000000001</v>
          </cell>
          <cell r="HL35">
            <v>6.29</v>
          </cell>
          <cell r="HM35">
            <v>10.435</v>
          </cell>
          <cell r="HN35">
            <v>11.534000000000001</v>
          </cell>
          <cell r="HO35">
            <v>5.9260000000000002</v>
          </cell>
          <cell r="HP35">
            <v>5.609</v>
          </cell>
          <cell r="HQ35">
            <v>5.7080000000000002</v>
          </cell>
          <cell r="HR35">
            <v>2.9359999999999999</v>
          </cell>
          <cell r="HS35">
            <v>2.7709999999999999</v>
          </cell>
          <cell r="HT35">
            <v>5.827</v>
          </cell>
          <cell r="HU35">
            <v>2.9889999999999999</v>
          </cell>
          <cell r="HV35">
            <v>2.8370000000000002</v>
          </cell>
          <cell r="HW35">
            <v>5.1909999999999998</v>
          </cell>
          <cell r="HX35">
            <v>0.36399999999999999</v>
          </cell>
          <cell r="HY35">
            <v>4.827</v>
          </cell>
          <cell r="HZ35">
            <v>125.291</v>
          </cell>
          <cell r="IA35">
            <v>56.945</v>
          </cell>
          <cell r="IB35">
            <v>68.346000000000004</v>
          </cell>
          <cell r="IC35">
            <v>55.46</v>
          </cell>
          <cell r="ID35">
            <v>28.827999999999999</v>
          </cell>
          <cell r="IE35">
            <v>26.632000000000001</v>
          </cell>
          <cell r="IF35">
            <v>51.313000000000002</v>
          </cell>
          <cell r="IG35">
            <v>27.596</v>
          </cell>
          <cell r="IH35">
            <v>23.716999999999999</v>
          </cell>
          <cell r="II35">
            <v>4.1470000000000002</v>
          </cell>
          <cell r="IJ35">
            <v>1.232</v>
          </cell>
          <cell r="IK35">
            <v>2.915</v>
          </cell>
          <cell r="IL35">
            <v>1.3859999999999999</v>
          </cell>
          <cell r="IM35">
            <v>0.751</v>
          </cell>
          <cell r="IN35">
            <v>0.63500000000000001</v>
          </cell>
          <cell r="IO35">
            <v>56.156999999999996</v>
          </cell>
          <cell r="IP35">
            <v>22.957999999999998</v>
          </cell>
          <cell r="IQ35">
            <v>33.200000000000003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305.37799999999999</v>
          </cell>
          <cell r="C47">
            <v>186.75800000000001</v>
          </cell>
          <cell r="D47">
            <v>100.127</v>
          </cell>
          <cell r="E47">
            <v>86.631</v>
          </cell>
          <cell r="F47">
            <v>170.97499999999999</v>
          </cell>
          <cell r="G47">
            <v>95.111999999999995</v>
          </cell>
          <cell r="H47">
            <v>75.863</v>
          </cell>
          <cell r="I47">
            <v>15.782999999999999</v>
          </cell>
          <cell r="J47">
            <v>5.0149999999999997</v>
          </cell>
          <cell r="K47">
            <v>10.768000000000001</v>
          </cell>
          <cell r="L47">
            <v>5.2460000000000004</v>
          </cell>
          <cell r="M47">
            <v>1.885</v>
          </cell>
          <cell r="N47">
            <v>3.3620000000000001</v>
          </cell>
          <cell r="O47">
            <v>275.62299999999999</v>
          </cell>
          <cell r="P47">
            <v>113.58499999999999</v>
          </cell>
          <cell r="Q47">
            <v>162.03800000000001</v>
          </cell>
          <cell r="R47">
            <v>30.638999999999999</v>
          </cell>
          <cell r="S47">
            <v>12.654</v>
          </cell>
          <cell r="T47">
            <v>17.984999999999999</v>
          </cell>
          <cell r="U47">
            <v>244.98500000000001</v>
          </cell>
          <cell r="V47">
            <v>100.932</v>
          </cell>
          <cell r="W47">
            <v>144.053</v>
          </cell>
          <cell r="X47">
            <v>83.828000000000003</v>
          </cell>
          <cell r="Y47">
            <v>30.481000000000002</v>
          </cell>
          <cell r="Z47">
            <v>53.347000000000001</v>
          </cell>
          <cell r="AA47">
            <v>1776.8820000000001</v>
          </cell>
          <cell r="AB47">
            <v>747.27700000000004</v>
          </cell>
          <cell r="AC47">
            <v>1029.605</v>
          </cell>
          <cell r="AD47">
            <v>1599.0840000000001</v>
          </cell>
          <cell r="AE47">
            <v>657.95699999999999</v>
          </cell>
          <cell r="AF47">
            <v>941.12699999999995</v>
          </cell>
          <cell r="AG47">
            <v>177.798</v>
          </cell>
          <cell r="AH47">
            <v>89.32</v>
          </cell>
          <cell r="AI47">
            <v>88.477999999999994</v>
          </cell>
          <cell r="AJ47">
            <v>203.50299999999999</v>
          </cell>
          <cell r="AK47">
            <v>110.721</v>
          </cell>
          <cell r="AL47">
            <v>92.781999999999996</v>
          </cell>
          <cell r="AM47">
            <v>2210.076</v>
          </cell>
          <cell r="AN47">
            <v>916.74800000000005</v>
          </cell>
          <cell r="AO47">
            <v>1293.328</v>
          </cell>
          <cell r="AP47">
            <v>4052.8020000000001</v>
          </cell>
          <cell r="AQ47">
            <v>2147.1370000000002</v>
          </cell>
          <cell r="AR47">
            <v>1905.6659999999999</v>
          </cell>
          <cell r="AS47">
            <v>2328.3389999999999</v>
          </cell>
          <cell r="AT47">
            <v>993.35500000000002</v>
          </cell>
          <cell r="AU47">
            <v>1334.9839999999999</v>
          </cell>
          <cell r="AV47">
            <v>5169.2659999999996</v>
          </cell>
          <cell r="AW47">
            <v>2532.4639999999999</v>
          </cell>
          <cell r="AX47">
            <v>2636.8020000000001</v>
          </cell>
          <cell r="AY47">
            <v>3233.6619999999998</v>
          </cell>
          <cell r="AZ47">
            <v>1729.184</v>
          </cell>
          <cell r="BA47">
            <v>1504.479</v>
          </cell>
          <cell r="BB47">
            <v>474.54899999999998</v>
          </cell>
          <cell r="BC47">
            <v>255.654</v>
          </cell>
          <cell r="BD47">
            <v>218.89599999999999</v>
          </cell>
          <cell r="BE47">
            <v>279.96899999999999</v>
          </cell>
          <cell r="BF47">
            <v>118.82599999999999</v>
          </cell>
          <cell r="BG47">
            <v>161.143</v>
          </cell>
          <cell r="BH47">
            <v>559.91099999999994</v>
          </cell>
          <cell r="BI47">
            <v>222.33500000000001</v>
          </cell>
          <cell r="BJ47">
            <v>337.57600000000002</v>
          </cell>
          <cell r="BK47">
            <v>83.629000000000005</v>
          </cell>
          <cell r="BL47">
            <v>29.954999999999998</v>
          </cell>
          <cell r="BM47">
            <v>53.673999999999999</v>
          </cell>
          <cell r="BN47">
            <v>57.555999999999997</v>
          </cell>
          <cell r="BO47">
            <v>25.574999999999999</v>
          </cell>
          <cell r="BP47">
            <v>31.981000000000002</v>
          </cell>
          <cell r="BQ47">
            <v>24.007999999999999</v>
          </cell>
          <cell r="BR47">
            <v>9.7530000000000001</v>
          </cell>
          <cell r="BS47">
            <v>14.255000000000001</v>
          </cell>
          <cell r="BT47">
            <v>33.548000000000002</v>
          </cell>
          <cell r="BU47">
            <v>15.821999999999999</v>
          </cell>
          <cell r="BV47">
            <v>17.725999999999999</v>
          </cell>
          <cell r="BW47">
            <v>26.073</v>
          </cell>
          <cell r="BX47">
            <v>4.38</v>
          </cell>
          <cell r="BY47">
            <v>21.693000000000001</v>
          </cell>
          <cell r="BZ47">
            <v>476.28300000000002</v>
          </cell>
          <cell r="CA47">
            <v>192.38</v>
          </cell>
          <cell r="CB47">
            <v>283.90199999999999</v>
          </cell>
          <cell r="CC47">
            <v>178.26</v>
          </cell>
          <cell r="CD47">
            <v>89.534000000000006</v>
          </cell>
          <cell r="CE47">
            <v>88.724999999999994</v>
          </cell>
          <cell r="CF47">
            <v>169.86099999999999</v>
          </cell>
          <cell r="CG47">
            <v>87.34</v>
          </cell>
          <cell r="CH47">
            <v>82.521000000000001</v>
          </cell>
          <cell r="CI47">
            <v>8.3979999999999997</v>
          </cell>
          <cell r="CJ47">
            <v>2.194</v>
          </cell>
          <cell r="CK47">
            <v>6.2039999999999997</v>
          </cell>
          <cell r="CL47">
            <v>3.665</v>
          </cell>
          <cell r="CM47">
            <v>2.5790000000000002</v>
          </cell>
          <cell r="CN47">
            <v>1.0860000000000001</v>
          </cell>
          <cell r="CO47">
            <v>230.48099999999999</v>
          </cell>
          <cell r="CP47">
            <v>72.620999999999995</v>
          </cell>
          <cell r="CQ47">
            <v>157.86000000000001</v>
          </cell>
          <cell r="CR47">
            <v>22.806000000000001</v>
          </cell>
          <cell r="CS47">
            <v>10.398</v>
          </cell>
          <cell r="CT47">
            <v>12.407999999999999</v>
          </cell>
          <cell r="CU47">
            <v>207.67500000000001</v>
          </cell>
          <cell r="CV47">
            <v>62.222999999999999</v>
          </cell>
          <cell r="CW47">
            <v>145.452</v>
          </cell>
          <cell r="CX47">
            <v>63.877000000000002</v>
          </cell>
          <cell r="CY47">
            <v>27.645</v>
          </cell>
          <cell r="CZ47">
            <v>36.231999999999999</v>
          </cell>
          <cell r="DA47">
            <v>1375.693</v>
          </cell>
          <cell r="DB47">
            <v>580.94600000000003</v>
          </cell>
          <cell r="DC47">
            <v>794.74699999999996</v>
          </cell>
          <cell r="DD47">
            <v>1262.5530000000001</v>
          </cell>
          <cell r="DE47">
            <v>520.36699999999996</v>
          </cell>
          <cell r="DF47">
            <v>742.18700000000001</v>
          </cell>
          <cell r="DG47">
            <v>113.14</v>
          </cell>
          <cell r="DH47">
            <v>60.579000000000001</v>
          </cell>
          <cell r="DI47">
            <v>52.561</v>
          </cell>
          <cell r="DJ47">
            <v>193.869</v>
          </cell>
          <cell r="DK47">
            <v>97.093000000000004</v>
          </cell>
          <cell r="DL47">
            <v>96.775999999999996</v>
          </cell>
          <cell r="DM47">
            <v>1741.7349999999999</v>
          </cell>
          <cell r="DN47">
            <v>706.18799999999999</v>
          </cell>
          <cell r="DO47">
            <v>1035.547</v>
          </cell>
          <cell r="DP47">
            <v>3317.2910000000002</v>
          </cell>
          <cell r="DQ47">
            <v>1759.1379999999999</v>
          </cell>
          <cell r="DR47">
            <v>1558.152</v>
          </cell>
          <cell r="DS47">
            <v>1851.9760000000001</v>
          </cell>
          <cell r="DT47">
            <v>773.32600000000002</v>
          </cell>
          <cell r="DU47">
            <v>1078.6500000000001</v>
          </cell>
          <cell r="DV47">
            <v>3920.585</v>
          </cell>
          <cell r="DW47">
            <v>1922.404</v>
          </cell>
          <cell r="DX47">
            <v>1998.18</v>
          </cell>
          <cell r="DY47">
            <v>2474.3180000000002</v>
          </cell>
          <cell r="DZ47">
            <v>1295.1790000000001</v>
          </cell>
          <cell r="EA47">
            <v>1179.1379999999999</v>
          </cell>
          <cell r="EB47">
            <v>379.10500000000002</v>
          </cell>
          <cell r="EC47">
            <v>187.09200000000001</v>
          </cell>
          <cell r="ED47">
            <v>192.01300000000001</v>
          </cell>
          <cell r="EE47">
            <v>232.429</v>
          </cell>
          <cell r="EF47">
            <v>97.004000000000005</v>
          </cell>
          <cell r="EG47">
            <v>135.42500000000001</v>
          </cell>
          <cell r="EH47">
            <v>415.08100000000002</v>
          </cell>
          <cell r="EI47">
            <v>180.43199999999999</v>
          </cell>
          <cell r="EJ47">
            <v>234.649</v>
          </cell>
          <cell r="EK47">
            <v>51.743000000000002</v>
          </cell>
          <cell r="EL47">
            <v>23.146000000000001</v>
          </cell>
          <cell r="EM47">
            <v>28.597000000000001</v>
          </cell>
          <cell r="EN47">
            <v>41.78</v>
          </cell>
          <cell r="EO47">
            <v>21.151</v>
          </cell>
          <cell r="EP47">
            <v>20.629000000000001</v>
          </cell>
          <cell r="EQ47">
            <v>21.806000000000001</v>
          </cell>
          <cell r="ER47">
            <v>12.754</v>
          </cell>
          <cell r="ES47">
            <v>9.0519999999999996</v>
          </cell>
          <cell r="ET47">
            <v>19.974</v>
          </cell>
          <cell r="EU47">
            <v>8.3970000000000002</v>
          </cell>
          <cell r="EV47">
            <v>11.577</v>
          </cell>
          <cell r="EW47">
            <v>9.9629999999999992</v>
          </cell>
          <cell r="EX47">
            <v>1.9950000000000001</v>
          </cell>
          <cell r="EY47">
            <v>7.968</v>
          </cell>
          <cell r="EZ47">
            <v>363.33800000000002</v>
          </cell>
          <cell r="FA47">
            <v>157.286</v>
          </cell>
          <cell r="FB47">
            <v>206.05199999999999</v>
          </cell>
          <cell r="FC47">
            <v>151.602</v>
          </cell>
          <cell r="FD47">
            <v>74.787000000000006</v>
          </cell>
          <cell r="FE47">
            <v>76.814999999999998</v>
          </cell>
          <cell r="FF47">
            <v>143.42599999999999</v>
          </cell>
          <cell r="FG47">
            <v>71.861000000000004</v>
          </cell>
          <cell r="FH47">
            <v>71.564999999999998</v>
          </cell>
          <cell r="FI47">
            <v>8.1760000000000002</v>
          </cell>
          <cell r="FJ47">
            <v>2.9260000000000002</v>
          </cell>
          <cell r="FK47">
            <v>5.25</v>
          </cell>
          <cell r="FL47">
            <v>0.41199999999999998</v>
          </cell>
          <cell r="FM47">
            <v>0.41199999999999998</v>
          </cell>
          <cell r="FN47">
            <v>0</v>
          </cell>
          <cell r="FO47">
            <v>175.595</v>
          </cell>
          <cell r="FP47">
            <v>66.275999999999996</v>
          </cell>
          <cell r="FQ47">
            <v>109.318</v>
          </cell>
          <cell r="FR47">
            <v>20.481000000000002</v>
          </cell>
          <cell r="FS47">
            <v>8.4019999999999992</v>
          </cell>
          <cell r="FT47">
            <v>12.079000000000001</v>
          </cell>
          <cell r="FU47">
            <v>155.114</v>
          </cell>
          <cell r="FV47">
            <v>57.875</v>
          </cell>
          <cell r="FW47">
            <v>97.239000000000004</v>
          </cell>
          <cell r="FX47">
            <v>35.729999999999997</v>
          </cell>
          <cell r="FY47">
            <v>15.811</v>
          </cell>
          <cell r="FZ47">
            <v>19.919</v>
          </cell>
          <cell r="GA47">
            <v>1031.1859999999999</v>
          </cell>
          <cell r="GB47">
            <v>446.79300000000001</v>
          </cell>
          <cell r="GC47">
            <v>584.39300000000003</v>
          </cell>
          <cell r="GD47">
            <v>918.01499999999999</v>
          </cell>
          <cell r="GE47">
            <v>384.55700000000002</v>
          </cell>
          <cell r="GF47">
            <v>533.45799999999997</v>
          </cell>
          <cell r="GG47">
            <v>113.17100000000001</v>
          </cell>
          <cell r="GH47">
            <v>62.235999999999997</v>
          </cell>
          <cell r="GI47">
            <v>50.935000000000002</v>
          </cell>
          <cell r="GJ47">
            <v>165.232</v>
          </cell>
          <cell r="GK47">
            <v>84.614999999999995</v>
          </cell>
          <cell r="GL47">
            <v>80.616</v>
          </cell>
          <cell r="GM47">
            <v>1281.0350000000001</v>
          </cell>
          <cell r="GN47">
            <v>542.61</v>
          </cell>
          <cell r="GO47">
            <v>738.42600000000004</v>
          </cell>
          <cell r="GP47">
            <v>2526.0610000000001</v>
          </cell>
          <cell r="GQ47">
            <v>1318.325</v>
          </cell>
          <cell r="GR47">
            <v>1207.7349999999999</v>
          </cell>
          <cell r="GS47">
            <v>1394.5239999999999</v>
          </cell>
          <cell r="GT47">
            <v>604.07899999999995</v>
          </cell>
          <cell r="GU47">
            <v>790.44500000000005</v>
          </cell>
          <cell r="GV47">
            <v>1400.9059999999999</v>
          </cell>
          <cell r="GW47">
            <v>686.83600000000001</v>
          </cell>
          <cell r="GX47">
            <v>714.07</v>
          </cell>
          <cell r="GY47">
            <v>844.97299999999996</v>
          </cell>
          <cell r="GZ47">
            <v>444.09300000000002</v>
          </cell>
          <cell r="HA47">
            <v>400.88</v>
          </cell>
          <cell r="HB47">
            <v>133.96100000000001</v>
          </cell>
          <cell r="HC47">
            <v>70.567999999999998</v>
          </cell>
          <cell r="HD47">
            <v>63.393000000000001</v>
          </cell>
          <cell r="HE47">
            <v>89.632999999999996</v>
          </cell>
          <cell r="HF47">
            <v>39.19</v>
          </cell>
          <cell r="HG47">
            <v>50.442999999999998</v>
          </cell>
          <cell r="HH47">
            <v>141.559</v>
          </cell>
          <cell r="HI47">
            <v>65.438000000000002</v>
          </cell>
          <cell r="HJ47">
            <v>76.120999999999995</v>
          </cell>
          <cell r="HK47">
            <v>18.167000000000002</v>
          </cell>
          <cell r="HL47">
            <v>6.4009999999999998</v>
          </cell>
          <cell r="HM47">
            <v>11.765000000000001</v>
          </cell>
          <cell r="HN47">
            <v>12.727</v>
          </cell>
          <cell r="HO47">
            <v>5.32</v>
          </cell>
          <cell r="HP47">
            <v>7.407</v>
          </cell>
          <cell r="HQ47">
            <v>5.9560000000000004</v>
          </cell>
          <cell r="HR47">
            <v>2.1779999999999999</v>
          </cell>
          <cell r="HS47">
            <v>3.778</v>
          </cell>
          <cell r="HT47">
            <v>6.7720000000000002</v>
          </cell>
          <cell r="HU47">
            <v>3.1419999999999999</v>
          </cell>
          <cell r="HV47">
            <v>3.629</v>
          </cell>
          <cell r="HW47">
            <v>5.44</v>
          </cell>
          <cell r="HX47">
            <v>1.081</v>
          </cell>
          <cell r="HY47">
            <v>4.359</v>
          </cell>
          <cell r="HZ47">
            <v>123.392</v>
          </cell>
          <cell r="IA47">
            <v>59.036000000000001</v>
          </cell>
          <cell r="IB47">
            <v>64.355999999999995</v>
          </cell>
          <cell r="IC47">
            <v>51.895000000000003</v>
          </cell>
          <cell r="ID47">
            <v>28.635000000000002</v>
          </cell>
          <cell r="IE47">
            <v>23.26</v>
          </cell>
          <cell r="IF47">
            <v>50.293999999999997</v>
          </cell>
          <cell r="IG47">
            <v>27.943000000000001</v>
          </cell>
          <cell r="IH47">
            <v>22.350999999999999</v>
          </cell>
          <cell r="II47">
            <v>1.601</v>
          </cell>
          <cell r="IJ47">
            <v>0.69199999999999995</v>
          </cell>
          <cell r="IK47">
            <v>0.90900000000000003</v>
          </cell>
          <cell r="IL47">
            <v>0.30199999999999999</v>
          </cell>
          <cell r="IM47">
            <v>0.30199999999999999</v>
          </cell>
          <cell r="IN47">
            <v>0</v>
          </cell>
          <cell r="IO47">
            <v>56.320999999999998</v>
          </cell>
          <cell r="IP47">
            <v>22.655000000000001</v>
          </cell>
          <cell r="IQ47">
            <v>33.665999999999997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288.78100000000001</v>
          </cell>
          <cell r="C59">
            <v>172.97300000000001</v>
          </cell>
          <cell r="D59">
            <v>91.992000000000004</v>
          </cell>
          <cell r="E59">
            <v>80.980999999999995</v>
          </cell>
          <cell r="F59">
            <v>157.69200000000001</v>
          </cell>
          <cell r="G59">
            <v>83.793000000000006</v>
          </cell>
          <cell r="H59">
            <v>73.899000000000001</v>
          </cell>
          <cell r="I59">
            <v>15.281000000000001</v>
          </cell>
          <cell r="J59">
            <v>8.1989999999999998</v>
          </cell>
          <cell r="K59">
            <v>7.0819999999999999</v>
          </cell>
          <cell r="L59">
            <v>4.641</v>
          </cell>
          <cell r="M59">
            <v>2.0550000000000002</v>
          </cell>
          <cell r="N59">
            <v>2.5859999999999999</v>
          </cell>
          <cell r="O59">
            <v>271.21199999999999</v>
          </cell>
          <cell r="P59">
            <v>105.93600000000001</v>
          </cell>
          <cell r="Q59">
            <v>165.27699999999999</v>
          </cell>
          <cell r="R59">
            <v>24.099</v>
          </cell>
          <cell r="S59">
            <v>11.598000000000001</v>
          </cell>
          <cell r="T59">
            <v>12.500999999999999</v>
          </cell>
          <cell r="U59">
            <v>247.113</v>
          </cell>
          <cell r="V59">
            <v>94.337000000000003</v>
          </cell>
          <cell r="W59">
            <v>152.77600000000001</v>
          </cell>
          <cell r="X59">
            <v>65.444999999999993</v>
          </cell>
          <cell r="Y59">
            <v>25.507000000000001</v>
          </cell>
          <cell r="Z59">
            <v>39.938000000000002</v>
          </cell>
          <cell r="AA59">
            <v>1776.2380000000001</v>
          </cell>
          <cell r="AB59">
            <v>745.09100000000001</v>
          </cell>
          <cell r="AC59">
            <v>1031.146</v>
          </cell>
          <cell r="AD59">
            <v>1588.2260000000001</v>
          </cell>
          <cell r="AE59">
            <v>653.23299999999995</v>
          </cell>
          <cell r="AF59">
            <v>934.99300000000005</v>
          </cell>
          <cell r="AG59">
            <v>188.012</v>
          </cell>
          <cell r="AH59">
            <v>91.858999999999995</v>
          </cell>
          <cell r="AI59">
            <v>96.153000000000006</v>
          </cell>
          <cell r="AJ59">
            <v>185.87700000000001</v>
          </cell>
          <cell r="AK59">
            <v>100.03400000000001</v>
          </cell>
          <cell r="AL59">
            <v>85.843000000000004</v>
          </cell>
          <cell r="AM59">
            <v>2197.393</v>
          </cell>
          <cell r="AN59">
            <v>912.36300000000006</v>
          </cell>
          <cell r="AO59">
            <v>1285.03</v>
          </cell>
          <cell r="AP59">
            <v>4183.6509999999998</v>
          </cell>
          <cell r="AQ59">
            <v>2208.0309999999999</v>
          </cell>
          <cell r="AR59">
            <v>1975.62</v>
          </cell>
          <cell r="AS59">
            <v>2290.509</v>
          </cell>
          <cell r="AT59">
            <v>970.58100000000002</v>
          </cell>
          <cell r="AU59">
            <v>1319.9280000000001</v>
          </cell>
          <cell r="AV59">
            <v>5266.0749999999998</v>
          </cell>
          <cell r="AW59">
            <v>2581.5140000000001</v>
          </cell>
          <cell r="AX59">
            <v>2684.5610000000001</v>
          </cell>
          <cell r="AY59">
            <v>3367.4189999999999</v>
          </cell>
          <cell r="AZ59">
            <v>1796.9390000000001</v>
          </cell>
          <cell r="BA59">
            <v>1570.48</v>
          </cell>
          <cell r="BB59">
            <v>485.89</v>
          </cell>
          <cell r="BC59">
            <v>249.863</v>
          </cell>
          <cell r="BD59">
            <v>236.02699999999999</v>
          </cell>
          <cell r="BE59">
            <v>292.54199999999997</v>
          </cell>
          <cell r="BF59">
            <v>115.881</v>
          </cell>
          <cell r="BG59">
            <v>176.66</v>
          </cell>
          <cell r="BH59">
            <v>521.37599999999998</v>
          </cell>
          <cell r="BI59">
            <v>217.92099999999999</v>
          </cell>
          <cell r="BJ59">
            <v>303.45499999999998</v>
          </cell>
          <cell r="BK59">
            <v>88.578000000000003</v>
          </cell>
          <cell r="BL59">
            <v>33.798999999999999</v>
          </cell>
          <cell r="BM59">
            <v>54.779000000000003</v>
          </cell>
          <cell r="BN59">
            <v>60.429000000000002</v>
          </cell>
          <cell r="BO59">
            <v>30.292000000000002</v>
          </cell>
          <cell r="BP59">
            <v>30.135999999999999</v>
          </cell>
          <cell r="BQ59">
            <v>37.840000000000003</v>
          </cell>
          <cell r="BR59">
            <v>20.876000000000001</v>
          </cell>
          <cell r="BS59">
            <v>16.963999999999999</v>
          </cell>
          <cell r="BT59">
            <v>22.588999999999999</v>
          </cell>
          <cell r="BU59">
            <v>9.4169999999999998</v>
          </cell>
          <cell r="BV59">
            <v>13.172000000000001</v>
          </cell>
          <cell r="BW59">
            <v>28.149000000000001</v>
          </cell>
          <cell r="BX59">
            <v>3.5070000000000001</v>
          </cell>
          <cell r="BY59">
            <v>24.641999999999999</v>
          </cell>
          <cell r="BZ59">
            <v>432.798</v>
          </cell>
          <cell r="CA59">
            <v>184.12200000000001</v>
          </cell>
          <cell r="CB59">
            <v>248.67599999999999</v>
          </cell>
          <cell r="CC59">
            <v>143.03299999999999</v>
          </cell>
          <cell r="CD59">
            <v>72.634</v>
          </cell>
          <cell r="CE59">
            <v>70.399000000000001</v>
          </cell>
          <cell r="CF59">
            <v>131.934</v>
          </cell>
          <cell r="CG59">
            <v>67.728999999999999</v>
          </cell>
          <cell r="CH59">
            <v>64.206000000000003</v>
          </cell>
          <cell r="CI59">
            <v>11.098000000000001</v>
          </cell>
          <cell r="CJ59">
            <v>4.9050000000000002</v>
          </cell>
          <cell r="CK59">
            <v>6.1929999999999996</v>
          </cell>
          <cell r="CL59">
            <v>3.8650000000000002</v>
          </cell>
          <cell r="CM59">
            <v>1.6639999999999999</v>
          </cell>
          <cell r="CN59">
            <v>2.202</v>
          </cell>
          <cell r="CO59">
            <v>233.821</v>
          </cell>
          <cell r="CP59">
            <v>95.584000000000003</v>
          </cell>
          <cell r="CQ59">
            <v>138.23699999999999</v>
          </cell>
          <cell r="CR59">
            <v>29.643000000000001</v>
          </cell>
          <cell r="CS59">
            <v>12.920999999999999</v>
          </cell>
          <cell r="CT59">
            <v>16.721</v>
          </cell>
          <cell r="CU59">
            <v>204.179</v>
          </cell>
          <cell r="CV59">
            <v>82.662999999999997</v>
          </cell>
          <cell r="CW59">
            <v>121.51600000000001</v>
          </cell>
          <cell r="CX59">
            <v>52.079000000000001</v>
          </cell>
          <cell r="CY59">
            <v>14.24</v>
          </cell>
          <cell r="CZ59">
            <v>37.838999999999999</v>
          </cell>
          <cell r="DA59">
            <v>1377.28</v>
          </cell>
          <cell r="DB59">
            <v>566.654</v>
          </cell>
          <cell r="DC59">
            <v>810.62599999999998</v>
          </cell>
          <cell r="DD59">
            <v>1244.48</v>
          </cell>
          <cell r="DE59">
            <v>499.53800000000001</v>
          </cell>
          <cell r="DF59">
            <v>744.94200000000001</v>
          </cell>
          <cell r="DG59">
            <v>132.80000000000001</v>
          </cell>
          <cell r="DH59">
            <v>67.116</v>
          </cell>
          <cell r="DI59">
            <v>65.683999999999997</v>
          </cell>
          <cell r="DJ59">
            <v>169.774</v>
          </cell>
          <cell r="DK59">
            <v>88.603999999999999</v>
          </cell>
          <cell r="DL59">
            <v>81.17</v>
          </cell>
          <cell r="DM59">
            <v>1728.8820000000001</v>
          </cell>
          <cell r="DN59">
            <v>695.97</v>
          </cell>
          <cell r="DO59">
            <v>1032.9110000000001</v>
          </cell>
          <cell r="DP59">
            <v>3455.9969999999998</v>
          </cell>
          <cell r="DQ59">
            <v>1830.739</v>
          </cell>
          <cell r="DR59">
            <v>1625.258</v>
          </cell>
          <cell r="DS59">
            <v>1810.078</v>
          </cell>
          <cell r="DT59">
            <v>750.77499999999998</v>
          </cell>
          <cell r="DU59">
            <v>1059.3019999999999</v>
          </cell>
          <cell r="DV59">
            <v>3964.9989999999998</v>
          </cell>
          <cell r="DW59">
            <v>1934.627</v>
          </cell>
          <cell r="DX59">
            <v>2030.3720000000001</v>
          </cell>
          <cell r="DY59">
            <v>2491.0709999999999</v>
          </cell>
          <cell r="DZ59">
            <v>1298.105</v>
          </cell>
          <cell r="EA59">
            <v>1192.9659999999999</v>
          </cell>
          <cell r="EB59">
            <v>350.32600000000002</v>
          </cell>
          <cell r="EC59">
            <v>180.07900000000001</v>
          </cell>
          <cell r="ED59">
            <v>170.24700000000001</v>
          </cell>
          <cell r="EE59">
            <v>211.684</v>
          </cell>
          <cell r="EF59">
            <v>91.933999999999997</v>
          </cell>
          <cell r="EG59">
            <v>119.75</v>
          </cell>
          <cell r="EH59">
            <v>390.47699999999998</v>
          </cell>
          <cell r="EI59">
            <v>169.375</v>
          </cell>
          <cell r="EJ59">
            <v>221.102</v>
          </cell>
          <cell r="EK59">
            <v>53.188000000000002</v>
          </cell>
          <cell r="EL59">
            <v>26.96</v>
          </cell>
          <cell r="EM59">
            <v>26.227</v>
          </cell>
          <cell r="EN59">
            <v>44.118000000000002</v>
          </cell>
          <cell r="EO59">
            <v>22.472999999999999</v>
          </cell>
          <cell r="EP59">
            <v>21.645</v>
          </cell>
          <cell r="EQ59">
            <v>19.661999999999999</v>
          </cell>
          <cell r="ER59">
            <v>9.875</v>
          </cell>
          <cell r="ES59">
            <v>9.7870000000000008</v>
          </cell>
          <cell r="ET59">
            <v>24.456</v>
          </cell>
          <cell r="EU59">
            <v>12.598000000000001</v>
          </cell>
          <cell r="EV59">
            <v>11.858000000000001</v>
          </cell>
          <cell r="EW59">
            <v>9.07</v>
          </cell>
          <cell r="EX59">
            <v>4.4870000000000001</v>
          </cell>
          <cell r="EY59">
            <v>4.5830000000000002</v>
          </cell>
          <cell r="EZ59">
            <v>337.28899999999999</v>
          </cell>
          <cell r="FA59">
            <v>142.41499999999999</v>
          </cell>
          <cell r="FB59">
            <v>194.875</v>
          </cell>
          <cell r="FC59">
            <v>141.65</v>
          </cell>
          <cell r="FD59">
            <v>69.721999999999994</v>
          </cell>
          <cell r="FE59">
            <v>71.927000000000007</v>
          </cell>
          <cell r="FF59">
            <v>128.03100000000001</v>
          </cell>
          <cell r="FG59">
            <v>64.341999999999999</v>
          </cell>
          <cell r="FH59">
            <v>63.689</v>
          </cell>
          <cell r="FI59">
            <v>13.619</v>
          </cell>
          <cell r="FJ59">
            <v>5.3810000000000002</v>
          </cell>
          <cell r="FK59">
            <v>8.2379999999999995</v>
          </cell>
          <cell r="FL59">
            <v>2.3959999999999999</v>
          </cell>
          <cell r="FM59">
            <v>0.77400000000000002</v>
          </cell>
          <cell r="FN59">
            <v>1.6220000000000001</v>
          </cell>
          <cell r="FO59">
            <v>154.696</v>
          </cell>
          <cell r="FP59">
            <v>58.478000000000002</v>
          </cell>
          <cell r="FQ59">
            <v>96.216999999999999</v>
          </cell>
          <cell r="FR59">
            <v>15.129</v>
          </cell>
          <cell r="FS59">
            <v>6.2210000000000001</v>
          </cell>
          <cell r="FT59">
            <v>8.9079999999999995</v>
          </cell>
          <cell r="FU59">
            <v>139.56700000000001</v>
          </cell>
          <cell r="FV59">
            <v>52.256999999999998</v>
          </cell>
          <cell r="FW59">
            <v>87.31</v>
          </cell>
          <cell r="FX59">
            <v>38.548000000000002</v>
          </cell>
          <cell r="FY59">
            <v>13.44</v>
          </cell>
          <cell r="FZ59">
            <v>25.108000000000001</v>
          </cell>
          <cell r="GA59">
            <v>1083.45</v>
          </cell>
          <cell r="GB59">
            <v>467.14699999999999</v>
          </cell>
          <cell r="GC59">
            <v>616.303</v>
          </cell>
          <cell r="GD59">
            <v>962.30600000000004</v>
          </cell>
          <cell r="GE59">
            <v>401.82799999999997</v>
          </cell>
          <cell r="GF59">
            <v>560.47799999999995</v>
          </cell>
          <cell r="GG59">
            <v>121.145</v>
          </cell>
          <cell r="GH59">
            <v>65.319000000000003</v>
          </cell>
          <cell r="GI59">
            <v>55.825000000000003</v>
          </cell>
          <cell r="GJ59">
            <v>147.69300000000001</v>
          </cell>
          <cell r="GK59">
            <v>74.216999999999999</v>
          </cell>
          <cell r="GL59">
            <v>73.475999999999999</v>
          </cell>
          <cell r="GM59">
            <v>1326.2339999999999</v>
          </cell>
          <cell r="GN59">
            <v>562.30399999999997</v>
          </cell>
          <cell r="GO59">
            <v>763.93</v>
          </cell>
          <cell r="GP59">
            <v>2544.259</v>
          </cell>
          <cell r="GQ59">
            <v>1325.0650000000001</v>
          </cell>
          <cell r="GR59">
            <v>1219.194</v>
          </cell>
          <cell r="GS59">
            <v>1420.739</v>
          </cell>
          <cell r="GT59">
            <v>609.56100000000004</v>
          </cell>
          <cell r="GU59">
            <v>811.178</v>
          </cell>
          <cell r="GV59">
            <v>1413.63</v>
          </cell>
          <cell r="GW59">
            <v>694.80200000000002</v>
          </cell>
          <cell r="GX59">
            <v>718.82799999999997</v>
          </cell>
          <cell r="GY59">
            <v>845.15300000000002</v>
          </cell>
          <cell r="GZ59">
            <v>449.67099999999999</v>
          </cell>
          <cell r="HA59">
            <v>395.48200000000003</v>
          </cell>
          <cell r="HB59">
            <v>126.419</v>
          </cell>
          <cell r="HC59">
            <v>64.328999999999994</v>
          </cell>
          <cell r="HD59">
            <v>62.09</v>
          </cell>
          <cell r="HE59">
            <v>77.293000000000006</v>
          </cell>
          <cell r="HF59">
            <v>31.620999999999999</v>
          </cell>
          <cell r="HG59">
            <v>45.671999999999997</v>
          </cell>
          <cell r="HH59">
            <v>146.51400000000001</v>
          </cell>
          <cell r="HI59">
            <v>63.05</v>
          </cell>
          <cell r="HJ59">
            <v>83.463999999999999</v>
          </cell>
          <cell r="HK59">
            <v>19.567</v>
          </cell>
          <cell r="HL59">
            <v>8.0190000000000001</v>
          </cell>
          <cell r="HM59">
            <v>11.548</v>
          </cell>
          <cell r="HN59">
            <v>12.593999999999999</v>
          </cell>
          <cell r="HO59">
            <v>4.9210000000000003</v>
          </cell>
          <cell r="HP59">
            <v>7.6740000000000004</v>
          </cell>
          <cell r="HQ59">
            <v>7.3630000000000004</v>
          </cell>
          <cell r="HR59">
            <v>4.0019999999999998</v>
          </cell>
          <cell r="HS59">
            <v>3.36</v>
          </cell>
          <cell r="HT59">
            <v>5.2320000000000002</v>
          </cell>
          <cell r="HU59">
            <v>0.91800000000000004</v>
          </cell>
          <cell r="HV59">
            <v>4.3140000000000001</v>
          </cell>
          <cell r="HW59">
            <v>6.9729999999999999</v>
          </cell>
          <cell r="HX59">
            <v>3.0990000000000002</v>
          </cell>
          <cell r="HY59">
            <v>3.8740000000000001</v>
          </cell>
          <cell r="HZ59">
            <v>126.946</v>
          </cell>
          <cell r="IA59">
            <v>55.03</v>
          </cell>
          <cell r="IB59">
            <v>71.915999999999997</v>
          </cell>
          <cell r="IC59">
            <v>46.594000000000001</v>
          </cell>
          <cell r="ID59">
            <v>25.547000000000001</v>
          </cell>
          <cell r="IE59">
            <v>21.047999999999998</v>
          </cell>
          <cell r="IF59">
            <v>43.779000000000003</v>
          </cell>
          <cell r="IG59">
            <v>24.529</v>
          </cell>
          <cell r="IH59">
            <v>19.25</v>
          </cell>
          <cell r="II59">
            <v>2.8149999999999999</v>
          </cell>
          <cell r="IJ59">
            <v>1.0169999999999999</v>
          </cell>
          <cell r="IK59">
            <v>1.798</v>
          </cell>
          <cell r="IL59">
            <v>0.53100000000000003</v>
          </cell>
          <cell r="IM59">
            <v>0.27</v>
          </cell>
          <cell r="IN59">
            <v>0.26100000000000001</v>
          </cell>
          <cell r="IO59">
            <v>64.632000000000005</v>
          </cell>
          <cell r="IP59">
            <v>23.556999999999999</v>
          </cell>
          <cell r="IQ59">
            <v>41.075000000000003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313.54399999999998</v>
          </cell>
          <cell r="C71">
            <v>178.27600000000001</v>
          </cell>
          <cell r="D71">
            <v>96.866</v>
          </cell>
          <cell r="E71">
            <v>81.41</v>
          </cell>
          <cell r="F71">
            <v>168.48</v>
          </cell>
          <cell r="G71">
            <v>91.826999999999998</v>
          </cell>
          <cell r="H71">
            <v>76.653000000000006</v>
          </cell>
          <cell r="I71">
            <v>9.7970000000000006</v>
          </cell>
          <cell r="J71">
            <v>5.04</v>
          </cell>
          <cell r="K71">
            <v>4.7569999999999997</v>
          </cell>
          <cell r="L71">
            <v>7.8440000000000003</v>
          </cell>
          <cell r="M71">
            <v>2.9079999999999999</v>
          </cell>
          <cell r="N71">
            <v>4.9359999999999999</v>
          </cell>
          <cell r="O71">
            <v>277.00099999999998</v>
          </cell>
          <cell r="P71">
            <v>98.248999999999995</v>
          </cell>
          <cell r="Q71">
            <v>178.75299999999999</v>
          </cell>
          <cell r="R71">
            <v>35.42</v>
          </cell>
          <cell r="S71">
            <v>15.69</v>
          </cell>
          <cell r="T71">
            <v>19.731000000000002</v>
          </cell>
          <cell r="U71">
            <v>241.58099999999999</v>
          </cell>
          <cell r="V71">
            <v>82.558999999999997</v>
          </cell>
          <cell r="W71">
            <v>159.02199999999999</v>
          </cell>
          <cell r="X71">
            <v>71.625</v>
          </cell>
          <cell r="Y71">
            <v>23.178999999999998</v>
          </cell>
          <cell r="Z71">
            <v>48.445999999999998</v>
          </cell>
          <cell r="AA71">
            <v>1797.731</v>
          </cell>
          <cell r="AB71">
            <v>780.85500000000002</v>
          </cell>
          <cell r="AC71">
            <v>1016.876</v>
          </cell>
          <cell r="AD71">
            <v>1587.2449999999999</v>
          </cell>
          <cell r="AE71">
            <v>674.24699999999996</v>
          </cell>
          <cell r="AF71">
            <v>912.99699999999996</v>
          </cell>
          <cell r="AG71">
            <v>210.48699999999999</v>
          </cell>
          <cell r="AH71">
            <v>106.608</v>
          </cell>
          <cell r="AI71">
            <v>103.879</v>
          </cell>
          <cell r="AJ71">
            <v>200.82499999999999</v>
          </cell>
          <cell r="AK71">
            <v>107.182</v>
          </cell>
          <cell r="AL71">
            <v>93.643000000000001</v>
          </cell>
          <cell r="AM71">
            <v>2230.511</v>
          </cell>
          <cell r="AN71">
            <v>939.49300000000005</v>
          </cell>
          <cell r="AO71">
            <v>1291.0170000000001</v>
          </cell>
          <cell r="AP71">
            <v>4227.0020000000004</v>
          </cell>
          <cell r="AQ71">
            <v>2234.9119999999998</v>
          </cell>
          <cell r="AR71">
            <v>1992.09</v>
          </cell>
          <cell r="AS71">
            <v>2332.4789999999998</v>
          </cell>
          <cell r="AT71">
            <v>1002.058</v>
          </cell>
          <cell r="AU71">
            <v>1330.42</v>
          </cell>
          <cell r="AV71">
            <v>5378.4110000000001</v>
          </cell>
          <cell r="AW71">
            <v>2645.1149999999998</v>
          </cell>
          <cell r="AX71">
            <v>2733.2959999999998</v>
          </cell>
          <cell r="AY71">
            <v>3427.8910000000001</v>
          </cell>
          <cell r="AZ71">
            <v>1809.2809999999999</v>
          </cell>
          <cell r="BA71">
            <v>1618.61</v>
          </cell>
          <cell r="BB71">
            <v>493.18700000000001</v>
          </cell>
          <cell r="BC71">
            <v>266.02100000000002</v>
          </cell>
          <cell r="BD71">
            <v>227.167</v>
          </cell>
          <cell r="BE71">
            <v>297.44</v>
          </cell>
          <cell r="BF71">
            <v>122.896</v>
          </cell>
          <cell r="BG71">
            <v>174.54400000000001</v>
          </cell>
          <cell r="BH71">
            <v>584.61900000000003</v>
          </cell>
          <cell r="BI71">
            <v>256.7</v>
          </cell>
          <cell r="BJ71">
            <v>327.91899999999998</v>
          </cell>
          <cell r="BK71">
            <v>105.86199999999999</v>
          </cell>
          <cell r="BL71">
            <v>44.828000000000003</v>
          </cell>
          <cell r="BM71">
            <v>61.033999999999999</v>
          </cell>
          <cell r="BN71">
            <v>79.075000000000003</v>
          </cell>
          <cell r="BO71">
            <v>39.622999999999998</v>
          </cell>
          <cell r="BP71">
            <v>39.451999999999998</v>
          </cell>
          <cell r="BQ71">
            <v>33.728000000000002</v>
          </cell>
          <cell r="BR71">
            <v>17.596</v>
          </cell>
          <cell r="BS71">
            <v>16.132000000000001</v>
          </cell>
          <cell r="BT71">
            <v>45.347000000000001</v>
          </cell>
          <cell r="BU71">
            <v>22.027000000000001</v>
          </cell>
          <cell r="BV71">
            <v>23.32</v>
          </cell>
          <cell r="BW71">
            <v>26.786999999999999</v>
          </cell>
          <cell r="BX71">
            <v>5.2050000000000001</v>
          </cell>
          <cell r="BY71">
            <v>21.582000000000001</v>
          </cell>
          <cell r="BZ71">
            <v>478.75700000000001</v>
          </cell>
          <cell r="CA71">
            <v>211.87100000000001</v>
          </cell>
          <cell r="CB71">
            <v>266.88600000000002</v>
          </cell>
          <cell r="CC71">
            <v>175.37299999999999</v>
          </cell>
          <cell r="CD71">
            <v>90.298000000000002</v>
          </cell>
          <cell r="CE71">
            <v>85.075999999999993</v>
          </cell>
          <cell r="CF71">
            <v>159.667</v>
          </cell>
          <cell r="CG71">
            <v>83.564999999999998</v>
          </cell>
          <cell r="CH71">
            <v>76.102000000000004</v>
          </cell>
          <cell r="CI71">
            <v>15.706</v>
          </cell>
          <cell r="CJ71">
            <v>6.7329999999999997</v>
          </cell>
          <cell r="CK71">
            <v>8.9740000000000002</v>
          </cell>
          <cell r="CL71">
            <v>5.5670000000000002</v>
          </cell>
          <cell r="CM71">
            <v>2.6669999999999998</v>
          </cell>
          <cell r="CN71">
            <v>2.9</v>
          </cell>
          <cell r="CO71">
            <v>242.32400000000001</v>
          </cell>
          <cell r="CP71">
            <v>99.150999999999996</v>
          </cell>
          <cell r="CQ71">
            <v>143.173</v>
          </cell>
          <cell r="CR71">
            <v>29.146000000000001</v>
          </cell>
          <cell r="CS71">
            <v>12.991</v>
          </cell>
          <cell r="CT71">
            <v>16.155000000000001</v>
          </cell>
          <cell r="CU71">
            <v>213.178</v>
          </cell>
          <cell r="CV71">
            <v>86.16</v>
          </cell>
          <cell r="CW71">
            <v>127.018</v>
          </cell>
          <cell r="CX71">
            <v>55.491999999999997</v>
          </cell>
          <cell r="CY71">
            <v>19.756</v>
          </cell>
          <cell r="CZ71">
            <v>35.735999999999997</v>
          </cell>
          <cell r="DA71">
            <v>1365.9</v>
          </cell>
          <cell r="DB71">
            <v>579.13400000000001</v>
          </cell>
          <cell r="DC71">
            <v>786.76700000000005</v>
          </cell>
          <cell r="DD71">
            <v>1227.4169999999999</v>
          </cell>
          <cell r="DE71">
            <v>511.81099999999998</v>
          </cell>
          <cell r="DF71">
            <v>715.60599999999999</v>
          </cell>
          <cell r="DG71">
            <v>138.483</v>
          </cell>
          <cell r="DH71">
            <v>67.322999999999993</v>
          </cell>
          <cell r="DI71">
            <v>71.161000000000001</v>
          </cell>
          <cell r="DJ71">
            <v>193.39500000000001</v>
          </cell>
          <cell r="DK71">
            <v>101.161</v>
          </cell>
          <cell r="DL71">
            <v>92.233999999999995</v>
          </cell>
          <cell r="DM71">
            <v>1757.124</v>
          </cell>
          <cell r="DN71">
            <v>734.67200000000003</v>
          </cell>
          <cell r="DO71">
            <v>1022.452</v>
          </cell>
          <cell r="DP71">
            <v>3533.7530000000002</v>
          </cell>
          <cell r="DQ71">
            <v>1854.11</v>
          </cell>
          <cell r="DR71">
            <v>1679.644</v>
          </cell>
          <cell r="DS71">
            <v>1844.6569999999999</v>
          </cell>
          <cell r="DT71">
            <v>791.005</v>
          </cell>
          <cell r="DU71">
            <v>1053.652</v>
          </cell>
          <cell r="DV71">
            <v>4076.7249999999999</v>
          </cell>
          <cell r="DW71">
            <v>1999.3389999999999</v>
          </cell>
          <cell r="DX71">
            <v>2077.386</v>
          </cell>
          <cell r="DY71">
            <v>2564.4969999999998</v>
          </cell>
          <cell r="DZ71">
            <v>1326.163</v>
          </cell>
          <cell r="EA71">
            <v>1238.3340000000001</v>
          </cell>
          <cell r="EB71">
            <v>392.65499999999997</v>
          </cell>
          <cell r="EC71">
            <v>187.744</v>
          </cell>
          <cell r="ED71">
            <v>204.911</v>
          </cell>
          <cell r="EE71">
            <v>240.13399999999999</v>
          </cell>
          <cell r="EF71">
            <v>92.016000000000005</v>
          </cell>
          <cell r="EG71">
            <v>148.11799999999999</v>
          </cell>
          <cell r="EH71">
            <v>402.10199999999998</v>
          </cell>
          <cell r="EI71">
            <v>179.52699999999999</v>
          </cell>
          <cell r="EJ71">
            <v>222.57499999999999</v>
          </cell>
          <cell r="EK71">
            <v>55.991999999999997</v>
          </cell>
          <cell r="EL71">
            <v>29.111000000000001</v>
          </cell>
          <cell r="EM71">
            <v>26.881</v>
          </cell>
          <cell r="EN71">
            <v>44.463000000000001</v>
          </cell>
          <cell r="EO71">
            <v>27.23</v>
          </cell>
          <cell r="EP71">
            <v>17.233000000000001</v>
          </cell>
          <cell r="EQ71">
            <v>21.693000000000001</v>
          </cell>
          <cell r="ER71">
            <v>13.497999999999999</v>
          </cell>
          <cell r="ES71">
            <v>8.1950000000000003</v>
          </cell>
          <cell r="ET71">
            <v>22.768999999999998</v>
          </cell>
          <cell r="EU71">
            <v>13.731999999999999</v>
          </cell>
          <cell r="EV71">
            <v>9.0380000000000003</v>
          </cell>
          <cell r="EW71">
            <v>11.529</v>
          </cell>
          <cell r="EX71">
            <v>1.881</v>
          </cell>
          <cell r="EY71">
            <v>9.6479999999999997</v>
          </cell>
          <cell r="EZ71">
            <v>346.11099999999999</v>
          </cell>
          <cell r="FA71">
            <v>150.416</v>
          </cell>
          <cell r="FB71">
            <v>195.69399999999999</v>
          </cell>
          <cell r="FC71">
            <v>144.995</v>
          </cell>
          <cell r="FD71">
            <v>79.543000000000006</v>
          </cell>
          <cell r="FE71">
            <v>65.453000000000003</v>
          </cell>
          <cell r="FF71">
            <v>131.19900000000001</v>
          </cell>
          <cell r="FG71">
            <v>75.474999999999994</v>
          </cell>
          <cell r="FH71">
            <v>55.723999999999997</v>
          </cell>
          <cell r="FI71">
            <v>13.795999999999999</v>
          </cell>
          <cell r="FJ71">
            <v>4.0679999999999996</v>
          </cell>
          <cell r="FK71">
            <v>9.7279999999999998</v>
          </cell>
          <cell r="FL71">
            <v>0.436</v>
          </cell>
          <cell r="FM71">
            <v>0</v>
          </cell>
          <cell r="FN71">
            <v>0.436</v>
          </cell>
          <cell r="FO71">
            <v>157.81700000000001</v>
          </cell>
          <cell r="FP71">
            <v>55.262</v>
          </cell>
          <cell r="FQ71">
            <v>102.55500000000001</v>
          </cell>
          <cell r="FR71">
            <v>16.547999999999998</v>
          </cell>
          <cell r="FS71">
            <v>5.8319999999999999</v>
          </cell>
          <cell r="FT71">
            <v>10.715999999999999</v>
          </cell>
          <cell r="FU71">
            <v>141.26900000000001</v>
          </cell>
          <cell r="FV71">
            <v>49.43</v>
          </cell>
          <cell r="FW71">
            <v>91.838999999999999</v>
          </cell>
          <cell r="FX71">
            <v>42.863</v>
          </cell>
          <cell r="FY71">
            <v>15.612</v>
          </cell>
          <cell r="FZ71">
            <v>27.251000000000001</v>
          </cell>
          <cell r="GA71">
            <v>1110.126</v>
          </cell>
          <cell r="GB71">
            <v>493.64800000000002</v>
          </cell>
          <cell r="GC71">
            <v>616.47699999999998</v>
          </cell>
          <cell r="GD71">
            <v>965.68100000000004</v>
          </cell>
          <cell r="GE71">
            <v>415.04399999999998</v>
          </cell>
          <cell r="GF71">
            <v>550.63699999999994</v>
          </cell>
          <cell r="GG71">
            <v>144.44499999999999</v>
          </cell>
          <cell r="GH71">
            <v>78.603999999999999</v>
          </cell>
          <cell r="GI71">
            <v>65.84</v>
          </cell>
          <cell r="GJ71">
            <v>152.892</v>
          </cell>
          <cell r="GK71">
            <v>88.972999999999999</v>
          </cell>
          <cell r="GL71">
            <v>63.918999999999997</v>
          </cell>
          <cell r="GM71">
            <v>1359.336</v>
          </cell>
          <cell r="GN71">
            <v>584.20299999999997</v>
          </cell>
          <cell r="GO71">
            <v>775.13300000000004</v>
          </cell>
          <cell r="GP71">
            <v>2620.4879999999998</v>
          </cell>
          <cell r="GQ71">
            <v>1355.2739999999999</v>
          </cell>
          <cell r="GR71">
            <v>1265.2149999999999</v>
          </cell>
          <cell r="GS71">
            <v>1456.2360000000001</v>
          </cell>
          <cell r="GT71">
            <v>644.06500000000005</v>
          </cell>
          <cell r="GU71">
            <v>812.17200000000003</v>
          </cell>
          <cell r="GV71">
            <v>1429.6880000000001</v>
          </cell>
          <cell r="GW71">
            <v>702.245</v>
          </cell>
          <cell r="GX71">
            <v>727.44299999999998</v>
          </cell>
          <cell r="GY71">
            <v>853.61300000000006</v>
          </cell>
          <cell r="GZ71">
            <v>438.56700000000001</v>
          </cell>
          <cell r="HA71">
            <v>415.04599999999999</v>
          </cell>
          <cell r="HB71">
            <v>135.31800000000001</v>
          </cell>
          <cell r="HC71">
            <v>65.150999999999996</v>
          </cell>
          <cell r="HD71">
            <v>70.167000000000002</v>
          </cell>
          <cell r="HE71">
            <v>88.994</v>
          </cell>
          <cell r="HF71">
            <v>36.942</v>
          </cell>
          <cell r="HG71">
            <v>52.052</v>
          </cell>
          <cell r="HH71">
            <v>145.46100000000001</v>
          </cell>
          <cell r="HI71">
            <v>70.668000000000006</v>
          </cell>
          <cell r="HJ71">
            <v>74.793999999999997</v>
          </cell>
          <cell r="HK71">
            <v>24.74</v>
          </cell>
          <cell r="HL71">
            <v>10.143000000000001</v>
          </cell>
          <cell r="HM71">
            <v>14.597</v>
          </cell>
          <cell r="HN71">
            <v>18.285</v>
          </cell>
          <cell r="HO71">
            <v>8.0299999999999994</v>
          </cell>
          <cell r="HP71">
            <v>10.255000000000001</v>
          </cell>
          <cell r="HQ71">
            <v>8.5220000000000002</v>
          </cell>
          <cell r="HR71">
            <v>4.0220000000000002</v>
          </cell>
          <cell r="HS71">
            <v>4.5010000000000003</v>
          </cell>
          <cell r="HT71">
            <v>9.7629999999999999</v>
          </cell>
          <cell r="HU71">
            <v>4.008</v>
          </cell>
          <cell r="HV71">
            <v>5.7549999999999999</v>
          </cell>
          <cell r="HW71">
            <v>6.4539999999999997</v>
          </cell>
          <cell r="HX71">
            <v>2.1120000000000001</v>
          </cell>
          <cell r="HY71">
            <v>4.3419999999999996</v>
          </cell>
          <cell r="HZ71">
            <v>120.72199999999999</v>
          </cell>
          <cell r="IA71">
            <v>60.524999999999999</v>
          </cell>
          <cell r="IB71">
            <v>60.197000000000003</v>
          </cell>
          <cell r="IC71">
            <v>46.585000000000001</v>
          </cell>
          <cell r="ID71">
            <v>25.882999999999999</v>
          </cell>
          <cell r="IE71">
            <v>20.702000000000002</v>
          </cell>
          <cell r="IF71">
            <v>43.326000000000001</v>
          </cell>
          <cell r="IG71">
            <v>24.094999999999999</v>
          </cell>
          <cell r="IH71">
            <v>19.231999999999999</v>
          </cell>
          <cell r="II71">
            <v>3.2589999999999999</v>
          </cell>
          <cell r="IJ71">
            <v>1.788</v>
          </cell>
          <cell r="IK71">
            <v>1.4710000000000001</v>
          </cell>
          <cell r="IL71">
            <v>0</v>
          </cell>
          <cell r="IM71">
            <v>0</v>
          </cell>
          <cell r="IN71">
            <v>0</v>
          </cell>
          <cell r="IO71">
            <v>59.432000000000002</v>
          </cell>
          <cell r="IP71">
            <v>26.76</v>
          </cell>
          <cell r="IQ71">
            <v>32.671999999999997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311.65600000000001</v>
          </cell>
          <cell r="C83">
            <v>231.274</v>
          </cell>
          <cell r="D83">
            <v>130.125</v>
          </cell>
          <cell r="E83">
            <v>101.149</v>
          </cell>
          <cell r="F83">
            <v>211.03200000000001</v>
          </cell>
          <cell r="G83">
            <v>121.648</v>
          </cell>
          <cell r="H83">
            <v>89.384</v>
          </cell>
          <cell r="I83">
            <v>20.242000000000001</v>
          </cell>
          <cell r="J83">
            <v>8.4760000000000009</v>
          </cell>
          <cell r="K83">
            <v>11.765000000000001</v>
          </cell>
          <cell r="L83">
            <v>8.6679999999999993</v>
          </cell>
          <cell r="M83">
            <v>3.3380000000000001</v>
          </cell>
          <cell r="N83">
            <v>5.33</v>
          </cell>
          <cell r="O83">
            <v>265.738</v>
          </cell>
          <cell r="P83">
            <v>107.039</v>
          </cell>
          <cell r="Q83">
            <v>158.69900000000001</v>
          </cell>
          <cell r="R83">
            <v>35.783000000000001</v>
          </cell>
          <cell r="S83">
            <v>15.218</v>
          </cell>
          <cell r="T83">
            <v>20.565000000000001</v>
          </cell>
          <cell r="U83">
            <v>229.95599999999999</v>
          </cell>
          <cell r="V83">
            <v>91.822000000000003</v>
          </cell>
          <cell r="W83">
            <v>138.13399999999999</v>
          </cell>
          <cell r="X83">
            <v>70.728999999999999</v>
          </cell>
          <cell r="Y83">
            <v>24.251000000000001</v>
          </cell>
          <cell r="Z83">
            <v>46.478000000000002</v>
          </cell>
          <cell r="AA83">
            <v>1767.7470000000001</v>
          </cell>
          <cell r="AB83">
            <v>751.49300000000005</v>
          </cell>
          <cell r="AC83">
            <v>1016.254</v>
          </cell>
          <cell r="AD83">
            <v>1524.54</v>
          </cell>
          <cell r="AE83">
            <v>641.16399999999999</v>
          </cell>
          <cell r="AF83">
            <v>883.37599999999998</v>
          </cell>
          <cell r="AG83">
            <v>243.20699999999999</v>
          </cell>
          <cell r="AH83">
            <v>110.32899999999999</v>
          </cell>
          <cell r="AI83">
            <v>132.87799999999999</v>
          </cell>
          <cell r="AJ83">
            <v>245.21799999999999</v>
          </cell>
          <cell r="AK83">
            <v>138.44200000000001</v>
          </cell>
          <cell r="AL83">
            <v>106.776</v>
          </cell>
          <cell r="AM83">
            <v>2208.41</v>
          </cell>
          <cell r="AN83">
            <v>921.66499999999996</v>
          </cell>
          <cell r="AO83">
            <v>1286.7449999999999</v>
          </cell>
          <cell r="AP83">
            <v>4226.3919999999998</v>
          </cell>
          <cell r="AQ83">
            <v>2208.6480000000001</v>
          </cell>
          <cell r="AR83">
            <v>2017.7439999999999</v>
          </cell>
          <cell r="AS83">
            <v>2344.1559999999999</v>
          </cell>
          <cell r="AT83">
            <v>1016.247</v>
          </cell>
          <cell r="AU83">
            <v>1327.9090000000001</v>
          </cell>
          <cell r="AV83">
            <v>5406.0709999999999</v>
          </cell>
          <cell r="AW83">
            <v>2653.0790000000002</v>
          </cell>
          <cell r="AX83">
            <v>2752.9929999999999</v>
          </cell>
          <cell r="AY83">
            <v>3410.0639999999999</v>
          </cell>
          <cell r="AZ83">
            <v>1801.558</v>
          </cell>
          <cell r="BA83">
            <v>1608.5060000000001</v>
          </cell>
          <cell r="BB83">
            <v>559.54100000000005</v>
          </cell>
          <cell r="BC83">
            <v>317.96699999999998</v>
          </cell>
          <cell r="BD83">
            <v>241.57300000000001</v>
          </cell>
          <cell r="BE83">
            <v>327.18</v>
          </cell>
          <cell r="BF83">
            <v>158.87</v>
          </cell>
          <cell r="BG83">
            <v>168.31</v>
          </cell>
          <cell r="BH83">
            <v>592.51700000000005</v>
          </cell>
          <cell r="BI83">
            <v>253.61199999999999</v>
          </cell>
          <cell r="BJ83">
            <v>338.90600000000001</v>
          </cell>
          <cell r="BK83">
            <v>88.183000000000007</v>
          </cell>
          <cell r="BL83">
            <v>37.734999999999999</v>
          </cell>
          <cell r="BM83">
            <v>50.448</v>
          </cell>
          <cell r="BN83">
            <v>70.08</v>
          </cell>
          <cell r="BO83">
            <v>34.914000000000001</v>
          </cell>
          <cell r="BP83">
            <v>35.164999999999999</v>
          </cell>
          <cell r="BQ83">
            <v>33.171999999999997</v>
          </cell>
          <cell r="BR83">
            <v>16.513999999999999</v>
          </cell>
          <cell r="BS83">
            <v>16.658999999999999</v>
          </cell>
          <cell r="BT83">
            <v>36.906999999999996</v>
          </cell>
          <cell r="BU83">
            <v>18.401</v>
          </cell>
          <cell r="BV83">
            <v>18.506</v>
          </cell>
          <cell r="BW83">
            <v>18.103999999999999</v>
          </cell>
          <cell r="BX83">
            <v>2.82</v>
          </cell>
          <cell r="BY83">
            <v>15.282999999999999</v>
          </cell>
          <cell r="BZ83">
            <v>504.334</v>
          </cell>
          <cell r="CA83">
            <v>215.87700000000001</v>
          </cell>
          <cell r="CB83">
            <v>288.45699999999999</v>
          </cell>
          <cell r="CC83">
            <v>189.9</v>
          </cell>
          <cell r="CD83">
            <v>96.132000000000005</v>
          </cell>
          <cell r="CE83">
            <v>93.768000000000001</v>
          </cell>
          <cell r="CF83">
            <v>174.37200000000001</v>
          </cell>
          <cell r="CG83">
            <v>90.275000000000006</v>
          </cell>
          <cell r="CH83">
            <v>84.096000000000004</v>
          </cell>
          <cell r="CI83">
            <v>15.528</v>
          </cell>
          <cell r="CJ83">
            <v>5.8559999999999999</v>
          </cell>
          <cell r="CK83">
            <v>9.6720000000000006</v>
          </cell>
          <cell r="CL83">
            <v>4.8949999999999996</v>
          </cell>
          <cell r="CM83">
            <v>1.298</v>
          </cell>
          <cell r="CN83">
            <v>3.597</v>
          </cell>
          <cell r="CO83">
            <v>240.047</v>
          </cell>
          <cell r="CP83">
            <v>91.902000000000001</v>
          </cell>
          <cell r="CQ83">
            <v>148.14500000000001</v>
          </cell>
          <cell r="CR83">
            <v>33.97</v>
          </cell>
          <cell r="CS83">
            <v>14.486000000000001</v>
          </cell>
          <cell r="CT83">
            <v>19.484000000000002</v>
          </cell>
          <cell r="CU83">
            <v>206.077</v>
          </cell>
          <cell r="CV83">
            <v>77.415999999999997</v>
          </cell>
          <cell r="CW83">
            <v>128.661</v>
          </cell>
          <cell r="CX83">
            <v>69.492000000000004</v>
          </cell>
          <cell r="CY83">
            <v>26.545000000000002</v>
          </cell>
          <cell r="CZ83">
            <v>42.947000000000003</v>
          </cell>
          <cell r="DA83">
            <v>1403.489</v>
          </cell>
          <cell r="DB83">
            <v>597.90899999999999</v>
          </cell>
          <cell r="DC83">
            <v>805.58100000000002</v>
          </cell>
          <cell r="DD83">
            <v>1242.165</v>
          </cell>
          <cell r="DE83">
            <v>518.09500000000003</v>
          </cell>
          <cell r="DF83">
            <v>724.07</v>
          </cell>
          <cell r="DG83">
            <v>161.32400000000001</v>
          </cell>
          <cell r="DH83">
            <v>79.813999999999993</v>
          </cell>
          <cell r="DI83">
            <v>81.510999999999996</v>
          </cell>
          <cell r="DJ83">
            <v>207.54400000000001</v>
          </cell>
          <cell r="DK83">
            <v>106.789</v>
          </cell>
          <cell r="DL83">
            <v>100.755</v>
          </cell>
          <cell r="DM83">
            <v>1788.463</v>
          </cell>
          <cell r="DN83">
            <v>744.73099999999999</v>
          </cell>
          <cell r="DO83">
            <v>1043.731</v>
          </cell>
          <cell r="DP83">
            <v>3498.248</v>
          </cell>
          <cell r="DQ83">
            <v>1839.2929999999999</v>
          </cell>
          <cell r="DR83">
            <v>1658.954</v>
          </cell>
          <cell r="DS83">
            <v>1907.8240000000001</v>
          </cell>
          <cell r="DT83">
            <v>813.78499999999997</v>
          </cell>
          <cell r="DU83">
            <v>1094.038</v>
          </cell>
          <cell r="DV83">
            <v>4137.9979999999996</v>
          </cell>
          <cell r="DW83">
            <v>2018.2139999999999</v>
          </cell>
          <cell r="DX83">
            <v>2119.7829999999999</v>
          </cell>
          <cell r="DY83">
            <v>2596.3530000000001</v>
          </cell>
          <cell r="DZ83">
            <v>1341.3340000000001</v>
          </cell>
          <cell r="EA83">
            <v>1255.02</v>
          </cell>
          <cell r="EB83">
            <v>366.36700000000002</v>
          </cell>
          <cell r="EC83">
            <v>181.845</v>
          </cell>
          <cell r="ED83">
            <v>184.52199999999999</v>
          </cell>
          <cell r="EE83">
            <v>233.84</v>
          </cell>
          <cell r="EF83">
            <v>97.909000000000006</v>
          </cell>
          <cell r="EG83">
            <v>135.93100000000001</v>
          </cell>
          <cell r="EH83">
            <v>427.96300000000002</v>
          </cell>
          <cell r="EI83">
            <v>186.60499999999999</v>
          </cell>
          <cell r="EJ83">
            <v>241.358</v>
          </cell>
          <cell r="EK83">
            <v>68.971000000000004</v>
          </cell>
          <cell r="EL83">
            <v>30.045000000000002</v>
          </cell>
          <cell r="EM83">
            <v>38.926000000000002</v>
          </cell>
          <cell r="EN83">
            <v>47.542999999999999</v>
          </cell>
          <cell r="EO83">
            <v>24.678999999999998</v>
          </cell>
          <cell r="EP83">
            <v>22.864000000000001</v>
          </cell>
          <cell r="EQ83">
            <v>23.657</v>
          </cell>
          <cell r="ER83">
            <v>11.965999999999999</v>
          </cell>
          <cell r="ES83">
            <v>11.691000000000001</v>
          </cell>
          <cell r="ET83">
            <v>23.885999999999999</v>
          </cell>
          <cell r="EU83">
            <v>12.712999999999999</v>
          </cell>
          <cell r="EV83">
            <v>11.173</v>
          </cell>
          <cell r="EW83">
            <v>21.428000000000001</v>
          </cell>
          <cell r="EX83">
            <v>5.3659999999999997</v>
          </cell>
          <cell r="EY83">
            <v>16.062000000000001</v>
          </cell>
          <cell r="EZ83">
            <v>358.99299999999999</v>
          </cell>
          <cell r="FA83">
            <v>156.56100000000001</v>
          </cell>
          <cell r="FB83">
            <v>202.43199999999999</v>
          </cell>
          <cell r="FC83">
            <v>154.18100000000001</v>
          </cell>
          <cell r="FD83">
            <v>83.578999999999994</v>
          </cell>
          <cell r="FE83">
            <v>70.602000000000004</v>
          </cell>
          <cell r="FF83">
            <v>146.63800000000001</v>
          </cell>
          <cell r="FG83">
            <v>82.828999999999994</v>
          </cell>
          <cell r="FH83">
            <v>63.808999999999997</v>
          </cell>
          <cell r="FI83">
            <v>7.5430000000000001</v>
          </cell>
          <cell r="FJ83">
            <v>0.75</v>
          </cell>
          <cell r="FK83">
            <v>6.7930000000000001</v>
          </cell>
          <cell r="FL83">
            <v>1.7250000000000001</v>
          </cell>
          <cell r="FM83">
            <v>0.66500000000000004</v>
          </cell>
          <cell r="FN83">
            <v>1.06</v>
          </cell>
          <cell r="FO83">
            <v>167.4</v>
          </cell>
          <cell r="FP83">
            <v>60.787999999999997</v>
          </cell>
          <cell r="FQ83">
            <v>106.611</v>
          </cell>
          <cell r="FR83">
            <v>22.689</v>
          </cell>
          <cell r="FS83">
            <v>9.3420000000000005</v>
          </cell>
          <cell r="FT83">
            <v>13.347</v>
          </cell>
          <cell r="FU83">
            <v>144.71100000000001</v>
          </cell>
          <cell r="FV83">
            <v>51.445999999999998</v>
          </cell>
          <cell r="FW83">
            <v>93.263999999999996</v>
          </cell>
          <cell r="FX83">
            <v>35.686</v>
          </cell>
          <cell r="FY83">
            <v>11.528</v>
          </cell>
          <cell r="FZ83">
            <v>24.158000000000001</v>
          </cell>
          <cell r="GA83">
            <v>1113.681</v>
          </cell>
          <cell r="GB83">
            <v>490.27600000000001</v>
          </cell>
          <cell r="GC83">
            <v>623.40499999999997</v>
          </cell>
          <cell r="GD83">
            <v>968.29100000000005</v>
          </cell>
          <cell r="GE83">
            <v>421.63799999999998</v>
          </cell>
          <cell r="GF83">
            <v>546.654</v>
          </cell>
          <cell r="GG83">
            <v>145.38999999999999</v>
          </cell>
          <cell r="GH83">
            <v>68.638000000000005</v>
          </cell>
          <cell r="GI83">
            <v>76.751000000000005</v>
          </cell>
          <cell r="GJ83">
            <v>170.29499999999999</v>
          </cell>
          <cell r="GK83">
            <v>94.795000000000002</v>
          </cell>
          <cell r="GL83">
            <v>75.498999999999995</v>
          </cell>
          <cell r="GM83">
            <v>1371.3489999999999</v>
          </cell>
          <cell r="GN83">
            <v>582.08600000000001</v>
          </cell>
          <cell r="GO83">
            <v>789.26400000000001</v>
          </cell>
          <cell r="GP83">
            <v>2665.3240000000001</v>
          </cell>
          <cell r="GQ83">
            <v>1371.3779999999999</v>
          </cell>
          <cell r="GR83">
            <v>1293.9459999999999</v>
          </cell>
          <cell r="GS83">
            <v>1472.674</v>
          </cell>
          <cell r="GT83">
            <v>646.83600000000001</v>
          </cell>
          <cell r="GU83">
            <v>825.83699999999999</v>
          </cell>
          <cell r="GV83">
            <v>1450.114</v>
          </cell>
          <cell r="GW83">
            <v>709.03</v>
          </cell>
          <cell r="GX83">
            <v>741.08299999999997</v>
          </cell>
          <cell r="GY83">
            <v>847.99599999999998</v>
          </cell>
          <cell r="GZ83">
            <v>443.834</v>
          </cell>
          <cell r="HA83">
            <v>404.16199999999998</v>
          </cell>
          <cell r="HB83">
            <v>123.554</v>
          </cell>
          <cell r="HC83">
            <v>63.29</v>
          </cell>
          <cell r="HD83">
            <v>60.262999999999998</v>
          </cell>
          <cell r="HE83">
            <v>79.863</v>
          </cell>
          <cell r="HF83">
            <v>34.677999999999997</v>
          </cell>
          <cell r="HG83">
            <v>45.185000000000002</v>
          </cell>
          <cell r="HH83">
            <v>149.68299999999999</v>
          </cell>
          <cell r="HI83">
            <v>70.13</v>
          </cell>
          <cell r="HJ83">
            <v>79.552999999999997</v>
          </cell>
          <cell r="HK83">
            <v>20.228000000000002</v>
          </cell>
          <cell r="HL83">
            <v>9.8710000000000004</v>
          </cell>
          <cell r="HM83">
            <v>10.356999999999999</v>
          </cell>
          <cell r="HN83">
            <v>15.074</v>
          </cell>
          <cell r="HO83">
            <v>8.2159999999999993</v>
          </cell>
          <cell r="HP83">
            <v>6.8579999999999997</v>
          </cell>
          <cell r="HQ83">
            <v>6.51</v>
          </cell>
          <cell r="HR83">
            <v>4.6559999999999997</v>
          </cell>
          <cell r="HS83">
            <v>1.8540000000000001</v>
          </cell>
          <cell r="HT83">
            <v>8.5640000000000001</v>
          </cell>
          <cell r="HU83">
            <v>3.5609999999999999</v>
          </cell>
          <cell r="HV83">
            <v>5.0030000000000001</v>
          </cell>
          <cell r="HW83">
            <v>5.1539999999999999</v>
          </cell>
          <cell r="HX83">
            <v>1.6539999999999999</v>
          </cell>
          <cell r="HY83">
            <v>3.5</v>
          </cell>
          <cell r="HZ83">
            <v>129.45400000000001</v>
          </cell>
          <cell r="IA83">
            <v>60.259</v>
          </cell>
          <cell r="IB83">
            <v>69.194999999999993</v>
          </cell>
          <cell r="IC83">
            <v>57.149000000000001</v>
          </cell>
          <cell r="ID83">
            <v>28.741</v>
          </cell>
          <cell r="IE83">
            <v>28.408000000000001</v>
          </cell>
          <cell r="IF83">
            <v>54.661999999999999</v>
          </cell>
          <cell r="IG83">
            <v>28.062999999999999</v>
          </cell>
          <cell r="IH83">
            <v>26.599</v>
          </cell>
          <cell r="II83">
            <v>2.4870000000000001</v>
          </cell>
          <cell r="IJ83">
            <v>0.67800000000000005</v>
          </cell>
          <cell r="IK83">
            <v>1.8089999999999999</v>
          </cell>
          <cell r="IL83">
            <v>2.169</v>
          </cell>
          <cell r="IM83">
            <v>1.1910000000000001</v>
          </cell>
          <cell r="IN83">
            <v>0.97799999999999998</v>
          </cell>
          <cell r="IO83">
            <v>57.152999999999999</v>
          </cell>
          <cell r="IP83">
            <v>25.1</v>
          </cell>
          <cell r="IQ83">
            <v>32.052</v>
          </cell>
        </row>
      </sheetData>
      <sheetData sheetId="7">
        <row r="1">
          <cell r="B1" t="str">
            <v>South Australia ;  &gt;&gt;&gt; Discouraged job seekers - available but discouraged from actively looking ;  Persons ;</v>
          </cell>
          <cell r="C1" t="str">
            <v>South Australia ;  &gt;&gt;&gt; Discouraged job seekers - available but discouraged from actively looking ;  &gt; Males ;</v>
          </cell>
          <cell r="D1" t="str">
            <v>South Australia ;  &gt;&gt;&gt; Discouraged job seekers - available but discouraged from actively looking ;  &gt; Females ;</v>
          </cell>
          <cell r="E1" t="str">
            <v>South Australia ;  &gt;&gt;&gt; Other job seekers - available but not actively looking for other reasons ;  Persons ;</v>
          </cell>
          <cell r="F1" t="str">
            <v>South Australia ;  &gt;&gt;&gt; Other job seekers - available but not actively looking for other reasons ;  &gt; Males ;</v>
          </cell>
          <cell r="G1" t="str">
            <v>South Australia ;  &gt;&gt;&gt; Other job seekers - available but not actively looking for other reasons ;  &gt; Females ;</v>
          </cell>
          <cell r="H1" t="str">
            <v>South Australia ;  &gt;&gt; Wanted to work, not available within 4 weeks and not actively looking ;  Persons ;</v>
          </cell>
          <cell r="I1" t="str">
            <v>South Australia ;  &gt;&gt; Wanted to work, not available within 4 weeks and not actively looking ;  &gt; Males ;</v>
          </cell>
          <cell r="J1" t="str">
            <v>South Australia ;  &gt;&gt; Wanted to work, not available within 4 weeks and not actively looking ;  &gt; Females ;</v>
          </cell>
          <cell r="K1" t="str">
            <v>South Australia ;  Not potential workers ;  Persons ;</v>
          </cell>
          <cell r="L1" t="str">
            <v>South Australia ;  Not potential workers ;  &gt; Males ;</v>
          </cell>
          <cell r="M1" t="str">
            <v>South Australia ;  Not potential workers ;  &gt; Females ;</v>
          </cell>
          <cell r="N1" t="str">
            <v>South Australia ;  &gt; Did not want to work ;  Persons ;</v>
          </cell>
          <cell r="O1" t="str">
            <v>South Australia ;  &gt; Did not want to work ;  &gt; Males ;</v>
          </cell>
          <cell r="P1" t="str">
            <v>South Australia ;  &gt; Did not want to work ;  &gt; Females ;</v>
          </cell>
          <cell r="Q1" t="str">
            <v>South Australia ;  &gt; Permanently unable to work ;  Persons ;</v>
          </cell>
          <cell r="R1" t="str">
            <v>South Australia ;  &gt; Permanently unable to work ;  &gt; Males ;</v>
          </cell>
          <cell r="S1" t="str">
            <v>South Australia ;  &gt; Permanently unable to work ;  &gt; Females ;</v>
          </cell>
          <cell r="T1" t="str">
            <v>South Australia ;  Unemployed ;  Persons ;</v>
          </cell>
          <cell r="U1" t="str">
            <v>South Australia ;  Unemployed ;  &gt; Males ;</v>
          </cell>
          <cell r="V1" t="str">
            <v>South Australia ;  Unemployed ;  &gt; Females ;</v>
          </cell>
          <cell r="W1" t="str">
            <v>South Australia ;  Not in the labour force ;  Persons ;</v>
          </cell>
          <cell r="X1" t="str">
            <v>South Australia ;  Not in the labour force ;  &gt; Males ;</v>
          </cell>
          <cell r="Y1" t="str">
            <v>South Australia ;  Not in the labour force ;  &gt; Females ;</v>
          </cell>
          <cell r="Z1" t="str">
            <v>South Australia ;  With job attachment ;  Persons ;</v>
          </cell>
          <cell r="AA1" t="str">
            <v>South Australia ;  With job attachment ;  &gt; Males ;</v>
          </cell>
          <cell r="AB1" t="str">
            <v>South Australia ;  With job attachment ;  &gt; Females ;</v>
          </cell>
          <cell r="AC1" t="str">
            <v>South Australia ;  Without job attachment ;  Persons ;</v>
          </cell>
          <cell r="AD1" t="str">
            <v>South Australia ;  Without job attachment ;  &gt; Males ;</v>
          </cell>
          <cell r="AE1" t="str">
            <v>South Australia ;  Without job attachment ;  &gt; Females ;</v>
          </cell>
          <cell r="AF1" t="str">
            <v>Western Australia ;  Civilian population ;  Persons ;</v>
          </cell>
          <cell r="AG1" t="str">
            <v>Western Australia ;  Civilian population ;  &gt; Males ;</v>
          </cell>
          <cell r="AH1" t="str">
            <v>Western Australia ;  Civilian population ;  &gt; Females ;</v>
          </cell>
          <cell r="AI1" t="str">
            <v>Western Australia ;  Employed ;  Persons ;</v>
          </cell>
          <cell r="AJ1" t="str">
            <v>Western Australia ;  Employed ;  &gt; Males ;</v>
          </cell>
          <cell r="AK1" t="str">
            <v>Western Australia ;  Employed ;  &gt; Females ;</v>
          </cell>
          <cell r="AL1" t="str">
            <v>Western Australia ;  &gt; Underemployed (expanded definition) ;  Persons ;</v>
          </cell>
          <cell r="AM1" t="str">
            <v>Western Australia ;  &gt; Underemployed (expanded definition) ;  &gt; Males ;</v>
          </cell>
          <cell r="AN1" t="str">
            <v>Western Australia ;  &gt; Underemployed (expanded definition) ;  &gt; Females ;</v>
          </cell>
          <cell r="AO1" t="str">
            <v>Western Australia ;  &gt;&gt; Underemployed (headline definition) ;  Persons ;</v>
          </cell>
          <cell r="AP1" t="str">
            <v>Western Australia ;  &gt;&gt; Underemployed (headline definition) ;  &gt; Males ;</v>
          </cell>
          <cell r="AQ1" t="str">
            <v>Western Australia ;  &gt;&gt; Underemployed (headline definition) ;  &gt; Females ;</v>
          </cell>
          <cell r="AR1" t="str">
            <v>Western Australia ;  Potential workers ;  Persons ;</v>
          </cell>
          <cell r="AS1" t="str">
            <v>Western Australia ;  Potential workers ;  &gt; Males ;</v>
          </cell>
          <cell r="AT1" t="str">
            <v>Western Australia ;  Potential workers ;  &gt; Females ;</v>
          </cell>
          <cell r="AU1" t="str">
            <v>Western Australia ;  &gt; Potential workers with job attachment ;  Persons ;</v>
          </cell>
          <cell r="AV1" t="str">
            <v>Western Australia ;  &gt; Potential workers with job attachment ;  &gt; Males ;</v>
          </cell>
          <cell r="AW1" t="str">
            <v>Western Australia ;  &gt; Potential workers with job attachment ;  &gt; Females ;</v>
          </cell>
          <cell r="AX1" t="str">
            <v>Western Australia ;  &gt;&gt; Had a job to go to and available within 4 weeks ;  Persons ;</v>
          </cell>
          <cell r="AY1" t="str">
            <v>Western Australia ;  &gt;&gt; Had a job to go to and available within 4 weeks ;  &gt; Males ;</v>
          </cell>
          <cell r="AZ1" t="str">
            <v>Western Australia ;  &gt;&gt; Had a job to go to and available within 4 weeks ;  &gt; Females ;</v>
          </cell>
          <cell r="BA1" t="str">
            <v>Western Australia ;  &gt;&gt;&gt; Had a job to go to and available last week (unemployed) ;  Persons ;</v>
          </cell>
          <cell r="BB1" t="str">
            <v>Western Australia ;  &gt;&gt;&gt; Had a job to go to and available last week (unemployed) ;  &gt; Males ;</v>
          </cell>
          <cell r="BC1" t="str">
            <v>Western Australia ;  &gt;&gt;&gt; Had a job to go to and available last week (unemployed) ;  &gt; Females ;</v>
          </cell>
          <cell r="BD1" t="str">
            <v>Western Australia ;  &gt;&gt;&gt; Had a job to go to and available within 4 weeks (but not last week) ;  Persons ;</v>
          </cell>
          <cell r="BE1" t="str">
            <v>Western Australia ;  &gt;&gt;&gt; Had a job to go to and available within 4 weeks (but not last week) ;  &gt; Males ;</v>
          </cell>
          <cell r="BF1" t="str">
            <v>Western Australia ;  &gt;&gt;&gt; Had a job to go to and available within 4 weeks (but not last week) ;  &gt; Females ;</v>
          </cell>
          <cell r="BG1" t="str">
            <v>Western Australia ;  &gt;&gt; Had a job to go to and not available within 4 weeks ;  Persons ;</v>
          </cell>
          <cell r="BH1" t="str">
            <v>Western Australia ;  &gt;&gt; Had a job to go to and not available within 4 weeks ;  &gt; Males ;</v>
          </cell>
          <cell r="BI1" t="str">
            <v>Western Australia ;  &gt;&gt; Had a job to go to and not available within 4 weeks ;  &gt; Females ;</v>
          </cell>
          <cell r="BJ1" t="str">
            <v>Western Australia ;  &gt; Potential workers without job attachment ;  Persons ;</v>
          </cell>
          <cell r="BK1" t="str">
            <v>Western Australia ;  &gt; Potential workers without job attachment ;  &gt; Males ;</v>
          </cell>
          <cell r="BL1" t="str">
            <v>Western Australia ;  &gt; Potential workers without job attachment ;  &gt; Females ;</v>
          </cell>
          <cell r="BM1" t="str">
            <v>Western Australia ;  &gt;&gt; Wanted to work, actively looking and available within 4 weeks ;  Persons ;</v>
          </cell>
          <cell r="BN1" t="str">
            <v>Western Australia ;  &gt;&gt; Wanted to work, actively looking and available within 4 weeks ;  &gt; Males ;</v>
          </cell>
          <cell r="BO1" t="str">
            <v>Western Australia ;  &gt;&gt; Wanted to work, actively looking and available within 4 weeks ;  &gt; Females ;</v>
          </cell>
          <cell r="BP1" t="str">
            <v>Western Australia ;  &gt;&gt;&gt; Wanted to work, actively looking and available last week (unemployed) ;  Persons ;</v>
          </cell>
          <cell r="BQ1" t="str">
            <v>Western Australia ;  &gt;&gt;&gt; Wanted to work, actively looking and available last week (unemployed) ;  &gt; Males ;</v>
          </cell>
          <cell r="BR1" t="str">
            <v>Western Australia ;  &gt;&gt;&gt; Wanted to work, actively looking and available last week (unemployed) ;  &gt; Females ;</v>
          </cell>
          <cell r="BS1" t="str">
            <v>Western Australia ;  &gt;&gt;&gt; Wanted to work, actively looking and available within 4 weeks (but not last week) ;  Persons ;</v>
          </cell>
          <cell r="BT1" t="str">
            <v>Western Australia ;  &gt;&gt;&gt; Wanted to work, actively looking and available within 4 weeks (but not last week) ;  &gt; Males ;</v>
          </cell>
          <cell r="BU1" t="str">
            <v>Western Australia ;  &gt;&gt;&gt; Wanted to work, actively looking and available within 4 weeks (but not last week) ;  &gt; Females ;</v>
          </cell>
          <cell r="BV1" t="str">
            <v>Western Australia ;  &gt;&gt; Wanted to work, actively looking and not available within 4 weeks ;  Persons ;</v>
          </cell>
          <cell r="BW1" t="str">
            <v>Western Australia ;  &gt;&gt; Wanted to work, actively looking and not available within 4 weeks ;  &gt; Males ;</v>
          </cell>
          <cell r="BX1" t="str">
            <v>Western Australia ;  &gt;&gt; Wanted to work, actively looking and not available within 4 weeks ;  &gt; Females ;</v>
          </cell>
          <cell r="BY1" t="str">
            <v>Western Australia ;  &gt;&gt; Wanted to work, available within 4 weeks but not actively looking ;  Persons ;</v>
          </cell>
          <cell r="BZ1" t="str">
            <v>Western Australia ;  &gt;&gt; Wanted to work, available within 4 weeks but not actively looking ;  &gt; Males ;</v>
          </cell>
          <cell r="CA1" t="str">
            <v>Western Australia ;  &gt;&gt; Wanted to work, available within 4 weeks but not actively looking ;  &gt; Females ;</v>
          </cell>
          <cell r="CB1" t="str">
            <v>Western Australia ;  &gt;&gt;&gt; Discouraged job seekers - available but discouraged from actively looking ;  Persons ;</v>
          </cell>
          <cell r="CC1" t="str">
            <v>Western Australia ;  &gt;&gt;&gt; Discouraged job seekers - available but discouraged from actively looking ;  &gt; Males ;</v>
          </cell>
          <cell r="CD1" t="str">
            <v>Western Australia ;  &gt;&gt;&gt; Discouraged job seekers - available but discouraged from actively looking ;  &gt; Females ;</v>
          </cell>
          <cell r="CE1" t="str">
            <v>Western Australia ;  &gt;&gt;&gt; Other job seekers - available but not actively looking for other reasons ;  Persons ;</v>
          </cell>
          <cell r="CF1" t="str">
            <v>Western Australia ;  &gt;&gt;&gt; Other job seekers - available but not actively looking for other reasons ;  &gt; Males ;</v>
          </cell>
          <cell r="CG1" t="str">
            <v>Western Australia ;  &gt;&gt;&gt; Other job seekers - available but not actively looking for other reasons ;  &gt; Females ;</v>
          </cell>
          <cell r="CH1" t="str">
            <v>Western Australia ;  &gt;&gt; Wanted to work, not available within 4 weeks and not actively looking ;  Persons ;</v>
          </cell>
          <cell r="CI1" t="str">
            <v>Western Australia ;  &gt;&gt; Wanted to work, not available within 4 weeks and not actively looking ;  &gt; Males ;</v>
          </cell>
          <cell r="CJ1" t="str">
            <v>Western Australia ;  &gt;&gt; Wanted to work, not available within 4 weeks and not actively looking ;  &gt; Females ;</v>
          </cell>
          <cell r="CK1" t="str">
            <v>Western Australia ;  Not potential workers ;  Persons ;</v>
          </cell>
          <cell r="CL1" t="str">
            <v>Western Australia ;  Not potential workers ;  &gt; Males ;</v>
          </cell>
          <cell r="CM1" t="str">
            <v>Western Australia ;  Not potential workers ;  &gt; Females ;</v>
          </cell>
          <cell r="CN1" t="str">
            <v>Western Australia ;  &gt; Did not want to work ;  Persons ;</v>
          </cell>
          <cell r="CO1" t="str">
            <v>Western Australia ;  &gt; Did not want to work ;  &gt; Males ;</v>
          </cell>
          <cell r="CP1" t="str">
            <v>Western Australia ;  &gt; Did not want to work ;  &gt; Females ;</v>
          </cell>
          <cell r="CQ1" t="str">
            <v>Western Australia ;  &gt; Permanently unable to work ;  Persons ;</v>
          </cell>
          <cell r="CR1" t="str">
            <v>Western Australia ;  &gt; Permanently unable to work ;  &gt; Males ;</v>
          </cell>
          <cell r="CS1" t="str">
            <v>Western Australia ;  &gt; Permanently unable to work ;  &gt; Females ;</v>
          </cell>
          <cell r="CT1" t="str">
            <v>Western Australia ;  Unemployed ;  Persons ;</v>
          </cell>
          <cell r="CU1" t="str">
            <v>Western Australia ;  Unemployed ;  &gt; Males ;</v>
          </cell>
          <cell r="CV1" t="str">
            <v>Western Australia ;  Unemployed ;  &gt; Females ;</v>
          </cell>
          <cell r="CW1" t="str">
            <v>Western Australia ;  Not in the labour force ;  Persons ;</v>
          </cell>
          <cell r="CX1" t="str">
            <v>Western Australia ;  Not in the labour force ;  &gt; Males ;</v>
          </cell>
          <cell r="CY1" t="str">
            <v>Western Australia ;  Not in the labour force ;  &gt; Females ;</v>
          </cell>
          <cell r="CZ1" t="str">
            <v>Western Australia ;  With job attachment ;  Persons ;</v>
          </cell>
          <cell r="DA1" t="str">
            <v>Western Australia ;  With job attachment ;  &gt; Males ;</v>
          </cell>
          <cell r="DB1" t="str">
            <v>Western Australia ;  With job attachment ;  &gt; Females ;</v>
          </cell>
          <cell r="DC1" t="str">
            <v>Western Australia ;  Without job attachment ;  Persons ;</v>
          </cell>
          <cell r="DD1" t="str">
            <v>Western Australia ;  Without job attachment ;  &gt; Males ;</v>
          </cell>
          <cell r="DE1" t="str">
            <v>Western Australia ;  Without job attachment ;  &gt; Females ;</v>
          </cell>
          <cell r="DF1" t="str">
            <v>Tasmania ;  Civilian population ;  Persons ;</v>
          </cell>
          <cell r="DG1" t="str">
            <v>Tasmania ;  Civilian population ;  &gt; Males ;</v>
          </cell>
          <cell r="DH1" t="str">
            <v>Tasmania ;  Civilian population ;  &gt; Females ;</v>
          </cell>
          <cell r="DI1" t="str">
            <v>Tasmania ;  Employed ;  Persons ;</v>
          </cell>
          <cell r="DJ1" t="str">
            <v>Tasmania ;  Employed ;  &gt; Males ;</v>
          </cell>
          <cell r="DK1" t="str">
            <v>Tasmania ;  Employed ;  &gt; Females ;</v>
          </cell>
          <cell r="DL1" t="str">
            <v>Tasmania ;  &gt; Underemployed (expanded definition) ;  Persons ;</v>
          </cell>
          <cell r="DM1" t="str">
            <v>Tasmania ;  &gt; Underemployed (expanded definition) ;  &gt; Males ;</v>
          </cell>
          <cell r="DN1" t="str">
            <v>Tasmania ;  &gt; Underemployed (expanded definition) ;  &gt; Females ;</v>
          </cell>
          <cell r="DO1" t="str">
            <v>Tasmania ;  &gt;&gt; Underemployed (headline definition) ;  Persons ;</v>
          </cell>
          <cell r="DP1" t="str">
            <v>Tasmania ;  &gt;&gt; Underemployed (headline definition) ;  &gt; Males ;</v>
          </cell>
          <cell r="DQ1" t="str">
            <v>Tasmania ;  &gt;&gt; Underemployed (headline definition) ;  &gt; Females ;</v>
          </cell>
          <cell r="DR1" t="str">
            <v>Tasmania ;  Potential workers ;  Persons ;</v>
          </cell>
          <cell r="DS1" t="str">
            <v>Tasmania ;  Potential workers ;  &gt; Males ;</v>
          </cell>
          <cell r="DT1" t="str">
            <v>Tasmania ;  Potential workers ;  &gt; Females ;</v>
          </cell>
          <cell r="DU1" t="str">
            <v>Tasmania ;  &gt; Potential workers with job attachment ;  Persons ;</v>
          </cell>
          <cell r="DV1" t="str">
            <v>Tasmania ;  &gt; Potential workers with job attachment ;  &gt; Males ;</v>
          </cell>
          <cell r="DW1" t="str">
            <v>Tasmania ;  &gt; Potential workers with job attachment ;  &gt; Females ;</v>
          </cell>
          <cell r="DX1" t="str">
            <v>Tasmania ;  &gt;&gt; Had a job to go to and available within 4 weeks ;  Persons ;</v>
          </cell>
          <cell r="DY1" t="str">
            <v>Tasmania ;  &gt;&gt; Had a job to go to and available within 4 weeks ;  &gt; Males ;</v>
          </cell>
          <cell r="DZ1" t="str">
            <v>Tasmania ;  &gt;&gt; Had a job to go to and available within 4 weeks ;  &gt; Females ;</v>
          </cell>
          <cell r="EA1" t="str">
            <v>Tasmania ;  &gt;&gt;&gt; Had a job to go to and available last week (unemployed) ;  Persons ;</v>
          </cell>
          <cell r="EB1" t="str">
            <v>Tasmania ;  &gt;&gt;&gt; Had a job to go to and available last week (unemployed) ;  &gt; Males ;</v>
          </cell>
          <cell r="EC1" t="str">
            <v>Tasmania ;  &gt;&gt;&gt; Had a job to go to and available last week (unemployed) ;  &gt; Females ;</v>
          </cell>
          <cell r="ED1" t="str">
            <v>Tasmania ;  &gt;&gt;&gt; Had a job to go to and available within 4 weeks (but not last week) ;  Persons ;</v>
          </cell>
          <cell r="EE1" t="str">
            <v>Tasmania ;  &gt;&gt;&gt; Had a job to go to and available within 4 weeks (but not last week) ;  &gt; Males ;</v>
          </cell>
          <cell r="EF1" t="str">
            <v>Tasmania ;  &gt;&gt;&gt; Had a job to go to and available within 4 weeks (but not last week) ;  &gt; Females ;</v>
          </cell>
          <cell r="EG1" t="str">
            <v>Tasmania ;  &gt;&gt; Had a job to go to and not available within 4 weeks ;  Persons ;</v>
          </cell>
          <cell r="EH1" t="str">
            <v>Tasmania ;  &gt;&gt; Had a job to go to and not available within 4 weeks ;  &gt; Males ;</v>
          </cell>
          <cell r="EI1" t="str">
            <v>Tasmania ;  &gt;&gt; Had a job to go to and not available within 4 weeks ;  &gt; Females ;</v>
          </cell>
          <cell r="EJ1" t="str">
            <v>Tasmania ;  &gt; Potential workers without job attachment ;  Persons ;</v>
          </cell>
          <cell r="EK1" t="str">
            <v>Tasmania ;  &gt; Potential workers without job attachment ;  &gt; Males ;</v>
          </cell>
          <cell r="EL1" t="str">
            <v>Tasmania ;  &gt; Potential workers without job attachment ;  &gt; Females ;</v>
          </cell>
          <cell r="EM1" t="str">
            <v>Tasmania ;  &gt;&gt; Wanted to work, actively looking and available within 4 weeks ;  Persons ;</v>
          </cell>
          <cell r="EN1" t="str">
            <v>Tasmania ;  &gt;&gt; Wanted to work, actively looking and available within 4 weeks ;  &gt; Males ;</v>
          </cell>
          <cell r="EO1" t="str">
            <v>Tasmania ;  &gt;&gt; Wanted to work, actively looking and available within 4 weeks ;  &gt; Females ;</v>
          </cell>
          <cell r="EP1" t="str">
            <v>Tasmania ;  &gt;&gt;&gt; Wanted to work, actively looking and available last week (unemployed) ;  Persons ;</v>
          </cell>
          <cell r="EQ1" t="str">
            <v>Tasmania ;  &gt;&gt;&gt; Wanted to work, actively looking and available last week (unemployed) ;  &gt; Males ;</v>
          </cell>
          <cell r="ER1" t="str">
            <v>Tasmania ;  &gt;&gt;&gt; Wanted to work, actively looking and available last week (unemployed) ;  &gt; Females ;</v>
          </cell>
          <cell r="ES1" t="str">
            <v>Tasmania ;  &gt;&gt;&gt; Wanted to work, actively looking and available within 4 weeks (but not last week) ;  Persons ;</v>
          </cell>
          <cell r="ET1" t="str">
            <v>Tasmania ;  &gt;&gt;&gt; Wanted to work, actively looking and available within 4 weeks (but not last week) ;  &gt; Males ;</v>
          </cell>
          <cell r="EU1" t="str">
            <v>Tasmania ;  &gt;&gt;&gt; Wanted to work, actively looking and available within 4 weeks (but not last week) ;  &gt; Females ;</v>
          </cell>
          <cell r="EV1" t="str">
            <v>Tasmania ;  &gt;&gt; Wanted to work, actively looking and not available within 4 weeks ;  Persons ;</v>
          </cell>
          <cell r="EW1" t="str">
            <v>Tasmania ;  &gt;&gt; Wanted to work, actively looking and not available within 4 weeks ;  &gt; Males ;</v>
          </cell>
          <cell r="EX1" t="str">
            <v>Tasmania ;  &gt;&gt; Wanted to work, actively looking and not available within 4 weeks ;  &gt; Females ;</v>
          </cell>
          <cell r="EY1" t="str">
            <v>Tasmania ;  &gt;&gt; Wanted to work, available within 4 weeks but not actively looking ;  Persons ;</v>
          </cell>
          <cell r="EZ1" t="str">
            <v>Tasmania ;  &gt;&gt; Wanted to work, available within 4 weeks but not actively looking ;  &gt; Males ;</v>
          </cell>
          <cell r="FA1" t="str">
            <v>Tasmania ;  &gt;&gt; Wanted to work, available within 4 weeks but not actively looking ;  &gt; Females ;</v>
          </cell>
          <cell r="FB1" t="str">
            <v>Tasmania ;  &gt;&gt;&gt; Discouraged job seekers - available but discouraged from actively looking ;  Persons ;</v>
          </cell>
          <cell r="FC1" t="str">
            <v>Tasmania ;  &gt;&gt;&gt; Discouraged job seekers - available but discouraged from actively looking ;  &gt; Males ;</v>
          </cell>
          <cell r="FD1" t="str">
            <v>Tasmania ;  &gt;&gt;&gt; Discouraged job seekers - available but discouraged from actively looking ;  &gt; Females ;</v>
          </cell>
          <cell r="FE1" t="str">
            <v>Tasmania ;  &gt;&gt;&gt; Other job seekers - available but not actively looking for other reasons ;  Persons ;</v>
          </cell>
          <cell r="FF1" t="str">
            <v>Tasmania ;  &gt;&gt;&gt; Other job seekers - available but not actively looking for other reasons ;  &gt; Males ;</v>
          </cell>
          <cell r="FG1" t="str">
            <v>Tasmania ;  &gt;&gt;&gt; Other job seekers - available but not actively looking for other reasons ;  &gt; Females ;</v>
          </cell>
          <cell r="FH1" t="str">
            <v>Tasmania ;  &gt;&gt; Wanted to work, not available within 4 weeks and not actively looking ;  Persons ;</v>
          </cell>
          <cell r="FI1" t="str">
            <v>Tasmania ;  &gt;&gt; Wanted to work, not available within 4 weeks and not actively looking ;  &gt; Males ;</v>
          </cell>
          <cell r="FJ1" t="str">
            <v>Tasmania ;  &gt;&gt; Wanted to work, not available within 4 weeks and not actively looking ;  &gt; Females ;</v>
          </cell>
          <cell r="FK1" t="str">
            <v>Tasmania ;  Not potential workers ;  Persons ;</v>
          </cell>
          <cell r="FL1" t="str">
            <v>Tasmania ;  Not potential workers ;  &gt; Males ;</v>
          </cell>
          <cell r="FM1" t="str">
            <v>Tasmania ;  Not potential workers ;  &gt; Females ;</v>
          </cell>
          <cell r="FN1" t="str">
            <v>Tasmania ;  &gt; Did not want to work ;  Persons ;</v>
          </cell>
          <cell r="FO1" t="str">
            <v>Tasmania ;  &gt; Did not want to work ;  &gt; Males ;</v>
          </cell>
          <cell r="FP1" t="str">
            <v>Tasmania ;  &gt; Did not want to work ;  &gt; Females ;</v>
          </cell>
          <cell r="FQ1" t="str">
            <v>Tasmania ;  &gt; Permanently unable to work ;  Persons ;</v>
          </cell>
          <cell r="FR1" t="str">
            <v>Tasmania ;  &gt; Permanently unable to work ;  &gt; Males ;</v>
          </cell>
          <cell r="FS1" t="str">
            <v>Tasmania ;  &gt; Permanently unable to work ;  &gt; Females ;</v>
          </cell>
          <cell r="FT1" t="str">
            <v>Tasmania ;  Unemployed ;  Persons ;</v>
          </cell>
          <cell r="FU1" t="str">
            <v>Tasmania ;  Unemployed ;  &gt; Males ;</v>
          </cell>
          <cell r="FV1" t="str">
            <v>Tasmania ;  Unemployed ;  &gt; Females ;</v>
          </cell>
          <cell r="FW1" t="str">
            <v>Tasmania ;  Not in the labour force ;  Persons ;</v>
          </cell>
          <cell r="FX1" t="str">
            <v>Tasmania ;  Not in the labour force ;  &gt; Males ;</v>
          </cell>
          <cell r="FY1" t="str">
            <v>Tasmania ;  Not in the labour force ;  &gt; Females ;</v>
          </cell>
          <cell r="FZ1" t="str">
            <v>Tasmania ;  With job attachment ;  Persons ;</v>
          </cell>
          <cell r="GA1" t="str">
            <v>Tasmania ;  With job attachment ;  &gt; Males ;</v>
          </cell>
          <cell r="GB1" t="str">
            <v>Tasmania ;  With job attachment ;  &gt; Females ;</v>
          </cell>
          <cell r="GC1" t="str">
            <v>Tasmania ;  Without job attachment ;  Persons ;</v>
          </cell>
          <cell r="GD1" t="str">
            <v>Tasmania ;  Without job attachment ;  &gt; Males ;</v>
          </cell>
          <cell r="GE1" t="str">
            <v>Tasmania ;  Without job attachment ;  &gt; Females ;</v>
          </cell>
          <cell r="GF1" t="str">
            <v>Northern Territory ;  Civilian population ;  Persons ;</v>
          </cell>
          <cell r="GG1" t="str">
            <v>Northern Territory ;  Civilian population ;  &gt; Males ;</v>
          </cell>
          <cell r="GH1" t="str">
            <v>Northern Territory ;  Civilian population ;  &gt; Females ;</v>
          </cell>
          <cell r="GI1" t="str">
            <v>Northern Territory ;  Employed ;  Persons ;</v>
          </cell>
          <cell r="GJ1" t="str">
            <v>Northern Territory ;  Employed ;  &gt; Males ;</v>
          </cell>
          <cell r="GK1" t="str">
            <v>Northern Territory ;  Employed ;  &gt; Females ;</v>
          </cell>
          <cell r="GL1" t="str">
            <v>Northern Territory ;  &gt; Underemployed (expanded definition) ;  Persons ;</v>
          </cell>
          <cell r="GM1" t="str">
            <v>Northern Territory ;  &gt; Underemployed (expanded definition) ;  &gt; Males ;</v>
          </cell>
          <cell r="GN1" t="str">
            <v>Northern Territory ;  &gt; Underemployed (expanded definition) ;  &gt; Females ;</v>
          </cell>
          <cell r="GO1" t="str">
            <v>Northern Territory ;  &gt;&gt; Underemployed (headline definition) ;  Persons ;</v>
          </cell>
          <cell r="GP1" t="str">
            <v>Northern Territory ;  &gt;&gt; Underemployed (headline definition) ;  &gt; Males ;</v>
          </cell>
          <cell r="GQ1" t="str">
            <v>Northern Territory ;  &gt;&gt; Underemployed (headline definition) ;  &gt; Females ;</v>
          </cell>
          <cell r="GR1" t="str">
            <v>Northern Territory ;  Potential workers ;  Persons ;</v>
          </cell>
          <cell r="GS1" t="str">
            <v>Northern Territory ;  Potential workers ;  &gt; Males ;</v>
          </cell>
          <cell r="GT1" t="str">
            <v>Northern Territory ;  Potential workers ;  &gt; Females ;</v>
          </cell>
          <cell r="GU1" t="str">
            <v>Northern Territory ;  &gt; Potential workers with job attachment ;  Persons ;</v>
          </cell>
          <cell r="GV1" t="str">
            <v>Northern Territory ;  &gt; Potential workers with job attachment ;  &gt; Males ;</v>
          </cell>
          <cell r="GW1" t="str">
            <v>Northern Territory ;  &gt; Potential workers with job attachment ;  &gt; Females ;</v>
          </cell>
          <cell r="GX1" t="str">
            <v>Northern Territory ;  &gt;&gt; Had a job to go to and available within 4 weeks ;  Persons ;</v>
          </cell>
          <cell r="GY1" t="str">
            <v>Northern Territory ;  &gt;&gt; Had a job to go to and available within 4 weeks ;  &gt; Males ;</v>
          </cell>
          <cell r="GZ1" t="str">
            <v>Northern Territory ;  &gt;&gt; Had a job to go to and available within 4 weeks ;  &gt; Females ;</v>
          </cell>
          <cell r="HA1" t="str">
            <v>Northern Territory ;  &gt;&gt;&gt; Had a job to go to and available last week (unemployed) ;  Persons ;</v>
          </cell>
          <cell r="HB1" t="str">
            <v>Northern Territory ;  &gt;&gt;&gt; Had a job to go to and available last week (unemployed) ;  &gt; Males ;</v>
          </cell>
          <cell r="HC1" t="str">
            <v>Northern Territory ;  &gt;&gt;&gt; Had a job to go to and available last week (unemployed) ;  &gt; Females ;</v>
          </cell>
          <cell r="HD1" t="str">
            <v>Northern Territory ;  &gt;&gt;&gt; Had a job to go to and available within 4 weeks (but not last week) ;  Persons ;</v>
          </cell>
          <cell r="HE1" t="str">
            <v>Northern Territory ;  &gt;&gt;&gt; Had a job to go to and available within 4 weeks (but not last week) ;  &gt; Males ;</v>
          </cell>
          <cell r="HF1" t="str">
            <v>Northern Territory ;  &gt;&gt;&gt; Had a job to go to and available within 4 weeks (but not last week) ;  &gt; Females ;</v>
          </cell>
          <cell r="HG1" t="str">
            <v>Northern Territory ;  &gt;&gt; Had a job to go to and not available within 4 weeks ;  Persons ;</v>
          </cell>
          <cell r="HH1" t="str">
            <v>Northern Territory ;  &gt;&gt; Had a job to go to and not available within 4 weeks ;  &gt; Males ;</v>
          </cell>
          <cell r="HI1" t="str">
            <v>Northern Territory ;  &gt;&gt; Had a job to go to and not available within 4 weeks ;  &gt; Females ;</v>
          </cell>
          <cell r="HJ1" t="str">
            <v>Northern Territory ;  &gt; Potential workers without job attachment ;  Persons ;</v>
          </cell>
          <cell r="HK1" t="str">
            <v>Northern Territory ;  &gt; Potential workers without job attachment ;  &gt; Males ;</v>
          </cell>
          <cell r="HL1" t="str">
            <v>Northern Territory ;  &gt; Potential workers without job attachment ;  &gt; Females ;</v>
          </cell>
          <cell r="HM1" t="str">
            <v>Northern Territory ;  &gt;&gt; Wanted to work, actively looking and available within 4 weeks ;  Persons ;</v>
          </cell>
          <cell r="HN1" t="str">
            <v>Northern Territory ;  &gt;&gt; Wanted to work, actively looking and available within 4 weeks ;  &gt; Males ;</v>
          </cell>
          <cell r="HO1" t="str">
            <v>Northern Territory ;  &gt;&gt; Wanted to work, actively looking and available within 4 weeks ;  &gt; Females ;</v>
          </cell>
          <cell r="HP1" t="str">
            <v>Northern Territory ;  &gt;&gt;&gt; Wanted to work, actively looking and available last week (unemployed) ;  Persons ;</v>
          </cell>
          <cell r="HQ1" t="str">
            <v>Northern Territory ;  &gt;&gt;&gt; Wanted to work, actively looking and available last week (unemployed) ;  &gt; Males ;</v>
          </cell>
          <cell r="HR1" t="str">
            <v>Northern Territory ;  &gt;&gt;&gt; Wanted to work, actively looking and available last week (unemployed) ;  &gt; Females ;</v>
          </cell>
          <cell r="HS1" t="str">
            <v>Northern Territory ;  &gt;&gt;&gt; Wanted to work, actively looking and available within 4 weeks (but not last week) ;  Persons ;</v>
          </cell>
          <cell r="HT1" t="str">
            <v>Northern Territory ;  &gt;&gt;&gt; Wanted to work, actively looking and available within 4 weeks (but not last week) ;  &gt; Males ;</v>
          </cell>
          <cell r="HU1" t="str">
            <v>Northern Territory ;  &gt;&gt;&gt; Wanted to work, actively looking and available within 4 weeks (but not last week) ;  &gt; Females ;</v>
          </cell>
          <cell r="HV1" t="str">
            <v>Northern Territory ;  &gt;&gt; Wanted to work, actively looking and not available within 4 weeks ;  Persons ;</v>
          </cell>
          <cell r="HW1" t="str">
            <v>Northern Territory ;  &gt;&gt; Wanted to work, actively looking and not available within 4 weeks ;  &gt; Males ;</v>
          </cell>
          <cell r="HX1" t="str">
            <v>Northern Territory ;  &gt;&gt; Wanted to work, actively looking and not available within 4 weeks ;  &gt; Females ;</v>
          </cell>
          <cell r="HY1" t="str">
            <v>Northern Territory ;  &gt;&gt; Wanted to work, available within 4 weeks but not actively looking ;  Persons ;</v>
          </cell>
          <cell r="HZ1" t="str">
            <v>Northern Territory ;  &gt;&gt; Wanted to work, available within 4 weeks but not actively looking ;  &gt; Males ;</v>
          </cell>
          <cell r="IA1" t="str">
            <v>Northern Territory ;  &gt;&gt; Wanted to work, available within 4 weeks but not actively looking ;  &gt; Females ;</v>
          </cell>
          <cell r="IB1" t="str">
            <v>Northern Territory ;  &gt;&gt;&gt; Discouraged job seekers - available but discouraged from actively looking ;  Persons ;</v>
          </cell>
          <cell r="IC1" t="str">
            <v>Northern Territory ;  &gt;&gt;&gt; Discouraged job seekers - available but discouraged from actively looking ;  &gt; Males ;</v>
          </cell>
          <cell r="ID1" t="str">
            <v>Northern Territory ;  &gt;&gt;&gt; Discouraged job seekers - available but discouraged from actively looking ;  &gt; Females ;</v>
          </cell>
          <cell r="IE1" t="str">
            <v>Northern Territory ;  &gt;&gt;&gt; Other job seekers - available but not actively looking for other reasons ;  Persons ;</v>
          </cell>
          <cell r="IF1" t="str">
            <v>Northern Territory ;  &gt;&gt;&gt; Other job seekers - available but not actively looking for other reasons ;  &gt; Males ;</v>
          </cell>
          <cell r="IG1" t="str">
            <v>Northern Territory ;  &gt;&gt;&gt; Other job seekers - available but not actively looking for other reasons ;  &gt; Females ;</v>
          </cell>
          <cell r="IH1" t="str">
            <v>Northern Territory ;  &gt;&gt; Wanted to work, not available within 4 weeks and not actively looking ;  Persons ;</v>
          </cell>
          <cell r="II1" t="str">
            <v>Northern Territory ;  &gt;&gt; Wanted to work, not available within 4 weeks and not actively looking ;  &gt; Males ;</v>
          </cell>
          <cell r="IJ1" t="str">
            <v>Northern Territory ;  &gt;&gt; Wanted to work, not available within 4 weeks and not actively looking ;  &gt; Females ;</v>
          </cell>
          <cell r="IK1" t="str">
            <v>Northern Territory ;  Not potential workers ;  Persons ;</v>
          </cell>
          <cell r="IL1" t="str">
            <v>Northern Territory ;  Not potential workers ;  &gt; Males ;</v>
          </cell>
          <cell r="IM1" t="str">
            <v>Northern Territory ;  Not potential workers ;  &gt; Females ;</v>
          </cell>
          <cell r="IN1" t="str">
            <v>Northern Territory ;  &gt; Did not want to work ;  Persons ;</v>
          </cell>
          <cell r="IO1" t="str">
            <v>Northern Territory ;  &gt; Did not want to work ;  &gt; Males ;</v>
          </cell>
          <cell r="IP1" t="str">
            <v>Northern Territory ;  &gt; Did not want to work ;  &gt; Females ;</v>
          </cell>
          <cell r="IQ1" t="str">
            <v>Northern Territory ;  &gt; Permanently unable to work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A125174038X</v>
          </cell>
          <cell r="C10" t="str">
            <v>A125185270W</v>
          </cell>
          <cell r="D10" t="str">
            <v>A125179654V</v>
          </cell>
          <cell r="E10" t="str">
            <v>A125174042R</v>
          </cell>
          <cell r="F10" t="str">
            <v>A125185274F</v>
          </cell>
          <cell r="G10" t="str">
            <v>A125179658C</v>
          </cell>
          <cell r="H10" t="str">
            <v>A125174086T</v>
          </cell>
          <cell r="I10" t="str">
            <v>A125185318W</v>
          </cell>
          <cell r="J10" t="str">
            <v>A125179702A</v>
          </cell>
          <cell r="K10" t="str">
            <v>A125173994F</v>
          </cell>
          <cell r="L10" t="str">
            <v>A125185226L</v>
          </cell>
          <cell r="M10" t="str">
            <v>A125179610T</v>
          </cell>
          <cell r="N10" t="str">
            <v>A125174074J</v>
          </cell>
          <cell r="O10" t="str">
            <v>A125185306L</v>
          </cell>
          <cell r="P10" t="str">
            <v>A125179690C</v>
          </cell>
          <cell r="Q10" t="str">
            <v>A125174078T</v>
          </cell>
          <cell r="R10" t="str">
            <v>A125185310C</v>
          </cell>
          <cell r="S10" t="str">
            <v>A125179694L</v>
          </cell>
          <cell r="T10" t="str">
            <v>A125173998R</v>
          </cell>
          <cell r="U10" t="str">
            <v>A125185230C</v>
          </cell>
          <cell r="V10" t="str">
            <v>A125179614A</v>
          </cell>
          <cell r="W10" t="str">
            <v>A125174018R</v>
          </cell>
          <cell r="X10" t="str">
            <v>A125185250L</v>
          </cell>
          <cell r="Y10" t="str">
            <v>A125179634K</v>
          </cell>
          <cell r="Z10" t="str">
            <v>A125174046X</v>
          </cell>
          <cell r="AA10" t="str">
            <v>A125185278R</v>
          </cell>
          <cell r="AB10" t="str">
            <v>A125179662V</v>
          </cell>
          <cell r="AC10" t="str">
            <v>A125174090J</v>
          </cell>
          <cell r="AD10" t="str">
            <v>A125185322L</v>
          </cell>
          <cell r="AE10" t="str">
            <v>A125179706K</v>
          </cell>
          <cell r="AF10" t="str">
            <v>A125173538A</v>
          </cell>
          <cell r="AG10" t="str">
            <v>A125184770X</v>
          </cell>
          <cell r="AH10" t="str">
            <v>A125179154X</v>
          </cell>
          <cell r="AI10" t="str">
            <v>A125173502X</v>
          </cell>
          <cell r="AJ10" t="str">
            <v>A125184734R</v>
          </cell>
          <cell r="AK10" t="str">
            <v>A125179118R</v>
          </cell>
          <cell r="AL10" t="str">
            <v>A125173542T</v>
          </cell>
          <cell r="AM10" t="str">
            <v>A125184774J</v>
          </cell>
          <cell r="AN10" t="str">
            <v>A125179158J</v>
          </cell>
          <cell r="AO10" t="str">
            <v>A125173546A</v>
          </cell>
          <cell r="AP10" t="str">
            <v>A125184778T</v>
          </cell>
          <cell r="AQ10" t="str">
            <v>A125179162X</v>
          </cell>
          <cell r="AR10" t="str">
            <v>A125173506J</v>
          </cell>
          <cell r="AS10" t="str">
            <v>A125184738X</v>
          </cell>
          <cell r="AT10" t="str">
            <v>A125179122F</v>
          </cell>
          <cell r="AU10" t="str">
            <v>A125173510X</v>
          </cell>
          <cell r="AV10" t="str">
            <v>A125184742R</v>
          </cell>
          <cell r="AW10" t="str">
            <v>A125179126R</v>
          </cell>
          <cell r="AX10" t="str">
            <v>A125173530J</v>
          </cell>
          <cell r="AY10" t="str">
            <v>A125184762X</v>
          </cell>
          <cell r="AZ10" t="str">
            <v>A125179146X</v>
          </cell>
          <cell r="BA10" t="str">
            <v>A125173490A</v>
          </cell>
          <cell r="BB10" t="str">
            <v>A125184722F</v>
          </cell>
          <cell r="BC10" t="str">
            <v>A125179106F</v>
          </cell>
          <cell r="BD10" t="str">
            <v>A125173550T</v>
          </cell>
          <cell r="BE10" t="str">
            <v>A125184782J</v>
          </cell>
          <cell r="BF10" t="str">
            <v>A125179166J</v>
          </cell>
          <cell r="BG10" t="str">
            <v>A125173534T</v>
          </cell>
          <cell r="BH10" t="str">
            <v>A125184766J</v>
          </cell>
          <cell r="BI10" t="str">
            <v>A125179150R</v>
          </cell>
          <cell r="BJ10" t="str">
            <v>A125173562A</v>
          </cell>
          <cell r="BK10" t="str">
            <v>A125184794T</v>
          </cell>
          <cell r="BL10" t="str">
            <v>A125179178T</v>
          </cell>
          <cell r="BM10" t="str">
            <v>A125173494K</v>
          </cell>
          <cell r="BN10" t="str">
            <v>A125184726R</v>
          </cell>
          <cell r="BO10" t="str">
            <v>A125179110W</v>
          </cell>
          <cell r="BP10" t="str">
            <v>A125173470T</v>
          </cell>
          <cell r="BQ10" t="str">
            <v>A125184702W</v>
          </cell>
          <cell r="BR10" t="str">
            <v>A125179086J</v>
          </cell>
          <cell r="BS10" t="str">
            <v>A125173482A</v>
          </cell>
          <cell r="BT10" t="str">
            <v>A125184714F</v>
          </cell>
          <cell r="BU10" t="str">
            <v>A125179098T</v>
          </cell>
          <cell r="BV10" t="str">
            <v>A125173514J</v>
          </cell>
          <cell r="BW10" t="str">
            <v>A125184746X</v>
          </cell>
          <cell r="BX10" t="str">
            <v>A125179130F</v>
          </cell>
          <cell r="BY10" t="str">
            <v>A125173486K</v>
          </cell>
          <cell r="BZ10" t="str">
            <v>A125184718R</v>
          </cell>
          <cell r="CA10" t="str">
            <v>A125179102W</v>
          </cell>
          <cell r="CB10" t="str">
            <v>A125173518T</v>
          </cell>
          <cell r="CC10" t="str">
            <v>A125184750R</v>
          </cell>
          <cell r="CD10" t="str">
            <v>A125179134R</v>
          </cell>
          <cell r="CE10" t="str">
            <v>A125173522J</v>
          </cell>
          <cell r="CF10" t="str">
            <v>A125184754X</v>
          </cell>
          <cell r="CG10" t="str">
            <v>A125179138X</v>
          </cell>
          <cell r="CH10" t="str">
            <v>A125173566K</v>
          </cell>
          <cell r="CI10" t="str">
            <v>A125184798A</v>
          </cell>
          <cell r="CJ10" t="str">
            <v>A125179182J</v>
          </cell>
          <cell r="CK10" t="str">
            <v>A125173474A</v>
          </cell>
          <cell r="CL10" t="str">
            <v>A125184706F</v>
          </cell>
          <cell r="CM10" t="str">
            <v>A125179090X</v>
          </cell>
          <cell r="CN10" t="str">
            <v>A125173554A</v>
          </cell>
          <cell r="CO10" t="str">
            <v>A125184786T</v>
          </cell>
          <cell r="CP10" t="str">
            <v>A125179170X</v>
          </cell>
          <cell r="CQ10" t="str">
            <v>A125173558K</v>
          </cell>
          <cell r="CR10" t="str">
            <v>A125184790J</v>
          </cell>
          <cell r="CS10" t="str">
            <v>A125179174J</v>
          </cell>
          <cell r="CT10" t="str">
            <v>A125173478K</v>
          </cell>
          <cell r="CU10" t="str">
            <v>A125184710W</v>
          </cell>
          <cell r="CV10" t="str">
            <v>A125179094J</v>
          </cell>
          <cell r="CW10" t="str">
            <v>A125173498V</v>
          </cell>
          <cell r="CX10" t="str">
            <v>A125184730F</v>
          </cell>
          <cell r="CY10" t="str">
            <v>A125179114F</v>
          </cell>
          <cell r="CZ10" t="str">
            <v>A125173526T</v>
          </cell>
          <cell r="DA10" t="str">
            <v>A125184758J</v>
          </cell>
          <cell r="DB10" t="str">
            <v>A125179142R</v>
          </cell>
          <cell r="DC10" t="str">
            <v>A125173570A</v>
          </cell>
          <cell r="DD10" t="str">
            <v>A125184802F</v>
          </cell>
          <cell r="DE10" t="str">
            <v>A125179186T</v>
          </cell>
          <cell r="DF10" t="str">
            <v>A125173642A</v>
          </cell>
          <cell r="DG10" t="str">
            <v>A125184874T</v>
          </cell>
          <cell r="DH10" t="str">
            <v>A125179258T</v>
          </cell>
          <cell r="DI10" t="str">
            <v>A125173606T</v>
          </cell>
          <cell r="DJ10" t="str">
            <v>A125184838J</v>
          </cell>
          <cell r="DK10" t="str">
            <v>A125179222R</v>
          </cell>
          <cell r="DL10" t="str">
            <v>A125173646K</v>
          </cell>
          <cell r="DM10" t="str">
            <v>A125184878A</v>
          </cell>
          <cell r="DN10" t="str">
            <v>A125179262J</v>
          </cell>
          <cell r="DO10" t="str">
            <v>A125173650A</v>
          </cell>
          <cell r="DP10" t="str">
            <v>A125184882T</v>
          </cell>
          <cell r="DQ10" t="str">
            <v>A125179266T</v>
          </cell>
          <cell r="DR10" t="str">
            <v>A125173610J</v>
          </cell>
          <cell r="DS10" t="str">
            <v>A125184842X</v>
          </cell>
          <cell r="DT10" t="str">
            <v>A125179226X</v>
          </cell>
          <cell r="DU10" t="str">
            <v>A125173614T</v>
          </cell>
          <cell r="DV10" t="str">
            <v>A125184846J</v>
          </cell>
          <cell r="DW10" t="str">
            <v>A125179230R</v>
          </cell>
          <cell r="DX10" t="str">
            <v>A125173634A</v>
          </cell>
          <cell r="DY10" t="str">
            <v>A125184866T</v>
          </cell>
          <cell r="DZ10" t="str">
            <v>A125179250X</v>
          </cell>
          <cell r="EA10" t="str">
            <v>A125173594V</v>
          </cell>
          <cell r="EB10" t="str">
            <v>A125184826X</v>
          </cell>
          <cell r="EC10" t="str">
            <v>A125179210F</v>
          </cell>
          <cell r="ED10" t="str">
            <v>A125173654K</v>
          </cell>
          <cell r="EE10" t="str">
            <v>A125184886A</v>
          </cell>
          <cell r="EF10" t="str">
            <v>A125179270J</v>
          </cell>
          <cell r="EG10" t="str">
            <v>A125173638K</v>
          </cell>
          <cell r="EH10" t="str">
            <v>A125184870J</v>
          </cell>
          <cell r="EI10" t="str">
            <v>A125179254J</v>
          </cell>
          <cell r="EJ10" t="str">
            <v>A125173666V</v>
          </cell>
          <cell r="EK10" t="str">
            <v>A125184898K</v>
          </cell>
          <cell r="EL10" t="str">
            <v>A125179282T</v>
          </cell>
          <cell r="EM10" t="str">
            <v>A125173598C</v>
          </cell>
          <cell r="EN10" t="str">
            <v>A125184830R</v>
          </cell>
          <cell r="EO10" t="str">
            <v>A125179214R</v>
          </cell>
          <cell r="EP10" t="str">
            <v>A125173574K</v>
          </cell>
          <cell r="EQ10" t="str">
            <v>A125184806R</v>
          </cell>
          <cell r="ER10" t="str">
            <v>A125179190J</v>
          </cell>
          <cell r="ES10" t="str">
            <v>A125173586V</v>
          </cell>
          <cell r="ET10" t="str">
            <v>A125184818X</v>
          </cell>
          <cell r="EU10" t="str">
            <v>A125179202F</v>
          </cell>
          <cell r="EV10" t="str">
            <v>A125173618A</v>
          </cell>
          <cell r="EW10" t="str">
            <v>A125184850X</v>
          </cell>
          <cell r="EX10" t="str">
            <v>A125179234X</v>
          </cell>
          <cell r="EY10" t="str">
            <v>A125173590K</v>
          </cell>
          <cell r="EZ10" t="str">
            <v>A125184822R</v>
          </cell>
          <cell r="FA10" t="str">
            <v>A125179206R</v>
          </cell>
          <cell r="FB10" t="str">
            <v>A125173622T</v>
          </cell>
          <cell r="FC10" t="str">
            <v>A125184854J</v>
          </cell>
          <cell r="FD10" t="str">
            <v>A125179238J</v>
          </cell>
          <cell r="FE10" t="str">
            <v>A125173626A</v>
          </cell>
          <cell r="FF10" t="str">
            <v>A125184858T</v>
          </cell>
          <cell r="FG10" t="str">
            <v>A125179242X</v>
          </cell>
          <cell r="FH10" t="str">
            <v>A125173670K</v>
          </cell>
          <cell r="FI10" t="str">
            <v>A125184902R</v>
          </cell>
          <cell r="FJ10" t="str">
            <v>A125179286A</v>
          </cell>
          <cell r="FK10" t="str">
            <v>A125173578V</v>
          </cell>
          <cell r="FL10" t="str">
            <v>A125184810F</v>
          </cell>
          <cell r="FM10" t="str">
            <v>A125179194T</v>
          </cell>
          <cell r="FN10" t="str">
            <v>A125173658V</v>
          </cell>
          <cell r="FO10" t="str">
            <v>A125184890T</v>
          </cell>
          <cell r="FP10" t="str">
            <v>A125179274T</v>
          </cell>
          <cell r="FQ10" t="str">
            <v>A125173662K</v>
          </cell>
          <cell r="FR10" t="str">
            <v>A125184894A</v>
          </cell>
          <cell r="FS10" t="str">
            <v>A125179278A</v>
          </cell>
          <cell r="FT10" t="str">
            <v>A125173582K</v>
          </cell>
          <cell r="FU10" t="str">
            <v>A125184814R</v>
          </cell>
          <cell r="FV10" t="str">
            <v>A125179198A</v>
          </cell>
          <cell r="FW10" t="str">
            <v>A125173602J</v>
          </cell>
          <cell r="FX10" t="str">
            <v>A125184834X</v>
          </cell>
          <cell r="FY10" t="str">
            <v>A125179218X</v>
          </cell>
          <cell r="FZ10" t="str">
            <v>A125173630T</v>
          </cell>
          <cell r="GA10" t="str">
            <v>A125184862J</v>
          </cell>
          <cell r="GB10" t="str">
            <v>A125179246J</v>
          </cell>
          <cell r="GC10" t="str">
            <v>A125173674V</v>
          </cell>
          <cell r="GD10" t="str">
            <v>A125184906X</v>
          </cell>
          <cell r="GE10" t="str">
            <v>A125179290T</v>
          </cell>
          <cell r="GF10" t="str">
            <v>A125173746V</v>
          </cell>
          <cell r="GG10" t="str">
            <v>A125184978K</v>
          </cell>
          <cell r="GH10" t="str">
            <v>A125179362T</v>
          </cell>
          <cell r="GI10" t="str">
            <v>A125173710T</v>
          </cell>
          <cell r="GJ10" t="str">
            <v>A125184942J</v>
          </cell>
          <cell r="GK10" t="str">
            <v>A125179326J</v>
          </cell>
          <cell r="GL10" t="str">
            <v>A125173750K</v>
          </cell>
          <cell r="GM10" t="str">
            <v>A125184982A</v>
          </cell>
          <cell r="GN10" t="str">
            <v>A125179366A</v>
          </cell>
          <cell r="GO10" t="str">
            <v>A125173754V</v>
          </cell>
          <cell r="GP10" t="str">
            <v>A125184986K</v>
          </cell>
          <cell r="GQ10" t="str">
            <v>A125179370T</v>
          </cell>
          <cell r="GR10" t="str">
            <v>A125173714A</v>
          </cell>
          <cell r="GS10" t="str">
            <v>A125184946T</v>
          </cell>
          <cell r="GT10" t="str">
            <v>A125179330X</v>
          </cell>
          <cell r="GU10" t="str">
            <v>A125173718K</v>
          </cell>
          <cell r="GV10" t="str">
            <v>A125184950J</v>
          </cell>
          <cell r="GW10" t="str">
            <v>A125179334J</v>
          </cell>
          <cell r="GX10" t="str">
            <v>A125173738V</v>
          </cell>
          <cell r="GY10" t="str">
            <v>A125184970T</v>
          </cell>
          <cell r="GZ10" t="str">
            <v>A125179354T</v>
          </cell>
          <cell r="HA10" t="str">
            <v>A125173698L</v>
          </cell>
          <cell r="HB10" t="str">
            <v>A125184930X</v>
          </cell>
          <cell r="HC10" t="str">
            <v>A125179314X</v>
          </cell>
          <cell r="HD10" t="str">
            <v>A125173758C</v>
          </cell>
          <cell r="HE10" t="str">
            <v>A125184990A</v>
          </cell>
          <cell r="HF10" t="str">
            <v>A125179374A</v>
          </cell>
          <cell r="HG10" t="str">
            <v>A125173742K</v>
          </cell>
          <cell r="HH10" t="str">
            <v>A125184974A</v>
          </cell>
          <cell r="HI10" t="str">
            <v>A125179358A</v>
          </cell>
          <cell r="HJ10" t="str">
            <v>A125173770V</v>
          </cell>
          <cell r="HK10" t="str">
            <v>A125185002A</v>
          </cell>
          <cell r="HL10" t="str">
            <v>A125179386K</v>
          </cell>
          <cell r="HM10" t="str">
            <v>A125173702T</v>
          </cell>
          <cell r="HN10" t="str">
            <v>A125184934J</v>
          </cell>
          <cell r="HO10" t="str">
            <v>A125179318J</v>
          </cell>
          <cell r="HP10" t="str">
            <v>A125173678C</v>
          </cell>
          <cell r="HQ10" t="str">
            <v>A125184910R</v>
          </cell>
          <cell r="HR10" t="str">
            <v>A125179294A</v>
          </cell>
          <cell r="HS10" t="str">
            <v>A125173690V</v>
          </cell>
          <cell r="HT10" t="str">
            <v>A125184922X</v>
          </cell>
          <cell r="HU10" t="str">
            <v>A125179306X</v>
          </cell>
          <cell r="HV10" t="str">
            <v>A125173722A</v>
          </cell>
          <cell r="HW10" t="str">
            <v>A125184954T</v>
          </cell>
          <cell r="HX10" t="str">
            <v>A125179338T</v>
          </cell>
          <cell r="HY10" t="str">
            <v>A125173694C</v>
          </cell>
          <cell r="HZ10" t="str">
            <v>A125184926J</v>
          </cell>
          <cell r="IA10" t="str">
            <v>A125179310R</v>
          </cell>
          <cell r="IB10" t="str">
            <v>A125173726K</v>
          </cell>
          <cell r="IC10" t="str">
            <v>A125184958A</v>
          </cell>
          <cell r="ID10" t="str">
            <v>A125179342J</v>
          </cell>
          <cell r="IE10" t="str">
            <v>A125173730A</v>
          </cell>
          <cell r="IF10" t="str">
            <v>A125184962T</v>
          </cell>
          <cell r="IG10" t="str">
            <v>A125179346T</v>
          </cell>
          <cell r="IH10" t="str">
            <v>A125173774C</v>
          </cell>
          <cell r="II10" t="str">
            <v>A125185006K</v>
          </cell>
          <cell r="IJ10" t="str">
            <v>A125179390A</v>
          </cell>
          <cell r="IK10" t="str">
            <v>A125173682V</v>
          </cell>
          <cell r="IL10" t="str">
            <v>A125184914X</v>
          </cell>
          <cell r="IM10" t="str">
            <v>A125179298K</v>
          </cell>
          <cell r="IN10" t="str">
            <v>A125173762V</v>
          </cell>
          <cell r="IO10" t="str">
            <v>A125184994K</v>
          </cell>
          <cell r="IP10" t="str">
            <v>A125179378K</v>
          </cell>
          <cell r="IQ10" t="str">
            <v>A125173766C</v>
          </cell>
        </row>
        <row r="11">
          <cell r="B11">
            <v>4.9909999999999997</v>
          </cell>
          <cell r="C11">
            <v>1.798</v>
          </cell>
          <cell r="D11">
            <v>3.1920000000000002</v>
          </cell>
          <cell r="E11">
            <v>60.372</v>
          </cell>
          <cell r="F11">
            <v>22.451000000000001</v>
          </cell>
          <cell r="G11">
            <v>37.920999999999999</v>
          </cell>
          <cell r="H11">
            <v>15.632</v>
          </cell>
          <cell r="I11">
            <v>6.3369999999999997</v>
          </cell>
          <cell r="J11">
            <v>9.2949999999999999</v>
          </cell>
          <cell r="K11">
            <v>422.36</v>
          </cell>
          <cell r="L11">
            <v>181.84200000000001</v>
          </cell>
          <cell r="M11">
            <v>240.518</v>
          </cell>
          <cell r="N11">
            <v>388.01</v>
          </cell>
          <cell r="O11">
            <v>160.92099999999999</v>
          </cell>
          <cell r="P11">
            <v>227.089</v>
          </cell>
          <cell r="Q11">
            <v>34.35</v>
          </cell>
          <cell r="R11">
            <v>20.922000000000001</v>
          </cell>
          <cell r="S11">
            <v>13.429</v>
          </cell>
          <cell r="T11">
            <v>57.426000000000002</v>
          </cell>
          <cell r="U11">
            <v>30.251000000000001</v>
          </cell>
          <cell r="V11">
            <v>27.175000000000001</v>
          </cell>
          <cell r="W11">
            <v>518.76</v>
          </cell>
          <cell r="X11">
            <v>216.53299999999999</v>
          </cell>
          <cell r="Y11">
            <v>302.22699999999998</v>
          </cell>
          <cell r="Z11">
            <v>819.40599999999995</v>
          </cell>
          <cell r="AA11">
            <v>436.702</v>
          </cell>
          <cell r="AB11">
            <v>382.70400000000001</v>
          </cell>
          <cell r="AC11">
            <v>554.41999999999996</v>
          </cell>
          <cell r="AD11">
            <v>239.066</v>
          </cell>
          <cell r="AE11">
            <v>315.35399999999998</v>
          </cell>
          <cell r="AF11">
            <v>2018.203</v>
          </cell>
          <cell r="AG11">
            <v>1011.062</v>
          </cell>
          <cell r="AH11">
            <v>1007.141</v>
          </cell>
          <cell r="AI11">
            <v>1329.2750000000001</v>
          </cell>
          <cell r="AJ11">
            <v>740.52099999999996</v>
          </cell>
          <cell r="AK11">
            <v>588.75400000000002</v>
          </cell>
          <cell r="AL11">
            <v>192.47300000000001</v>
          </cell>
          <cell r="AM11">
            <v>107.157</v>
          </cell>
          <cell r="AN11">
            <v>85.316000000000003</v>
          </cell>
          <cell r="AO11">
            <v>104.65600000000001</v>
          </cell>
          <cell r="AP11">
            <v>42.798999999999999</v>
          </cell>
          <cell r="AQ11">
            <v>61.857999999999997</v>
          </cell>
          <cell r="AR11">
            <v>222.70699999999999</v>
          </cell>
          <cell r="AS11">
            <v>88.516999999999996</v>
          </cell>
          <cell r="AT11">
            <v>134.19</v>
          </cell>
          <cell r="AU11">
            <v>30.573</v>
          </cell>
          <cell r="AV11">
            <v>11.115</v>
          </cell>
          <cell r="AW11">
            <v>19.459</v>
          </cell>
          <cell r="AX11">
            <v>22.526</v>
          </cell>
          <cell r="AY11">
            <v>10.709</v>
          </cell>
          <cell r="AZ11">
            <v>11.817</v>
          </cell>
          <cell r="BA11">
            <v>12.021000000000001</v>
          </cell>
          <cell r="BB11">
            <v>6.1829999999999998</v>
          </cell>
          <cell r="BC11">
            <v>5.8380000000000001</v>
          </cell>
          <cell r="BD11">
            <v>10.504</v>
          </cell>
          <cell r="BE11">
            <v>4.5259999999999998</v>
          </cell>
          <cell r="BF11">
            <v>5.9790000000000001</v>
          </cell>
          <cell r="BG11">
            <v>8.048</v>
          </cell>
          <cell r="BH11">
            <v>0.40600000000000003</v>
          </cell>
          <cell r="BI11">
            <v>7.6420000000000003</v>
          </cell>
          <cell r="BJ11">
            <v>192.13300000000001</v>
          </cell>
          <cell r="BK11">
            <v>77.402000000000001</v>
          </cell>
          <cell r="BL11">
            <v>114.73099999999999</v>
          </cell>
          <cell r="BM11">
            <v>73.194999999999993</v>
          </cell>
          <cell r="BN11">
            <v>40.926000000000002</v>
          </cell>
          <cell r="BO11">
            <v>32.268999999999998</v>
          </cell>
          <cell r="BP11">
            <v>68.745999999999995</v>
          </cell>
          <cell r="BQ11">
            <v>39.241</v>
          </cell>
          <cell r="BR11">
            <v>29.506</v>
          </cell>
          <cell r="BS11">
            <v>4.4489999999999998</v>
          </cell>
          <cell r="BT11">
            <v>1.6859999999999999</v>
          </cell>
          <cell r="BU11">
            <v>2.7629999999999999</v>
          </cell>
          <cell r="BV11">
            <v>1.264</v>
          </cell>
          <cell r="BW11">
            <v>0.86899999999999999</v>
          </cell>
          <cell r="BX11">
            <v>0.39400000000000002</v>
          </cell>
          <cell r="BY11">
            <v>91.093000000000004</v>
          </cell>
          <cell r="BZ11">
            <v>26.844999999999999</v>
          </cell>
          <cell r="CA11">
            <v>64.248000000000005</v>
          </cell>
          <cell r="CB11">
            <v>11.324999999999999</v>
          </cell>
          <cell r="CC11">
            <v>5.1660000000000004</v>
          </cell>
          <cell r="CD11">
            <v>6.1589999999999998</v>
          </cell>
          <cell r="CE11">
            <v>79.769000000000005</v>
          </cell>
          <cell r="CF11">
            <v>21.68</v>
          </cell>
          <cell r="CG11">
            <v>58.088999999999999</v>
          </cell>
          <cell r="CH11">
            <v>26.581</v>
          </cell>
          <cell r="CI11">
            <v>8.7609999999999992</v>
          </cell>
          <cell r="CJ11">
            <v>17.82</v>
          </cell>
          <cell r="CK11">
            <v>466.221</v>
          </cell>
          <cell r="CL11">
            <v>182.02500000000001</v>
          </cell>
          <cell r="CM11">
            <v>284.197</v>
          </cell>
          <cell r="CN11">
            <v>425.98399999999998</v>
          </cell>
          <cell r="CO11">
            <v>162.17599999999999</v>
          </cell>
          <cell r="CP11">
            <v>263.80799999999999</v>
          </cell>
          <cell r="CQ11">
            <v>40.238</v>
          </cell>
          <cell r="CR11">
            <v>19.847999999999999</v>
          </cell>
          <cell r="CS11">
            <v>20.388999999999999</v>
          </cell>
          <cell r="CT11">
            <v>80.766999999999996</v>
          </cell>
          <cell r="CU11">
            <v>45.423999999999999</v>
          </cell>
          <cell r="CV11">
            <v>35.344000000000001</v>
          </cell>
          <cell r="CW11">
            <v>608.16099999999994</v>
          </cell>
          <cell r="CX11">
            <v>225.11799999999999</v>
          </cell>
          <cell r="CY11">
            <v>383.04300000000001</v>
          </cell>
          <cell r="CZ11">
            <v>1359.848</v>
          </cell>
          <cell r="DA11">
            <v>751.63499999999999</v>
          </cell>
          <cell r="DB11">
            <v>608.21299999999997</v>
          </cell>
          <cell r="DC11">
            <v>658.35500000000002</v>
          </cell>
          <cell r="DD11">
            <v>259.42700000000002</v>
          </cell>
          <cell r="DE11">
            <v>398.928</v>
          </cell>
          <cell r="DF11">
            <v>416.55399999999997</v>
          </cell>
          <cell r="DG11">
            <v>204.48699999999999</v>
          </cell>
          <cell r="DH11">
            <v>212.06800000000001</v>
          </cell>
          <cell r="DI11">
            <v>240.65899999999999</v>
          </cell>
          <cell r="DJ11">
            <v>127.63800000000001</v>
          </cell>
          <cell r="DK11">
            <v>113.021</v>
          </cell>
          <cell r="DL11">
            <v>41.3</v>
          </cell>
          <cell r="DM11">
            <v>20.672999999999998</v>
          </cell>
          <cell r="DN11">
            <v>20.626999999999999</v>
          </cell>
          <cell r="DO11">
            <v>27.494</v>
          </cell>
          <cell r="DP11">
            <v>10.699</v>
          </cell>
          <cell r="DQ11">
            <v>16.794</v>
          </cell>
          <cell r="DR11">
            <v>49.015000000000001</v>
          </cell>
          <cell r="DS11">
            <v>21.876999999999999</v>
          </cell>
          <cell r="DT11">
            <v>27.138000000000002</v>
          </cell>
          <cell r="DU11">
            <v>6.5019999999999998</v>
          </cell>
          <cell r="DV11">
            <v>2.4649999999999999</v>
          </cell>
          <cell r="DW11">
            <v>4.0369999999999999</v>
          </cell>
          <cell r="DX11">
            <v>4.5010000000000003</v>
          </cell>
          <cell r="DY11">
            <v>1.8660000000000001</v>
          </cell>
          <cell r="DZ11">
            <v>2.6339999999999999</v>
          </cell>
          <cell r="EA11">
            <v>2.758</v>
          </cell>
          <cell r="EB11">
            <v>1.59</v>
          </cell>
          <cell r="EC11">
            <v>1.167</v>
          </cell>
          <cell r="ED11">
            <v>1.7430000000000001</v>
          </cell>
          <cell r="EE11">
            <v>0.27600000000000002</v>
          </cell>
          <cell r="EF11">
            <v>1.4670000000000001</v>
          </cell>
          <cell r="EG11">
            <v>2.0019999999999998</v>
          </cell>
          <cell r="EH11">
            <v>0.59899999999999998</v>
          </cell>
          <cell r="EI11">
            <v>1.403</v>
          </cell>
          <cell r="EJ11">
            <v>42.512999999999998</v>
          </cell>
          <cell r="EK11">
            <v>19.411999999999999</v>
          </cell>
          <cell r="EL11">
            <v>23.100999999999999</v>
          </cell>
          <cell r="EM11">
            <v>15.212</v>
          </cell>
          <cell r="EN11">
            <v>8.8010000000000002</v>
          </cell>
          <cell r="EO11">
            <v>6.4109999999999996</v>
          </cell>
          <cell r="EP11">
            <v>14.029</v>
          </cell>
          <cell r="EQ11">
            <v>8.3360000000000003</v>
          </cell>
          <cell r="ER11">
            <v>5.6929999999999996</v>
          </cell>
          <cell r="ES11">
            <v>1.1830000000000001</v>
          </cell>
          <cell r="ET11">
            <v>0.46500000000000002</v>
          </cell>
          <cell r="EU11">
            <v>0.71799999999999997</v>
          </cell>
          <cell r="EV11">
            <v>0.126</v>
          </cell>
          <cell r="EW11">
            <v>0</v>
          </cell>
          <cell r="EX11">
            <v>0.126</v>
          </cell>
          <cell r="EY11">
            <v>22.126999999999999</v>
          </cell>
          <cell r="EZ11">
            <v>8.0570000000000004</v>
          </cell>
          <cell r="FA11">
            <v>14.07</v>
          </cell>
          <cell r="FB11">
            <v>2.3149999999999999</v>
          </cell>
          <cell r="FC11">
            <v>1.151</v>
          </cell>
          <cell r="FD11">
            <v>1.1639999999999999</v>
          </cell>
          <cell r="FE11">
            <v>19.812000000000001</v>
          </cell>
          <cell r="FF11">
            <v>6.9059999999999997</v>
          </cell>
          <cell r="FG11">
            <v>12.906000000000001</v>
          </cell>
          <cell r="FH11">
            <v>5.048</v>
          </cell>
          <cell r="FI11">
            <v>2.5539999999999998</v>
          </cell>
          <cell r="FJ11">
            <v>2.4940000000000002</v>
          </cell>
          <cell r="FK11">
            <v>126.88</v>
          </cell>
          <cell r="FL11">
            <v>54.972000000000001</v>
          </cell>
          <cell r="FM11">
            <v>71.908000000000001</v>
          </cell>
          <cell r="FN11">
            <v>113.66</v>
          </cell>
          <cell r="FO11">
            <v>48.298999999999999</v>
          </cell>
          <cell r="FP11">
            <v>65.36</v>
          </cell>
          <cell r="FQ11">
            <v>13.22</v>
          </cell>
          <cell r="FR11">
            <v>6.673</v>
          </cell>
          <cell r="FS11">
            <v>6.5469999999999997</v>
          </cell>
          <cell r="FT11">
            <v>16.786000000000001</v>
          </cell>
          <cell r="FU11">
            <v>9.9260000000000002</v>
          </cell>
          <cell r="FV11">
            <v>6.8609999999999998</v>
          </cell>
          <cell r="FW11">
            <v>159.10900000000001</v>
          </cell>
          <cell r="FX11">
            <v>66.923000000000002</v>
          </cell>
          <cell r="FY11">
            <v>92.186000000000007</v>
          </cell>
          <cell r="FZ11">
            <v>247.161</v>
          </cell>
          <cell r="GA11">
            <v>130.10300000000001</v>
          </cell>
          <cell r="GB11">
            <v>117.059</v>
          </cell>
          <cell r="GC11">
            <v>169.393</v>
          </cell>
          <cell r="GD11">
            <v>74.384</v>
          </cell>
          <cell r="GE11">
            <v>95.009</v>
          </cell>
          <cell r="GF11">
            <v>168.851</v>
          </cell>
          <cell r="GG11">
            <v>87.263000000000005</v>
          </cell>
          <cell r="GH11">
            <v>81.587999999999994</v>
          </cell>
          <cell r="GI11">
            <v>129.005</v>
          </cell>
          <cell r="GJ11">
            <v>69.322000000000003</v>
          </cell>
          <cell r="GK11">
            <v>59.683</v>
          </cell>
          <cell r="GL11">
            <v>10.45</v>
          </cell>
          <cell r="GM11">
            <v>5.4560000000000004</v>
          </cell>
          <cell r="GN11">
            <v>4.9939999999999998</v>
          </cell>
          <cell r="GO11">
            <v>5.0549999999999997</v>
          </cell>
          <cell r="GP11">
            <v>2.044</v>
          </cell>
          <cell r="GQ11">
            <v>3.0110000000000001</v>
          </cell>
          <cell r="GR11">
            <v>13.617000000000001</v>
          </cell>
          <cell r="GS11">
            <v>6.1479999999999997</v>
          </cell>
          <cell r="GT11">
            <v>7.4690000000000003</v>
          </cell>
          <cell r="GU11">
            <v>2.5</v>
          </cell>
          <cell r="GV11">
            <v>1.419</v>
          </cell>
          <cell r="GW11">
            <v>1.081</v>
          </cell>
          <cell r="GX11">
            <v>2.1619999999999999</v>
          </cell>
          <cell r="GY11">
            <v>1.341</v>
          </cell>
          <cell r="GZ11">
            <v>0.82099999999999995</v>
          </cell>
          <cell r="HA11">
            <v>0.79200000000000004</v>
          </cell>
          <cell r="HB11">
            <v>0.64900000000000002</v>
          </cell>
          <cell r="HC11">
            <v>0.14299999999999999</v>
          </cell>
          <cell r="HD11">
            <v>1.37</v>
          </cell>
          <cell r="HE11">
            <v>0.69199999999999995</v>
          </cell>
          <cell r="HF11">
            <v>0.67800000000000005</v>
          </cell>
          <cell r="HG11">
            <v>0.33800000000000002</v>
          </cell>
          <cell r="HH11">
            <v>7.8E-2</v>
          </cell>
          <cell r="HI11">
            <v>0.26</v>
          </cell>
          <cell r="HJ11">
            <v>11.117000000000001</v>
          </cell>
          <cell r="HK11">
            <v>4.7290000000000001</v>
          </cell>
          <cell r="HL11">
            <v>6.3879999999999999</v>
          </cell>
          <cell r="HM11">
            <v>4.4420000000000002</v>
          </cell>
          <cell r="HN11">
            <v>2.0659999999999998</v>
          </cell>
          <cell r="HO11">
            <v>2.3759999999999999</v>
          </cell>
          <cell r="HP11">
            <v>3.9359999999999999</v>
          </cell>
          <cell r="HQ11">
            <v>1.988</v>
          </cell>
          <cell r="HR11">
            <v>1.9470000000000001</v>
          </cell>
          <cell r="HS11">
            <v>0.50600000000000001</v>
          </cell>
          <cell r="HT11">
            <v>7.8E-2</v>
          </cell>
          <cell r="HU11">
            <v>0.42799999999999999</v>
          </cell>
          <cell r="HV11">
            <v>0</v>
          </cell>
          <cell r="HW11">
            <v>0</v>
          </cell>
          <cell r="HX11">
            <v>0</v>
          </cell>
          <cell r="HY11">
            <v>5.3490000000000002</v>
          </cell>
          <cell r="HZ11">
            <v>2.1480000000000001</v>
          </cell>
          <cell r="IA11">
            <v>3.2</v>
          </cell>
          <cell r="IB11">
            <v>0.47</v>
          </cell>
          <cell r="IC11">
            <v>0.28499999999999998</v>
          </cell>
          <cell r="ID11">
            <v>0.185</v>
          </cell>
          <cell r="IE11">
            <v>4.8780000000000001</v>
          </cell>
          <cell r="IF11">
            <v>1.863</v>
          </cell>
          <cell r="IG11">
            <v>3.0150000000000001</v>
          </cell>
          <cell r="IH11">
            <v>1.327</v>
          </cell>
          <cell r="II11">
            <v>0.51400000000000001</v>
          </cell>
          <cell r="IJ11">
            <v>0.81299999999999994</v>
          </cell>
          <cell r="IK11">
            <v>26.228999999999999</v>
          </cell>
          <cell r="IL11">
            <v>11.792999999999999</v>
          </cell>
          <cell r="IM11">
            <v>14.436</v>
          </cell>
          <cell r="IN11">
            <v>24.454999999999998</v>
          </cell>
          <cell r="IO11">
            <v>10.48</v>
          </cell>
          <cell r="IP11">
            <v>13.975</v>
          </cell>
          <cell r="IQ11">
            <v>1.774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6.8230000000000004</v>
          </cell>
          <cell r="C23">
            <v>2.5099999999999998</v>
          </cell>
          <cell r="D23">
            <v>4.3140000000000001</v>
          </cell>
          <cell r="E23">
            <v>54.411000000000001</v>
          </cell>
          <cell r="F23">
            <v>22.888000000000002</v>
          </cell>
          <cell r="G23">
            <v>31.523</v>
          </cell>
          <cell r="H23">
            <v>18.780999999999999</v>
          </cell>
          <cell r="I23">
            <v>6.726</v>
          </cell>
          <cell r="J23">
            <v>12.055</v>
          </cell>
          <cell r="K23">
            <v>408.39100000000002</v>
          </cell>
          <cell r="L23">
            <v>179.017</v>
          </cell>
          <cell r="M23">
            <v>229.374</v>
          </cell>
          <cell r="N23">
            <v>371.34899999999999</v>
          </cell>
          <cell r="O23">
            <v>157.964</v>
          </cell>
          <cell r="P23">
            <v>213.38499999999999</v>
          </cell>
          <cell r="Q23">
            <v>37.042000000000002</v>
          </cell>
          <cell r="R23">
            <v>21.053000000000001</v>
          </cell>
          <cell r="S23">
            <v>15.989000000000001</v>
          </cell>
          <cell r="T23">
            <v>64.114000000000004</v>
          </cell>
          <cell r="U23">
            <v>34.286999999999999</v>
          </cell>
          <cell r="V23">
            <v>29.826000000000001</v>
          </cell>
          <cell r="W23">
            <v>502.654</v>
          </cell>
          <cell r="X23">
            <v>216.72</v>
          </cell>
          <cell r="Y23">
            <v>285.93400000000003</v>
          </cell>
          <cell r="Z23">
            <v>822.56899999999996</v>
          </cell>
          <cell r="AA23">
            <v>431.91</v>
          </cell>
          <cell r="AB23">
            <v>390.65899999999999</v>
          </cell>
          <cell r="AC23">
            <v>548.97</v>
          </cell>
          <cell r="AD23">
            <v>244.124</v>
          </cell>
          <cell r="AE23">
            <v>304.846</v>
          </cell>
          <cell r="AF23">
            <v>2014.8009999999999</v>
          </cell>
          <cell r="AG23">
            <v>1008.9589999999999</v>
          </cell>
          <cell r="AH23">
            <v>1005.843</v>
          </cell>
          <cell r="AI23">
            <v>1308.1120000000001</v>
          </cell>
          <cell r="AJ23">
            <v>717.346</v>
          </cell>
          <cell r="AK23">
            <v>590.76599999999996</v>
          </cell>
          <cell r="AL23">
            <v>211.69</v>
          </cell>
          <cell r="AM23">
            <v>114.60299999999999</v>
          </cell>
          <cell r="AN23">
            <v>97.085999999999999</v>
          </cell>
          <cell r="AO23">
            <v>127.637</v>
          </cell>
          <cell r="AP23">
            <v>52.055</v>
          </cell>
          <cell r="AQ23">
            <v>75.581999999999994</v>
          </cell>
          <cell r="AR23">
            <v>221.15700000000001</v>
          </cell>
          <cell r="AS23">
            <v>92.247</v>
          </cell>
          <cell r="AT23">
            <v>128.91</v>
          </cell>
          <cell r="AU23">
            <v>29.273</v>
          </cell>
          <cell r="AV23">
            <v>16</v>
          </cell>
          <cell r="AW23">
            <v>13.273</v>
          </cell>
          <cell r="AX23">
            <v>20.384</v>
          </cell>
          <cell r="AY23">
            <v>12.516999999999999</v>
          </cell>
          <cell r="AZ23">
            <v>7.867</v>
          </cell>
          <cell r="BA23">
            <v>11.439</v>
          </cell>
          <cell r="BB23">
            <v>8.6839999999999993</v>
          </cell>
          <cell r="BC23">
            <v>2.7559999999999998</v>
          </cell>
          <cell r="BD23">
            <v>8.9450000000000003</v>
          </cell>
          <cell r="BE23">
            <v>3.8330000000000002</v>
          </cell>
          <cell r="BF23">
            <v>5.1109999999999998</v>
          </cell>
          <cell r="BG23">
            <v>8.8889999999999993</v>
          </cell>
          <cell r="BH23">
            <v>3.4830000000000001</v>
          </cell>
          <cell r="BI23">
            <v>5.4059999999999997</v>
          </cell>
          <cell r="BJ23">
            <v>191.88399999999999</v>
          </cell>
          <cell r="BK23">
            <v>76.247</v>
          </cell>
          <cell r="BL23">
            <v>115.637</v>
          </cell>
          <cell r="BM23">
            <v>75.533000000000001</v>
          </cell>
          <cell r="BN23">
            <v>41.298999999999999</v>
          </cell>
          <cell r="BO23">
            <v>34.234000000000002</v>
          </cell>
          <cell r="BP23">
            <v>72.400999999999996</v>
          </cell>
          <cell r="BQ23">
            <v>40.070999999999998</v>
          </cell>
          <cell r="BR23">
            <v>32.33</v>
          </cell>
          <cell r="BS23">
            <v>3.1309999999999998</v>
          </cell>
          <cell r="BT23">
            <v>1.228</v>
          </cell>
          <cell r="BU23">
            <v>1.9039999999999999</v>
          </cell>
          <cell r="BV23">
            <v>0.81</v>
          </cell>
          <cell r="BW23">
            <v>0.28000000000000003</v>
          </cell>
          <cell r="BX23">
            <v>0.53</v>
          </cell>
          <cell r="BY23">
            <v>94.927000000000007</v>
          </cell>
          <cell r="BZ23">
            <v>28.001000000000001</v>
          </cell>
          <cell r="CA23">
            <v>66.924999999999997</v>
          </cell>
          <cell r="CB23">
            <v>8.0109999999999992</v>
          </cell>
          <cell r="CC23">
            <v>3.0350000000000001</v>
          </cell>
          <cell r="CD23">
            <v>4.9749999999999996</v>
          </cell>
          <cell r="CE23">
            <v>86.915999999999997</v>
          </cell>
          <cell r="CF23">
            <v>24.966000000000001</v>
          </cell>
          <cell r="CG23">
            <v>61.95</v>
          </cell>
          <cell r="CH23">
            <v>20.614000000000001</v>
          </cell>
          <cell r="CI23">
            <v>6.6669999999999998</v>
          </cell>
          <cell r="CJ23">
            <v>13.946999999999999</v>
          </cell>
          <cell r="CK23">
            <v>485.53300000000002</v>
          </cell>
          <cell r="CL23">
            <v>199.36699999999999</v>
          </cell>
          <cell r="CM23">
            <v>286.166</v>
          </cell>
          <cell r="CN23">
            <v>432.69799999999998</v>
          </cell>
          <cell r="CO23">
            <v>171.18</v>
          </cell>
          <cell r="CP23">
            <v>261.517</v>
          </cell>
          <cell r="CQ23">
            <v>52.835000000000001</v>
          </cell>
          <cell r="CR23">
            <v>28.186</v>
          </cell>
          <cell r="CS23">
            <v>24.649000000000001</v>
          </cell>
          <cell r="CT23">
            <v>83.840999999999994</v>
          </cell>
          <cell r="CU23">
            <v>48.755000000000003</v>
          </cell>
          <cell r="CV23">
            <v>35.085999999999999</v>
          </cell>
          <cell r="CW23">
            <v>622.84900000000005</v>
          </cell>
          <cell r="CX23">
            <v>242.858</v>
          </cell>
          <cell r="CY23">
            <v>379.99099999999999</v>
          </cell>
          <cell r="CZ23">
            <v>1337.385</v>
          </cell>
          <cell r="DA23">
            <v>733.34500000000003</v>
          </cell>
          <cell r="DB23">
            <v>604.04</v>
          </cell>
          <cell r="DC23">
            <v>677.41600000000005</v>
          </cell>
          <cell r="DD23">
            <v>275.61399999999998</v>
          </cell>
          <cell r="DE23">
            <v>401.803</v>
          </cell>
          <cell r="DF23">
            <v>417.06599999999997</v>
          </cell>
          <cell r="DG23">
            <v>205.47900000000001</v>
          </cell>
          <cell r="DH23">
            <v>211.58699999999999</v>
          </cell>
          <cell r="DI23">
            <v>237.19399999999999</v>
          </cell>
          <cell r="DJ23">
            <v>125.102</v>
          </cell>
          <cell r="DK23">
            <v>112.093</v>
          </cell>
          <cell r="DL23">
            <v>35.631999999999998</v>
          </cell>
          <cell r="DM23">
            <v>17.984000000000002</v>
          </cell>
          <cell r="DN23">
            <v>17.648</v>
          </cell>
          <cell r="DO23">
            <v>20.939</v>
          </cell>
          <cell r="DP23">
            <v>8.2080000000000002</v>
          </cell>
          <cell r="DQ23">
            <v>12.731</v>
          </cell>
          <cell r="DR23">
            <v>47.314</v>
          </cell>
          <cell r="DS23">
            <v>22.459</v>
          </cell>
          <cell r="DT23">
            <v>24.855</v>
          </cell>
          <cell r="DU23">
            <v>5.3129999999999997</v>
          </cell>
          <cell r="DV23">
            <v>2.3769999999999998</v>
          </cell>
          <cell r="DW23">
            <v>2.9359999999999999</v>
          </cell>
          <cell r="DX23">
            <v>4.25</v>
          </cell>
          <cell r="DY23">
            <v>2.2549999999999999</v>
          </cell>
          <cell r="DZ23">
            <v>1.9950000000000001</v>
          </cell>
          <cell r="EA23">
            <v>2.0299999999999998</v>
          </cell>
          <cell r="EB23">
            <v>1.1599999999999999</v>
          </cell>
          <cell r="EC23">
            <v>0.86899999999999999</v>
          </cell>
          <cell r="ED23">
            <v>2.2200000000000002</v>
          </cell>
          <cell r="EE23">
            <v>1.095</v>
          </cell>
          <cell r="EF23">
            <v>1.125</v>
          </cell>
          <cell r="EG23">
            <v>1.0629999999999999</v>
          </cell>
          <cell r="EH23">
            <v>0.122</v>
          </cell>
          <cell r="EI23">
            <v>0.94099999999999995</v>
          </cell>
          <cell r="EJ23">
            <v>42.000999999999998</v>
          </cell>
          <cell r="EK23">
            <v>20.081</v>
          </cell>
          <cell r="EL23">
            <v>21.919</v>
          </cell>
          <cell r="EM23">
            <v>16.291</v>
          </cell>
          <cell r="EN23">
            <v>9.0419999999999998</v>
          </cell>
          <cell r="EO23">
            <v>7.2489999999999997</v>
          </cell>
          <cell r="EP23">
            <v>15.484999999999999</v>
          </cell>
          <cell r="EQ23">
            <v>8.6669999999999998</v>
          </cell>
          <cell r="ER23">
            <v>6.8170000000000002</v>
          </cell>
          <cell r="ES23">
            <v>0.80700000000000005</v>
          </cell>
          <cell r="ET23">
            <v>0.375</v>
          </cell>
          <cell r="EU23">
            <v>0.432</v>
          </cell>
          <cell r="EV23">
            <v>0.23200000000000001</v>
          </cell>
          <cell r="EW23">
            <v>0.124</v>
          </cell>
          <cell r="EX23">
            <v>0.109</v>
          </cell>
          <cell r="EY23">
            <v>20.239000000000001</v>
          </cell>
          <cell r="EZ23">
            <v>8.8420000000000005</v>
          </cell>
          <cell r="FA23">
            <v>11.397</v>
          </cell>
          <cell r="FB23">
            <v>1.756</v>
          </cell>
          <cell r="FC23">
            <v>0.70099999999999996</v>
          </cell>
          <cell r="FD23">
            <v>1.0549999999999999</v>
          </cell>
          <cell r="FE23">
            <v>18.483000000000001</v>
          </cell>
          <cell r="FF23">
            <v>8.141</v>
          </cell>
          <cell r="FG23">
            <v>10.342000000000001</v>
          </cell>
          <cell r="FH23">
            <v>5.2389999999999999</v>
          </cell>
          <cell r="FI23">
            <v>2.0739999999999998</v>
          </cell>
          <cell r="FJ23">
            <v>3.165</v>
          </cell>
          <cell r="FK23">
            <v>132.55699999999999</v>
          </cell>
          <cell r="FL23">
            <v>57.917999999999999</v>
          </cell>
          <cell r="FM23">
            <v>74.638999999999996</v>
          </cell>
          <cell r="FN23">
            <v>115.3</v>
          </cell>
          <cell r="FO23">
            <v>48.387999999999998</v>
          </cell>
          <cell r="FP23">
            <v>66.912000000000006</v>
          </cell>
          <cell r="FQ23">
            <v>17.257999999999999</v>
          </cell>
          <cell r="FR23">
            <v>9.5310000000000006</v>
          </cell>
          <cell r="FS23">
            <v>7.7270000000000003</v>
          </cell>
          <cell r="FT23">
            <v>17.515000000000001</v>
          </cell>
          <cell r="FU23">
            <v>9.8279999999999994</v>
          </cell>
          <cell r="FV23">
            <v>7.6870000000000003</v>
          </cell>
          <cell r="FW23">
            <v>162.357</v>
          </cell>
          <cell r="FX23">
            <v>70.549000000000007</v>
          </cell>
          <cell r="FY23">
            <v>91.808000000000007</v>
          </cell>
          <cell r="FZ23">
            <v>242.50700000000001</v>
          </cell>
          <cell r="GA23">
            <v>127.479</v>
          </cell>
          <cell r="GB23">
            <v>115.029</v>
          </cell>
          <cell r="GC23">
            <v>174.55799999999999</v>
          </cell>
          <cell r="GD23">
            <v>78</v>
          </cell>
          <cell r="GE23">
            <v>96.558999999999997</v>
          </cell>
          <cell r="GF23">
            <v>166.898</v>
          </cell>
          <cell r="GG23">
            <v>84.754000000000005</v>
          </cell>
          <cell r="GH23">
            <v>82.144000000000005</v>
          </cell>
          <cell r="GI23">
            <v>126.261</v>
          </cell>
          <cell r="GJ23">
            <v>66.637</v>
          </cell>
          <cell r="GK23">
            <v>59.622999999999998</v>
          </cell>
          <cell r="GL23">
            <v>12.414</v>
          </cell>
          <cell r="GM23">
            <v>6.6470000000000002</v>
          </cell>
          <cell r="GN23">
            <v>5.7670000000000003</v>
          </cell>
          <cell r="GO23">
            <v>5.8140000000000001</v>
          </cell>
          <cell r="GP23">
            <v>2.4609999999999999</v>
          </cell>
          <cell r="GQ23">
            <v>3.3530000000000002</v>
          </cell>
          <cell r="GR23">
            <v>15.101000000000001</v>
          </cell>
          <cell r="GS23">
            <v>6.8</v>
          </cell>
          <cell r="GT23">
            <v>8.3010000000000002</v>
          </cell>
          <cell r="GU23">
            <v>2.5419999999999998</v>
          </cell>
          <cell r="GV23">
            <v>1.3180000000000001</v>
          </cell>
          <cell r="GW23">
            <v>1.224</v>
          </cell>
          <cell r="GX23">
            <v>1.845</v>
          </cell>
          <cell r="GY23">
            <v>1.0469999999999999</v>
          </cell>
          <cell r="GZ23">
            <v>0.79800000000000004</v>
          </cell>
          <cell r="HA23">
            <v>1.1100000000000001</v>
          </cell>
          <cell r="HB23">
            <v>0.55200000000000005</v>
          </cell>
          <cell r="HC23">
            <v>0.55800000000000005</v>
          </cell>
          <cell r="HD23">
            <v>0.73499999999999999</v>
          </cell>
          <cell r="HE23">
            <v>0.495</v>
          </cell>
          <cell r="HF23">
            <v>0.24</v>
          </cell>
          <cell r="HG23">
            <v>0.69699999999999995</v>
          </cell>
          <cell r="HH23">
            <v>0.27100000000000002</v>
          </cell>
          <cell r="HI23">
            <v>0.42599999999999999</v>
          </cell>
          <cell r="HJ23">
            <v>12.558999999999999</v>
          </cell>
          <cell r="HK23">
            <v>5.4820000000000002</v>
          </cell>
          <cell r="HL23">
            <v>7.077</v>
          </cell>
          <cell r="HM23">
            <v>6.31</v>
          </cell>
          <cell r="HN23">
            <v>2.819</v>
          </cell>
          <cell r="HO23">
            <v>3.492</v>
          </cell>
          <cell r="HP23">
            <v>5.2990000000000004</v>
          </cell>
          <cell r="HQ23">
            <v>2.3839999999999999</v>
          </cell>
          <cell r="HR23">
            <v>2.9140000000000001</v>
          </cell>
          <cell r="HS23">
            <v>1.012</v>
          </cell>
          <cell r="HT23">
            <v>0.434</v>
          </cell>
          <cell r="HU23">
            <v>0.57699999999999996</v>
          </cell>
          <cell r="HV23">
            <v>0.16300000000000001</v>
          </cell>
          <cell r="HW23">
            <v>0.16300000000000001</v>
          </cell>
          <cell r="HX23">
            <v>0</v>
          </cell>
          <cell r="HY23">
            <v>4.7249999999999996</v>
          </cell>
          <cell r="HZ23">
            <v>1.917</v>
          </cell>
          <cell r="IA23">
            <v>2.8079999999999998</v>
          </cell>
          <cell r="IB23">
            <v>0.35899999999999999</v>
          </cell>
          <cell r="IC23">
            <v>0</v>
          </cell>
          <cell r="ID23">
            <v>0.35899999999999999</v>
          </cell>
          <cell r="IE23">
            <v>4.367</v>
          </cell>
          <cell r="IF23">
            <v>1.917</v>
          </cell>
          <cell r="IG23">
            <v>2.4500000000000002</v>
          </cell>
          <cell r="IH23">
            <v>1.361</v>
          </cell>
          <cell r="II23">
            <v>0.58399999999999996</v>
          </cell>
          <cell r="IJ23">
            <v>0.77700000000000002</v>
          </cell>
          <cell r="IK23">
            <v>25.536000000000001</v>
          </cell>
          <cell r="IL23">
            <v>11.316000000000001</v>
          </cell>
          <cell r="IM23">
            <v>14.22</v>
          </cell>
          <cell r="IN23">
            <v>22.859000000000002</v>
          </cell>
          <cell r="IO23">
            <v>10.135999999999999</v>
          </cell>
          <cell r="IP23">
            <v>12.723000000000001</v>
          </cell>
          <cell r="IQ23">
            <v>2.677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5.46</v>
          </cell>
          <cell r="C35">
            <v>3.1030000000000002</v>
          </cell>
          <cell r="D35">
            <v>2.3570000000000002</v>
          </cell>
          <cell r="E35">
            <v>50.697000000000003</v>
          </cell>
          <cell r="F35">
            <v>19.853999999999999</v>
          </cell>
          <cell r="G35">
            <v>30.843</v>
          </cell>
          <cell r="H35">
            <v>12.288</v>
          </cell>
          <cell r="I35">
            <v>4.4089999999999998</v>
          </cell>
          <cell r="J35">
            <v>7.8789999999999996</v>
          </cell>
          <cell r="K35">
            <v>423.66899999999998</v>
          </cell>
          <cell r="L35">
            <v>188.10300000000001</v>
          </cell>
          <cell r="M35">
            <v>235.566</v>
          </cell>
          <cell r="N35">
            <v>383.37900000000002</v>
          </cell>
          <cell r="O35">
            <v>167.54599999999999</v>
          </cell>
          <cell r="P35">
            <v>215.833</v>
          </cell>
          <cell r="Q35">
            <v>40.29</v>
          </cell>
          <cell r="R35">
            <v>20.556999999999999</v>
          </cell>
          <cell r="S35">
            <v>19.733000000000001</v>
          </cell>
          <cell r="T35">
            <v>57.02</v>
          </cell>
          <cell r="U35">
            <v>30.532</v>
          </cell>
          <cell r="V35">
            <v>26.488</v>
          </cell>
          <cell r="W35">
            <v>508.66399999999999</v>
          </cell>
          <cell r="X35">
            <v>220.80600000000001</v>
          </cell>
          <cell r="Y35">
            <v>287.858</v>
          </cell>
          <cell r="Z35">
            <v>838.15800000000002</v>
          </cell>
          <cell r="AA35">
            <v>436.22</v>
          </cell>
          <cell r="AB35">
            <v>401.93799999999999</v>
          </cell>
          <cell r="AC35">
            <v>548.96</v>
          </cell>
          <cell r="AD35">
            <v>245.048</v>
          </cell>
          <cell r="AE35">
            <v>303.91199999999998</v>
          </cell>
          <cell r="AF35">
            <v>2034.9770000000001</v>
          </cell>
          <cell r="AG35">
            <v>1017.896</v>
          </cell>
          <cell r="AH35">
            <v>1017.08</v>
          </cell>
          <cell r="AI35">
            <v>1304.2059999999999</v>
          </cell>
          <cell r="AJ35">
            <v>716.04499999999996</v>
          </cell>
          <cell r="AK35">
            <v>588.16200000000003</v>
          </cell>
          <cell r="AL35">
            <v>250.33500000000001</v>
          </cell>
          <cell r="AM35">
            <v>139.328</v>
          </cell>
          <cell r="AN35">
            <v>111.00700000000001</v>
          </cell>
          <cell r="AO35">
            <v>151.87100000000001</v>
          </cell>
          <cell r="AP35">
            <v>67.938000000000002</v>
          </cell>
          <cell r="AQ35">
            <v>83.933999999999997</v>
          </cell>
          <cell r="AR35">
            <v>233.38800000000001</v>
          </cell>
          <cell r="AS35">
            <v>92.254999999999995</v>
          </cell>
          <cell r="AT35">
            <v>141.13300000000001</v>
          </cell>
          <cell r="AU35">
            <v>36.731000000000002</v>
          </cell>
          <cell r="AV35">
            <v>13.221</v>
          </cell>
          <cell r="AW35">
            <v>23.51</v>
          </cell>
          <cell r="AX35">
            <v>30.105</v>
          </cell>
          <cell r="AY35">
            <v>11.606</v>
          </cell>
          <cell r="AZ35">
            <v>18.498999999999999</v>
          </cell>
          <cell r="BA35">
            <v>10.731999999999999</v>
          </cell>
          <cell r="BB35">
            <v>5.4139999999999997</v>
          </cell>
          <cell r="BC35">
            <v>5.319</v>
          </cell>
          <cell r="BD35">
            <v>19.373000000000001</v>
          </cell>
          <cell r="BE35">
            <v>6.1929999999999996</v>
          </cell>
          <cell r="BF35">
            <v>13.18</v>
          </cell>
          <cell r="BG35">
            <v>6.6260000000000003</v>
          </cell>
          <cell r="BH35">
            <v>1.615</v>
          </cell>
          <cell r="BI35">
            <v>5.0110000000000001</v>
          </cell>
          <cell r="BJ35">
            <v>196.65700000000001</v>
          </cell>
          <cell r="BK35">
            <v>79.034000000000006</v>
          </cell>
          <cell r="BL35">
            <v>117.623</v>
          </cell>
          <cell r="BM35">
            <v>77.72</v>
          </cell>
          <cell r="BN35">
            <v>40.088999999999999</v>
          </cell>
          <cell r="BO35">
            <v>37.631</v>
          </cell>
          <cell r="BP35">
            <v>74.037999999999997</v>
          </cell>
          <cell r="BQ35">
            <v>38.65</v>
          </cell>
          <cell r="BR35">
            <v>35.387</v>
          </cell>
          <cell r="BS35">
            <v>3.6829999999999998</v>
          </cell>
          <cell r="BT35">
            <v>1.4390000000000001</v>
          </cell>
          <cell r="BU35">
            <v>2.2440000000000002</v>
          </cell>
          <cell r="BV35">
            <v>2.0859999999999999</v>
          </cell>
          <cell r="BW35">
            <v>0.42199999999999999</v>
          </cell>
          <cell r="BX35">
            <v>1.6639999999999999</v>
          </cell>
          <cell r="BY35">
            <v>92.715000000000003</v>
          </cell>
          <cell r="BZ35">
            <v>33.265000000000001</v>
          </cell>
          <cell r="CA35">
            <v>59.45</v>
          </cell>
          <cell r="CB35">
            <v>13.12</v>
          </cell>
          <cell r="CC35">
            <v>5.9550000000000001</v>
          </cell>
          <cell r="CD35">
            <v>7.165</v>
          </cell>
          <cell r="CE35">
            <v>79.594999999999999</v>
          </cell>
          <cell r="CF35">
            <v>27.31</v>
          </cell>
          <cell r="CG35">
            <v>52.286000000000001</v>
          </cell>
          <cell r="CH35">
            <v>24.135000000000002</v>
          </cell>
          <cell r="CI35">
            <v>5.258</v>
          </cell>
          <cell r="CJ35">
            <v>18.878</v>
          </cell>
          <cell r="CK35">
            <v>497.38299999999998</v>
          </cell>
          <cell r="CL35">
            <v>209.59700000000001</v>
          </cell>
          <cell r="CM35">
            <v>287.786</v>
          </cell>
          <cell r="CN35">
            <v>444.351</v>
          </cell>
          <cell r="CO35">
            <v>183.25</v>
          </cell>
          <cell r="CP35">
            <v>261.101</v>
          </cell>
          <cell r="CQ35">
            <v>53.031999999999996</v>
          </cell>
          <cell r="CR35">
            <v>26.347000000000001</v>
          </cell>
          <cell r="CS35">
            <v>26.684999999999999</v>
          </cell>
          <cell r="CT35">
            <v>84.77</v>
          </cell>
          <cell r="CU35">
            <v>44.064</v>
          </cell>
          <cell r="CV35">
            <v>40.706000000000003</v>
          </cell>
          <cell r="CW35">
            <v>646</v>
          </cell>
          <cell r="CX35">
            <v>257.78800000000001</v>
          </cell>
          <cell r="CY35">
            <v>388.21199999999999</v>
          </cell>
          <cell r="CZ35">
            <v>1340.9369999999999</v>
          </cell>
          <cell r="DA35">
            <v>729.26599999999996</v>
          </cell>
          <cell r="DB35">
            <v>611.67100000000005</v>
          </cell>
          <cell r="DC35">
            <v>694.04</v>
          </cell>
          <cell r="DD35">
            <v>288.63099999999997</v>
          </cell>
          <cell r="DE35">
            <v>405.40899999999999</v>
          </cell>
          <cell r="DF35">
            <v>422.08199999999999</v>
          </cell>
          <cell r="DG35">
            <v>207.596</v>
          </cell>
          <cell r="DH35">
            <v>214.48599999999999</v>
          </cell>
          <cell r="DI35">
            <v>239.97</v>
          </cell>
          <cell r="DJ35">
            <v>127.145</v>
          </cell>
          <cell r="DK35">
            <v>112.825</v>
          </cell>
          <cell r="DL35">
            <v>39.350999999999999</v>
          </cell>
          <cell r="DM35">
            <v>19.754000000000001</v>
          </cell>
          <cell r="DN35">
            <v>19.597000000000001</v>
          </cell>
          <cell r="DO35">
            <v>26.213000000000001</v>
          </cell>
          <cell r="DP35">
            <v>10.670999999999999</v>
          </cell>
          <cell r="DQ35">
            <v>15.542</v>
          </cell>
          <cell r="DR35">
            <v>47.908000000000001</v>
          </cell>
          <cell r="DS35">
            <v>18.411999999999999</v>
          </cell>
          <cell r="DT35">
            <v>29.495999999999999</v>
          </cell>
          <cell r="DU35">
            <v>7.1269999999999998</v>
          </cell>
          <cell r="DV35">
            <v>1.9019999999999999</v>
          </cell>
          <cell r="DW35">
            <v>5.2249999999999996</v>
          </cell>
          <cell r="DX35">
            <v>5.8550000000000004</v>
          </cell>
          <cell r="DY35">
            <v>1.9019999999999999</v>
          </cell>
          <cell r="DZ35">
            <v>3.952</v>
          </cell>
          <cell r="EA35">
            <v>2.6720000000000002</v>
          </cell>
          <cell r="EB35">
            <v>0.52300000000000002</v>
          </cell>
          <cell r="EC35">
            <v>2.149</v>
          </cell>
          <cell r="ED35">
            <v>3.1829999999999998</v>
          </cell>
          <cell r="EE35">
            <v>1.379</v>
          </cell>
          <cell r="EF35">
            <v>1.804</v>
          </cell>
          <cell r="EG35">
            <v>1.2729999999999999</v>
          </cell>
          <cell r="EH35">
            <v>0</v>
          </cell>
          <cell r="EI35">
            <v>1.2729999999999999</v>
          </cell>
          <cell r="EJ35">
            <v>40.780999999999999</v>
          </cell>
          <cell r="EK35">
            <v>16.510000000000002</v>
          </cell>
          <cell r="EL35">
            <v>24.271000000000001</v>
          </cell>
          <cell r="EM35">
            <v>13.214</v>
          </cell>
          <cell r="EN35">
            <v>7.4249999999999998</v>
          </cell>
          <cell r="EO35">
            <v>5.7880000000000003</v>
          </cell>
          <cell r="EP35">
            <v>12.064</v>
          </cell>
          <cell r="EQ35">
            <v>7.14</v>
          </cell>
          <cell r="ER35">
            <v>4.9240000000000004</v>
          </cell>
          <cell r="ES35">
            <v>1.1499999999999999</v>
          </cell>
          <cell r="ET35">
            <v>0.28599999999999998</v>
          </cell>
          <cell r="EU35">
            <v>0.86399999999999999</v>
          </cell>
          <cell r="EV35">
            <v>0.27</v>
          </cell>
          <cell r="EW35">
            <v>0.154</v>
          </cell>
          <cell r="EX35">
            <v>0.11600000000000001</v>
          </cell>
          <cell r="EY35">
            <v>23.442</v>
          </cell>
          <cell r="EZ35">
            <v>8.6950000000000003</v>
          </cell>
          <cell r="FA35">
            <v>14.747</v>
          </cell>
          <cell r="FB35">
            <v>2.2360000000000002</v>
          </cell>
          <cell r="FC35">
            <v>1.3120000000000001</v>
          </cell>
          <cell r="FD35">
            <v>0.92400000000000004</v>
          </cell>
          <cell r="FE35">
            <v>21.204999999999998</v>
          </cell>
          <cell r="FF35">
            <v>7.383</v>
          </cell>
          <cell r="FG35">
            <v>13.823</v>
          </cell>
          <cell r="FH35">
            <v>3.855</v>
          </cell>
          <cell r="FI35">
            <v>0.23599999999999999</v>
          </cell>
          <cell r="FJ35">
            <v>3.6190000000000002</v>
          </cell>
          <cell r="FK35">
            <v>134.20400000000001</v>
          </cell>
          <cell r="FL35">
            <v>62.037999999999997</v>
          </cell>
          <cell r="FM35">
            <v>72.165000000000006</v>
          </cell>
          <cell r="FN35">
            <v>114.435</v>
          </cell>
          <cell r="FO35">
            <v>50.436999999999998</v>
          </cell>
          <cell r="FP35">
            <v>63.997999999999998</v>
          </cell>
          <cell r="FQ35">
            <v>19.768999999999998</v>
          </cell>
          <cell r="FR35">
            <v>11.601000000000001</v>
          </cell>
          <cell r="FS35">
            <v>8.1669999999999998</v>
          </cell>
          <cell r="FT35">
            <v>14.736000000000001</v>
          </cell>
          <cell r="FU35">
            <v>7.6630000000000003</v>
          </cell>
          <cell r="FV35">
            <v>7.0730000000000004</v>
          </cell>
          <cell r="FW35">
            <v>167.376</v>
          </cell>
          <cell r="FX35">
            <v>72.787999999999997</v>
          </cell>
          <cell r="FY35">
            <v>94.587999999999994</v>
          </cell>
          <cell r="FZ35">
            <v>247.09700000000001</v>
          </cell>
          <cell r="GA35">
            <v>129.047</v>
          </cell>
          <cell r="GB35">
            <v>118.05</v>
          </cell>
          <cell r="GC35">
            <v>174.98400000000001</v>
          </cell>
          <cell r="GD35">
            <v>78.548000000000002</v>
          </cell>
          <cell r="GE35">
            <v>96.436000000000007</v>
          </cell>
          <cell r="GF35">
            <v>179.499</v>
          </cell>
          <cell r="GG35">
            <v>92.203000000000003</v>
          </cell>
          <cell r="GH35">
            <v>87.296999999999997</v>
          </cell>
          <cell r="GI35">
            <v>137.946</v>
          </cell>
          <cell r="GJ35">
            <v>74.911000000000001</v>
          </cell>
          <cell r="GK35">
            <v>63.034999999999997</v>
          </cell>
          <cell r="GL35">
            <v>14.21</v>
          </cell>
          <cell r="GM35">
            <v>8.8699999999999992</v>
          </cell>
          <cell r="GN35">
            <v>5.3390000000000004</v>
          </cell>
          <cell r="GO35">
            <v>6.41</v>
          </cell>
          <cell r="GP35">
            <v>3.3719999999999999</v>
          </cell>
          <cell r="GQ35">
            <v>3.0379999999999998</v>
          </cell>
          <cell r="GR35">
            <v>15.252000000000001</v>
          </cell>
          <cell r="GS35">
            <v>6.0940000000000003</v>
          </cell>
          <cell r="GT35">
            <v>9.1579999999999995</v>
          </cell>
          <cell r="GU35">
            <v>3.3340000000000001</v>
          </cell>
          <cell r="GV35">
            <v>1.7230000000000001</v>
          </cell>
          <cell r="GW35">
            <v>1.611</v>
          </cell>
          <cell r="GX35">
            <v>2.165</v>
          </cell>
          <cell r="GY35">
            <v>1.4279999999999999</v>
          </cell>
          <cell r="GZ35">
            <v>0.73699999999999999</v>
          </cell>
          <cell r="HA35">
            <v>0.58299999999999996</v>
          </cell>
          <cell r="HB35">
            <v>0.26300000000000001</v>
          </cell>
          <cell r="HC35">
            <v>0.31900000000000001</v>
          </cell>
          <cell r="HD35">
            <v>1.5820000000000001</v>
          </cell>
          <cell r="HE35">
            <v>1.165</v>
          </cell>
          <cell r="HF35">
            <v>0.41699999999999998</v>
          </cell>
          <cell r="HG35">
            <v>1.169</v>
          </cell>
          <cell r="HH35">
            <v>0.29499999999999998</v>
          </cell>
          <cell r="HI35">
            <v>0.874</v>
          </cell>
          <cell r="HJ35">
            <v>11.917999999999999</v>
          </cell>
          <cell r="HK35">
            <v>4.3710000000000004</v>
          </cell>
          <cell r="HL35">
            <v>7.5469999999999997</v>
          </cell>
          <cell r="HM35">
            <v>4.4820000000000002</v>
          </cell>
          <cell r="HN35">
            <v>2.1739999999999999</v>
          </cell>
          <cell r="HO35">
            <v>2.3079999999999998</v>
          </cell>
          <cell r="HP35">
            <v>3.4849999999999999</v>
          </cell>
          <cell r="HQ35">
            <v>1.5289999999999999</v>
          </cell>
          <cell r="HR35">
            <v>1.9550000000000001</v>
          </cell>
          <cell r="HS35">
            <v>0.998</v>
          </cell>
          <cell r="HT35">
            <v>0.64500000000000002</v>
          </cell>
          <cell r="HU35">
            <v>0.35299999999999998</v>
          </cell>
          <cell r="HV35">
            <v>0</v>
          </cell>
          <cell r="HW35">
            <v>0</v>
          </cell>
          <cell r="HX35">
            <v>0</v>
          </cell>
          <cell r="HY35">
            <v>5.827</v>
          </cell>
          <cell r="HZ35">
            <v>1.5649999999999999</v>
          </cell>
          <cell r="IA35">
            <v>4.2619999999999996</v>
          </cell>
          <cell r="IB35">
            <v>1.1950000000000001</v>
          </cell>
          <cell r="IC35">
            <v>0.49099999999999999</v>
          </cell>
          <cell r="ID35">
            <v>0.70499999999999996</v>
          </cell>
          <cell r="IE35">
            <v>4.6310000000000002</v>
          </cell>
          <cell r="IF35">
            <v>1.0740000000000001</v>
          </cell>
          <cell r="IG35">
            <v>3.5569999999999999</v>
          </cell>
          <cell r="IH35">
            <v>1.609</v>
          </cell>
          <cell r="II35">
            <v>0.63200000000000001</v>
          </cell>
          <cell r="IJ35">
            <v>0.97699999999999998</v>
          </cell>
          <cell r="IK35">
            <v>26.302</v>
          </cell>
          <cell r="IL35">
            <v>11.196999999999999</v>
          </cell>
          <cell r="IM35">
            <v>15.103999999999999</v>
          </cell>
          <cell r="IN35">
            <v>22.315000000000001</v>
          </cell>
          <cell r="IO35">
            <v>8.9459999999999997</v>
          </cell>
          <cell r="IP35">
            <v>13.37</v>
          </cell>
          <cell r="IQ35">
            <v>3.9870000000000001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7.944</v>
          </cell>
          <cell r="C47">
            <v>3.5870000000000002</v>
          </cell>
          <cell r="D47">
            <v>4.3570000000000002</v>
          </cell>
          <cell r="E47">
            <v>48.377000000000002</v>
          </cell>
          <cell r="F47">
            <v>19.068999999999999</v>
          </cell>
          <cell r="G47">
            <v>29.308</v>
          </cell>
          <cell r="H47">
            <v>14.874000000000001</v>
          </cell>
          <cell r="I47">
            <v>7.444</v>
          </cell>
          <cell r="J47">
            <v>7.43</v>
          </cell>
          <cell r="K47">
            <v>414.37400000000002</v>
          </cell>
          <cell r="L47">
            <v>177.30500000000001</v>
          </cell>
          <cell r="M47">
            <v>237.06899999999999</v>
          </cell>
          <cell r="N47">
            <v>382.72899999999998</v>
          </cell>
          <cell r="O47">
            <v>159.54400000000001</v>
          </cell>
          <cell r="P47">
            <v>223.185</v>
          </cell>
          <cell r="Q47">
            <v>31.645</v>
          </cell>
          <cell r="R47">
            <v>17.760999999999999</v>
          </cell>
          <cell r="S47">
            <v>13.884</v>
          </cell>
          <cell r="T47">
            <v>56.25</v>
          </cell>
          <cell r="U47">
            <v>30.120999999999999</v>
          </cell>
          <cell r="V47">
            <v>26.129000000000001</v>
          </cell>
          <cell r="W47">
            <v>499.68299999999999</v>
          </cell>
          <cell r="X47">
            <v>212.62100000000001</v>
          </cell>
          <cell r="Y47">
            <v>287.06200000000001</v>
          </cell>
          <cell r="Z47">
            <v>863.14</v>
          </cell>
          <cell r="AA47">
            <v>450.49400000000003</v>
          </cell>
          <cell r="AB47">
            <v>412.64499999999998</v>
          </cell>
          <cell r="AC47">
            <v>537.76599999999996</v>
          </cell>
          <cell r="AD47">
            <v>236.34100000000001</v>
          </cell>
          <cell r="AE47">
            <v>301.42500000000001</v>
          </cell>
          <cell r="AF47">
            <v>2057.66</v>
          </cell>
          <cell r="AG47">
            <v>1021.638</v>
          </cell>
          <cell r="AH47">
            <v>1036.021</v>
          </cell>
          <cell r="AI47">
            <v>1331.0229999999999</v>
          </cell>
          <cell r="AJ47">
            <v>717.20399999999995</v>
          </cell>
          <cell r="AK47">
            <v>613.81899999999996</v>
          </cell>
          <cell r="AL47">
            <v>221.87100000000001</v>
          </cell>
          <cell r="AM47">
            <v>120.27500000000001</v>
          </cell>
          <cell r="AN47">
            <v>101.596</v>
          </cell>
          <cell r="AO47">
            <v>128.208</v>
          </cell>
          <cell r="AP47">
            <v>59.198999999999998</v>
          </cell>
          <cell r="AQ47">
            <v>69.007999999999996</v>
          </cell>
          <cell r="AR47">
            <v>248.06700000000001</v>
          </cell>
          <cell r="AS47">
            <v>103.536</v>
          </cell>
          <cell r="AT47">
            <v>144.53100000000001</v>
          </cell>
          <cell r="AU47">
            <v>33.271000000000001</v>
          </cell>
          <cell r="AV47">
            <v>10.891</v>
          </cell>
          <cell r="AW47">
            <v>22.38</v>
          </cell>
          <cell r="AX47">
            <v>20.137</v>
          </cell>
          <cell r="AY47">
            <v>9.2579999999999991</v>
          </cell>
          <cell r="AZ47">
            <v>10.879</v>
          </cell>
          <cell r="BA47">
            <v>9.2070000000000007</v>
          </cell>
          <cell r="BB47">
            <v>4.6749999999999998</v>
          </cell>
          <cell r="BC47">
            <v>4.5309999999999997</v>
          </cell>
          <cell r="BD47">
            <v>10.93</v>
          </cell>
          <cell r="BE47">
            <v>4.5830000000000002</v>
          </cell>
          <cell r="BF47">
            <v>6.3470000000000004</v>
          </cell>
          <cell r="BG47">
            <v>13.134</v>
          </cell>
          <cell r="BH47">
            <v>1.6319999999999999</v>
          </cell>
          <cell r="BI47">
            <v>11.502000000000001</v>
          </cell>
          <cell r="BJ47">
            <v>214.79599999999999</v>
          </cell>
          <cell r="BK47">
            <v>92.646000000000001</v>
          </cell>
          <cell r="BL47">
            <v>122.15</v>
          </cell>
          <cell r="BM47">
            <v>85.254000000000005</v>
          </cell>
          <cell r="BN47">
            <v>45.215000000000003</v>
          </cell>
          <cell r="BO47">
            <v>40.039000000000001</v>
          </cell>
          <cell r="BP47">
            <v>78.322999999999993</v>
          </cell>
          <cell r="BQ47">
            <v>42.618000000000002</v>
          </cell>
          <cell r="BR47">
            <v>35.704999999999998</v>
          </cell>
          <cell r="BS47">
            <v>6.931</v>
          </cell>
          <cell r="BT47">
            <v>2.597</v>
          </cell>
          <cell r="BU47">
            <v>4.3339999999999996</v>
          </cell>
          <cell r="BV47">
            <v>0.85499999999999998</v>
          </cell>
          <cell r="BW47">
            <v>0.47399999999999998</v>
          </cell>
          <cell r="BX47">
            <v>0.38100000000000001</v>
          </cell>
          <cell r="BY47">
            <v>102.614</v>
          </cell>
          <cell r="BZ47">
            <v>37.981000000000002</v>
          </cell>
          <cell r="CA47">
            <v>64.634</v>
          </cell>
          <cell r="CB47">
            <v>15.329000000000001</v>
          </cell>
          <cell r="CC47">
            <v>6.0119999999999996</v>
          </cell>
          <cell r="CD47">
            <v>9.3170000000000002</v>
          </cell>
          <cell r="CE47">
            <v>87.284999999999997</v>
          </cell>
          <cell r="CF47">
            <v>31.969000000000001</v>
          </cell>
          <cell r="CG47">
            <v>55.317</v>
          </cell>
          <cell r="CH47">
            <v>26.073</v>
          </cell>
          <cell r="CI47">
            <v>8.9760000000000009</v>
          </cell>
          <cell r="CJ47">
            <v>17.097000000000001</v>
          </cell>
          <cell r="CK47">
            <v>478.57</v>
          </cell>
          <cell r="CL47">
            <v>200.898</v>
          </cell>
          <cell r="CM47">
            <v>277.67099999999999</v>
          </cell>
          <cell r="CN47">
            <v>428.06799999999998</v>
          </cell>
          <cell r="CO47">
            <v>177.22200000000001</v>
          </cell>
          <cell r="CP47">
            <v>250.846</v>
          </cell>
          <cell r="CQ47">
            <v>50.502000000000002</v>
          </cell>
          <cell r="CR47">
            <v>23.675999999999998</v>
          </cell>
          <cell r="CS47">
            <v>26.826000000000001</v>
          </cell>
          <cell r="CT47">
            <v>87.53</v>
          </cell>
          <cell r="CU47">
            <v>47.293999999999997</v>
          </cell>
          <cell r="CV47">
            <v>40.235999999999997</v>
          </cell>
          <cell r="CW47">
            <v>639.10699999999997</v>
          </cell>
          <cell r="CX47">
            <v>257.14100000000002</v>
          </cell>
          <cell r="CY47">
            <v>381.96600000000001</v>
          </cell>
          <cell r="CZ47">
            <v>1364.2940000000001</v>
          </cell>
          <cell r="DA47">
            <v>728.09400000000005</v>
          </cell>
          <cell r="DB47">
            <v>636.19899999999996</v>
          </cell>
          <cell r="DC47">
            <v>693.36599999999999</v>
          </cell>
          <cell r="DD47">
            <v>293.54399999999998</v>
          </cell>
          <cell r="DE47">
            <v>399.822</v>
          </cell>
          <cell r="DF47">
            <v>427.59500000000003</v>
          </cell>
          <cell r="DG47">
            <v>210.58</v>
          </cell>
          <cell r="DH47">
            <v>217.01599999999999</v>
          </cell>
          <cell r="DI47">
            <v>247.631</v>
          </cell>
          <cell r="DJ47">
            <v>127.46</v>
          </cell>
          <cell r="DK47">
            <v>120.17100000000001</v>
          </cell>
          <cell r="DL47">
            <v>41.177</v>
          </cell>
          <cell r="DM47">
            <v>18.012</v>
          </cell>
          <cell r="DN47">
            <v>23.164999999999999</v>
          </cell>
          <cell r="DO47">
            <v>28.402000000000001</v>
          </cell>
          <cell r="DP47">
            <v>9.5960000000000001</v>
          </cell>
          <cell r="DQ47">
            <v>18.806999999999999</v>
          </cell>
          <cell r="DR47">
            <v>45.695999999999998</v>
          </cell>
          <cell r="DS47">
            <v>21.231999999999999</v>
          </cell>
          <cell r="DT47">
            <v>24.463999999999999</v>
          </cell>
          <cell r="DU47">
            <v>5.01</v>
          </cell>
          <cell r="DV47">
            <v>1.7350000000000001</v>
          </cell>
          <cell r="DW47">
            <v>3.2749999999999999</v>
          </cell>
          <cell r="DX47">
            <v>2.8679999999999999</v>
          </cell>
          <cell r="DY47">
            <v>1.0349999999999999</v>
          </cell>
          <cell r="DZ47">
            <v>1.8320000000000001</v>
          </cell>
          <cell r="EA47">
            <v>1.9350000000000001</v>
          </cell>
          <cell r="EB47">
            <v>0.64700000000000002</v>
          </cell>
          <cell r="EC47">
            <v>1.288</v>
          </cell>
          <cell r="ED47">
            <v>0.93200000000000005</v>
          </cell>
          <cell r="EE47">
            <v>0.38800000000000001</v>
          </cell>
          <cell r="EF47">
            <v>0.54500000000000004</v>
          </cell>
          <cell r="EG47">
            <v>2.1419999999999999</v>
          </cell>
          <cell r="EH47">
            <v>0.7</v>
          </cell>
          <cell r="EI47">
            <v>1.4419999999999999</v>
          </cell>
          <cell r="EJ47">
            <v>40.686</v>
          </cell>
          <cell r="EK47">
            <v>19.497</v>
          </cell>
          <cell r="EL47">
            <v>21.189</v>
          </cell>
          <cell r="EM47">
            <v>14.62</v>
          </cell>
          <cell r="EN47">
            <v>8.2780000000000005</v>
          </cell>
          <cell r="EO47">
            <v>6.3419999999999996</v>
          </cell>
          <cell r="EP47">
            <v>14</v>
          </cell>
          <cell r="EQ47">
            <v>8.032</v>
          </cell>
          <cell r="ER47">
            <v>5.968</v>
          </cell>
          <cell r="ES47">
            <v>0.62</v>
          </cell>
          <cell r="ET47">
            <v>0.246</v>
          </cell>
          <cell r="EU47">
            <v>0.374</v>
          </cell>
          <cell r="EV47">
            <v>0.14199999999999999</v>
          </cell>
          <cell r="EW47">
            <v>0.14199999999999999</v>
          </cell>
          <cell r="EX47">
            <v>0</v>
          </cell>
          <cell r="EY47">
            <v>21.599</v>
          </cell>
          <cell r="EZ47">
            <v>8.8510000000000009</v>
          </cell>
          <cell r="FA47">
            <v>12.747</v>
          </cell>
          <cell r="FB47">
            <v>1.998</v>
          </cell>
          <cell r="FC47">
            <v>0.71</v>
          </cell>
          <cell r="FD47">
            <v>1.288</v>
          </cell>
          <cell r="FE47">
            <v>19.600000000000001</v>
          </cell>
          <cell r="FF47">
            <v>8.141</v>
          </cell>
          <cell r="FG47">
            <v>11.459</v>
          </cell>
          <cell r="FH47">
            <v>4.3259999999999996</v>
          </cell>
          <cell r="FI47">
            <v>2.226</v>
          </cell>
          <cell r="FJ47">
            <v>2.1</v>
          </cell>
          <cell r="FK47">
            <v>134.26900000000001</v>
          </cell>
          <cell r="FL47">
            <v>61.887999999999998</v>
          </cell>
          <cell r="FM47">
            <v>72.381</v>
          </cell>
          <cell r="FN47">
            <v>114.916</v>
          </cell>
          <cell r="FO47">
            <v>50.198999999999998</v>
          </cell>
          <cell r="FP47">
            <v>64.716999999999999</v>
          </cell>
          <cell r="FQ47">
            <v>19.353000000000002</v>
          </cell>
          <cell r="FR47">
            <v>11.689</v>
          </cell>
          <cell r="FS47">
            <v>7.6630000000000003</v>
          </cell>
          <cell r="FT47">
            <v>15.935</v>
          </cell>
          <cell r="FU47">
            <v>8.6790000000000003</v>
          </cell>
          <cell r="FV47">
            <v>7.2560000000000002</v>
          </cell>
          <cell r="FW47">
            <v>164.029</v>
          </cell>
          <cell r="FX47">
            <v>74.441000000000003</v>
          </cell>
          <cell r="FY47">
            <v>89.588999999999999</v>
          </cell>
          <cell r="FZ47">
            <v>252.64</v>
          </cell>
          <cell r="GA47">
            <v>129.19499999999999</v>
          </cell>
          <cell r="GB47">
            <v>123.446</v>
          </cell>
          <cell r="GC47">
            <v>174.95500000000001</v>
          </cell>
          <cell r="GD47">
            <v>81.385000000000005</v>
          </cell>
          <cell r="GE47">
            <v>93.57</v>
          </cell>
          <cell r="GF47">
            <v>167.16300000000001</v>
          </cell>
          <cell r="GG47">
            <v>85.983999999999995</v>
          </cell>
          <cell r="GH47">
            <v>81.179000000000002</v>
          </cell>
          <cell r="GI47">
            <v>127.14</v>
          </cell>
          <cell r="GJ47">
            <v>68.385999999999996</v>
          </cell>
          <cell r="GK47">
            <v>58.753999999999998</v>
          </cell>
          <cell r="GL47">
            <v>13.678000000000001</v>
          </cell>
          <cell r="GM47">
            <v>7.9850000000000003</v>
          </cell>
          <cell r="GN47">
            <v>5.6929999999999996</v>
          </cell>
          <cell r="GO47">
            <v>6.7949999999999999</v>
          </cell>
          <cell r="GP47">
            <v>3.214</v>
          </cell>
          <cell r="GQ47">
            <v>3.581</v>
          </cell>
          <cell r="GR47">
            <v>14.279</v>
          </cell>
          <cell r="GS47">
            <v>6.24</v>
          </cell>
          <cell r="GT47">
            <v>8.0389999999999997</v>
          </cell>
          <cell r="GU47">
            <v>2.3540000000000001</v>
          </cell>
          <cell r="GV47">
            <v>0.85299999999999998</v>
          </cell>
          <cell r="GW47">
            <v>1.5009999999999999</v>
          </cell>
          <cell r="GX47">
            <v>1.8939999999999999</v>
          </cell>
          <cell r="GY47">
            <v>0.81599999999999995</v>
          </cell>
          <cell r="GZ47">
            <v>1.0780000000000001</v>
          </cell>
          <cell r="HA47">
            <v>1.1419999999999999</v>
          </cell>
          <cell r="HB47">
            <v>0.53100000000000003</v>
          </cell>
          <cell r="HC47">
            <v>0.61099999999999999</v>
          </cell>
          <cell r="HD47">
            <v>0.752</v>
          </cell>
          <cell r="HE47">
            <v>0.28499999999999998</v>
          </cell>
          <cell r="HF47">
            <v>0.46700000000000003</v>
          </cell>
          <cell r="HG47">
            <v>0.46</v>
          </cell>
          <cell r="HH47">
            <v>3.6999999999999998E-2</v>
          </cell>
          <cell r="HI47">
            <v>0.42299999999999999</v>
          </cell>
          <cell r="HJ47">
            <v>11.925000000000001</v>
          </cell>
          <cell r="HK47">
            <v>5.3869999999999996</v>
          </cell>
          <cell r="HL47">
            <v>6.5380000000000003</v>
          </cell>
          <cell r="HM47">
            <v>3.8559999999999999</v>
          </cell>
          <cell r="HN47">
            <v>1.802</v>
          </cell>
          <cell r="HO47">
            <v>2.0539999999999998</v>
          </cell>
          <cell r="HP47">
            <v>3.5249999999999999</v>
          </cell>
          <cell r="HQ47">
            <v>1.802</v>
          </cell>
          <cell r="HR47">
            <v>1.7230000000000001</v>
          </cell>
          <cell r="HS47">
            <v>0.33100000000000002</v>
          </cell>
          <cell r="HT47">
            <v>0</v>
          </cell>
          <cell r="HU47">
            <v>0.33100000000000002</v>
          </cell>
          <cell r="HV47">
            <v>0</v>
          </cell>
          <cell r="HW47">
            <v>0</v>
          </cell>
          <cell r="HX47">
            <v>0</v>
          </cell>
          <cell r="HY47">
            <v>6.5030000000000001</v>
          </cell>
          <cell r="HZ47">
            <v>2.718</v>
          </cell>
          <cell r="IA47">
            <v>3.786</v>
          </cell>
          <cell r="IB47">
            <v>0.44800000000000001</v>
          </cell>
          <cell r="IC47">
            <v>0.36099999999999999</v>
          </cell>
          <cell r="ID47">
            <v>8.5999999999999993E-2</v>
          </cell>
          <cell r="IE47">
            <v>6.056</v>
          </cell>
          <cell r="IF47">
            <v>2.3559999999999999</v>
          </cell>
          <cell r="IG47">
            <v>3.7</v>
          </cell>
          <cell r="IH47">
            <v>1.5649999999999999</v>
          </cell>
          <cell r="II47">
            <v>0.86799999999999999</v>
          </cell>
          <cell r="IJ47">
            <v>0.69799999999999995</v>
          </cell>
          <cell r="IK47">
            <v>25.742999999999999</v>
          </cell>
          <cell r="IL47">
            <v>11.358000000000001</v>
          </cell>
          <cell r="IM47">
            <v>14.385999999999999</v>
          </cell>
          <cell r="IN47">
            <v>22.405000000000001</v>
          </cell>
          <cell r="IO47">
            <v>9.4009999999999998</v>
          </cell>
          <cell r="IP47">
            <v>13.003</v>
          </cell>
          <cell r="IQ47">
            <v>3.3380000000000001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6.6059999999999999</v>
          </cell>
          <cell r="C59">
            <v>3.8119999999999998</v>
          </cell>
          <cell r="D59">
            <v>2.794</v>
          </cell>
          <cell r="E59">
            <v>58.026000000000003</v>
          </cell>
          <cell r="F59">
            <v>19.745000000000001</v>
          </cell>
          <cell r="G59">
            <v>38.280999999999999</v>
          </cell>
          <cell r="H59">
            <v>15.189</v>
          </cell>
          <cell r="I59">
            <v>5.657</v>
          </cell>
          <cell r="J59">
            <v>9.532</v>
          </cell>
          <cell r="K59">
            <v>421.964</v>
          </cell>
          <cell r="L59">
            <v>182.08199999999999</v>
          </cell>
          <cell r="M59">
            <v>239.88200000000001</v>
          </cell>
          <cell r="N59">
            <v>383.80399999999997</v>
          </cell>
          <cell r="O59">
            <v>160.48099999999999</v>
          </cell>
          <cell r="P59">
            <v>223.32400000000001</v>
          </cell>
          <cell r="Q59">
            <v>38.159999999999997</v>
          </cell>
          <cell r="R59">
            <v>21.600999999999999</v>
          </cell>
          <cell r="S59">
            <v>16.559000000000001</v>
          </cell>
          <cell r="T59">
            <v>51.142000000000003</v>
          </cell>
          <cell r="U59">
            <v>28.532</v>
          </cell>
          <cell r="V59">
            <v>22.61</v>
          </cell>
          <cell r="W59">
            <v>517.33600000000001</v>
          </cell>
          <cell r="X59">
            <v>216.6</v>
          </cell>
          <cell r="Y59">
            <v>300.73599999999999</v>
          </cell>
          <cell r="Z59">
            <v>864.72</v>
          </cell>
          <cell r="AA59">
            <v>457.69</v>
          </cell>
          <cell r="AB59">
            <v>407.03</v>
          </cell>
          <cell r="AC59">
            <v>548.91</v>
          </cell>
          <cell r="AD59">
            <v>237.11199999999999</v>
          </cell>
          <cell r="AE59">
            <v>311.798</v>
          </cell>
          <cell r="AF59">
            <v>2054.31</v>
          </cell>
          <cell r="AG59">
            <v>1021.449</v>
          </cell>
          <cell r="AH59">
            <v>1032.8610000000001</v>
          </cell>
          <cell r="AI59">
            <v>1338.9780000000001</v>
          </cell>
          <cell r="AJ59">
            <v>722.02599999999995</v>
          </cell>
          <cell r="AK59">
            <v>616.952</v>
          </cell>
          <cell r="AL59">
            <v>209.85</v>
          </cell>
          <cell r="AM59">
            <v>107.146</v>
          </cell>
          <cell r="AN59">
            <v>102.703</v>
          </cell>
          <cell r="AO59">
            <v>124.494</v>
          </cell>
          <cell r="AP59">
            <v>50.137</v>
          </cell>
          <cell r="AQ59">
            <v>74.356999999999999</v>
          </cell>
          <cell r="AR59">
            <v>226.98500000000001</v>
          </cell>
          <cell r="AS59">
            <v>93.397999999999996</v>
          </cell>
          <cell r="AT59">
            <v>133.58600000000001</v>
          </cell>
          <cell r="AU59">
            <v>36.180999999999997</v>
          </cell>
          <cell r="AV59">
            <v>12.593</v>
          </cell>
          <cell r="AW59">
            <v>23.588000000000001</v>
          </cell>
          <cell r="AX59">
            <v>28.361000000000001</v>
          </cell>
          <cell r="AY59">
            <v>10.455</v>
          </cell>
          <cell r="AZ59">
            <v>17.905999999999999</v>
          </cell>
          <cell r="BA59">
            <v>12.72</v>
          </cell>
          <cell r="BB59">
            <v>6.9340000000000002</v>
          </cell>
          <cell r="BC59">
            <v>5.7859999999999996</v>
          </cell>
          <cell r="BD59">
            <v>15.641</v>
          </cell>
          <cell r="BE59">
            <v>3.5209999999999999</v>
          </cell>
          <cell r="BF59">
            <v>12.12</v>
          </cell>
          <cell r="BG59">
            <v>7.82</v>
          </cell>
          <cell r="BH59">
            <v>2.137</v>
          </cell>
          <cell r="BI59">
            <v>5.6820000000000004</v>
          </cell>
          <cell r="BJ59">
            <v>190.804</v>
          </cell>
          <cell r="BK59">
            <v>80.805999999999997</v>
          </cell>
          <cell r="BL59">
            <v>109.998</v>
          </cell>
          <cell r="BM59">
            <v>79.022000000000006</v>
          </cell>
          <cell r="BN59">
            <v>42.040999999999997</v>
          </cell>
          <cell r="BO59">
            <v>36.981000000000002</v>
          </cell>
          <cell r="BP59">
            <v>73.256</v>
          </cell>
          <cell r="BQ59">
            <v>40.723999999999997</v>
          </cell>
          <cell r="BR59">
            <v>32.531999999999996</v>
          </cell>
          <cell r="BS59">
            <v>5.766</v>
          </cell>
          <cell r="BT59">
            <v>1.3169999999999999</v>
          </cell>
          <cell r="BU59">
            <v>4.4480000000000004</v>
          </cell>
          <cell r="BV59">
            <v>1.363</v>
          </cell>
          <cell r="BW59">
            <v>0.91400000000000003</v>
          </cell>
          <cell r="BX59">
            <v>0.44900000000000001</v>
          </cell>
          <cell r="BY59">
            <v>88.731999999999999</v>
          </cell>
          <cell r="BZ59">
            <v>31.291</v>
          </cell>
          <cell r="CA59">
            <v>57.442</v>
          </cell>
          <cell r="CB59">
            <v>11.324</v>
          </cell>
          <cell r="CC59">
            <v>3.9889999999999999</v>
          </cell>
          <cell r="CD59">
            <v>7.335</v>
          </cell>
          <cell r="CE59">
            <v>77.409000000000006</v>
          </cell>
          <cell r="CF59">
            <v>27.300999999999998</v>
          </cell>
          <cell r="CG59">
            <v>50.106999999999999</v>
          </cell>
          <cell r="CH59">
            <v>21.687000000000001</v>
          </cell>
          <cell r="CI59">
            <v>6.5609999999999999</v>
          </cell>
          <cell r="CJ59">
            <v>15.125999999999999</v>
          </cell>
          <cell r="CK59">
            <v>488.34800000000001</v>
          </cell>
          <cell r="CL59">
            <v>206.024</v>
          </cell>
          <cell r="CM59">
            <v>282.32299999999998</v>
          </cell>
          <cell r="CN59">
            <v>440.26100000000002</v>
          </cell>
          <cell r="CO59">
            <v>180.38399999999999</v>
          </cell>
          <cell r="CP59">
            <v>259.87700000000001</v>
          </cell>
          <cell r="CQ59">
            <v>48.087000000000003</v>
          </cell>
          <cell r="CR59">
            <v>25.64</v>
          </cell>
          <cell r="CS59">
            <v>22.446999999999999</v>
          </cell>
          <cell r="CT59">
            <v>85.975999999999999</v>
          </cell>
          <cell r="CU59">
            <v>47.658000000000001</v>
          </cell>
          <cell r="CV59">
            <v>38.319000000000003</v>
          </cell>
          <cell r="CW59">
            <v>629.35599999999999</v>
          </cell>
          <cell r="CX59">
            <v>251.76499999999999</v>
          </cell>
          <cell r="CY59">
            <v>377.59100000000001</v>
          </cell>
          <cell r="CZ59">
            <v>1375.1590000000001</v>
          </cell>
          <cell r="DA59">
            <v>734.61900000000003</v>
          </cell>
          <cell r="DB59">
            <v>640.54</v>
          </cell>
          <cell r="DC59">
            <v>679.15099999999995</v>
          </cell>
          <cell r="DD59">
            <v>286.83</v>
          </cell>
          <cell r="DE59">
            <v>392.32100000000003</v>
          </cell>
          <cell r="DF59">
            <v>431.92700000000002</v>
          </cell>
          <cell r="DG59">
            <v>211.67699999999999</v>
          </cell>
          <cell r="DH59">
            <v>220.25</v>
          </cell>
          <cell r="DI59">
            <v>248.31299999999999</v>
          </cell>
          <cell r="DJ59">
            <v>130.16999999999999</v>
          </cell>
          <cell r="DK59">
            <v>118.14400000000001</v>
          </cell>
          <cell r="DL59">
            <v>39.218000000000004</v>
          </cell>
          <cell r="DM59">
            <v>18.204999999999998</v>
          </cell>
          <cell r="DN59">
            <v>21.013000000000002</v>
          </cell>
          <cell r="DO59">
            <v>26.515000000000001</v>
          </cell>
          <cell r="DP59">
            <v>10.14</v>
          </cell>
          <cell r="DQ59">
            <v>16.375</v>
          </cell>
          <cell r="DR59">
            <v>45.776000000000003</v>
          </cell>
          <cell r="DS59">
            <v>20.102</v>
          </cell>
          <cell r="DT59">
            <v>25.673999999999999</v>
          </cell>
          <cell r="DU59">
            <v>5.3540000000000001</v>
          </cell>
          <cell r="DV59">
            <v>1.871</v>
          </cell>
          <cell r="DW59">
            <v>3.4830000000000001</v>
          </cell>
          <cell r="DX59">
            <v>4.109</v>
          </cell>
          <cell r="DY59">
            <v>1.5069999999999999</v>
          </cell>
          <cell r="DZ59">
            <v>2.6019999999999999</v>
          </cell>
          <cell r="EA59">
            <v>2.222</v>
          </cell>
          <cell r="EB59">
            <v>0.73099999999999998</v>
          </cell>
          <cell r="EC59">
            <v>1.4910000000000001</v>
          </cell>
          <cell r="ED59">
            <v>1.8879999999999999</v>
          </cell>
          <cell r="EE59">
            <v>0.77600000000000002</v>
          </cell>
          <cell r="EF59">
            <v>1.111</v>
          </cell>
          <cell r="EG59">
            <v>1.244</v>
          </cell>
          <cell r="EH59">
            <v>0.36399999999999999</v>
          </cell>
          <cell r="EI59">
            <v>0.88</v>
          </cell>
          <cell r="EJ59">
            <v>40.421999999999997</v>
          </cell>
          <cell r="EK59">
            <v>18.231000000000002</v>
          </cell>
          <cell r="EL59">
            <v>22.190999999999999</v>
          </cell>
          <cell r="EM59">
            <v>16.376000000000001</v>
          </cell>
          <cell r="EN59">
            <v>7.891</v>
          </cell>
          <cell r="EO59">
            <v>8.4849999999999994</v>
          </cell>
          <cell r="EP59">
            <v>15.49</v>
          </cell>
          <cell r="EQ59">
            <v>7.7619999999999996</v>
          </cell>
          <cell r="ER59">
            <v>7.7279999999999998</v>
          </cell>
          <cell r="ES59">
            <v>0.88600000000000001</v>
          </cell>
          <cell r="ET59">
            <v>0.129</v>
          </cell>
          <cell r="EU59">
            <v>0.75700000000000001</v>
          </cell>
          <cell r="EV59">
            <v>0.32</v>
          </cell>
          <cell r="EW59">
            <v>0</v>
          </cell>
          <cell r="EX59">
            <v>0.32</v>
          </cell>
          <cell r="EY59">
            <v>20.658000000000001</v>
          </cell>
          <cell r="EZ59">
            <v>9.2449999999999992</v>
          </cell>
          <cell r="FA59">
            <v>11.413</v>
          </cell>
          <cell r="FB59">
            <v>1.7130000000000001</v>
          </cell>
          <cell r="FC59">
            <v>0.88900000000000001</v>
          </cell>
          <cell r="FD59">
            <v>0.82399999999999995</v>
          </cell>
          <cell r="FE59">
            <v>18.945</v>
          </cell>
          <cell r="FF59">
            <v>8.3559999999999999</v>
          </cell>
          <cell r="FG59">
            <v>10.589</v>
          </cell>
          <cell r="FH59">
            <v>3.0680000000000001</v>
          </cell>
          <cell r="FI59">
            <v>1.095</v>
          </cell>
          <cell r="FJ59">
            <v>1.9730000000000001</v>
          </cell>
          <cell r="FK59">
            <v>137.83799999999999</v>
          </cell>
          <cell r="FL59">
            <v>61.405999999999999</v>
          </cell>
          <cell r="FM59">
            <v>76.432000000000002</v>
          </cell>
          <cell r="FN59">
            <v>117.006</v>
          </cell>
          <cell r="FO59">
            <v>50.470999999999997</v>
          </cell>
          <cell r="FP59">
            <v>66.536000000000001</v>
          </cell>
          <cell r="FQ59">
            <v>20.832000000000001</v>
          </cell>
          <cell r="FR59">
            <v>10.935</v>
          </cell>
          <cell r="FS59">
            <v>9.8970000000000002</v>
          </cell>
          <cell r="FT59">
            <v>17.712</v>
          </cell>
          <cell r="FU59">
            <v>8.4930000000000003</v>
          </cell>
          <cell r="FV59">
            <v>9.2189999999999994</v>
          </cell>
          <cell r="FW59">
            <v>165.90199999999999</v>
          </cell>
          <cell r="FX59">
            <v>73.015000000000001</v>
          </cell>
          <cell r="FY59">
            <v>92.887</v>
          </cell>
          <cell r="FZ59">
            <v>253.667</v>
          </cell>
          <cell r="GA59">
            <v>132.041</v>
          </cell>
          <cell r="GB59">
            <v>121.626</v>
          </cell>
          <cell r="GC59">
            <v>178.26</v>
          </cell>
          <cell r="GD59">
            <v>79.637</v>
          </cell>
          <cell r="GE59">
            <v>98.623999999999995</v>
          </cell>
          <cell r="GF59">
            <v>163.82300000000001</v>
          </cell>
          <cell r="GG59">
            <v>82.584000000000003</v>
          </cell>
          <cell r="GH59">
            <v>81.239999999999995</v>
          </cell>
          <cell r="GI59">
            <v>121.34399999999999</v>
          </cell>
          <cell r="GJ59">
            <v>64.316999999999993</v>
          </cell>
          <cell r="GK59">
            <v>57.027000000000001</v>
          </cell>
          <cell r="GL59">
            <v>14.496</v>
          </cell>
          <cell r="GM59">
            <v>8.82</v>
          </cell>
          <cell r="GN59">
            <v>5.6760000000000002</v>
          </cell>
          <cell r="GO59">
            <v>5.74</v>
          </cell>
          <cell r="GP59">
            <v>2.3820000000000001</v>
          </cell>
          <cell r="GQ59">
            <v>3.3580000000000001</v>
          </cell>
          <cell r="GR59">
            <v>15.920999999999999</v>
          </cell>
          <cell r="GS59">
            <v>7.4329999999999998</v>
          </cell>
          <cell r="GT59">
            <v>8.4870000000000001</v>
          </cell>
          <cell r="GU59">
            <v>2.6419999999999999</v>
          </cell>
          <cell r="GV59">
            <v>0.96099999999999997</v>
          </cell>
          <cell r="GW59">
            <v>1.6819999999999999</v>
          </cell>
          <cell r="GX59">
            <v>1.984</v>
          </cell>
          <cell r="GY59">
            <v>0.96099999999999997</v>
          </cell>
          <cell r="GZ59">
            <v>1.0229999999999999</v>
          </cell>
          <cell r="HA59">
            <v>1.206</v>
          </cell>
          <cell r="HB59">
            <v>0.72299999999999998</v>
          </cell>
          <cell r="HC59">
            <v>0.48299999999999998</v>
          </cell>
          <cell r="HD59">
            <v>0.77800000000000002</v>
          </cell>
          <cell r="HE59">
            <v>0.23799999999999999</v>
          </cell>
          <cell r="HF59">
            <v>0.54100000000000004</v>
          </cell>
          <cell r="HG59">
            <v>0.65800000000000003</v>
          </cell>
          <cell r="HH59">
            <v>0</v>
          </cell>
          <cell r="HI59">
            <v>0.65800000000000003</v>
          </cell>
          <cell r="HJ59">
            <v>13.278</v>
          </cell>
          <cell r="HK59">
            <v>6.4729999999999999</v>
          </cell>
          <cell r="HL59">
            <v>6.806</v>
          </cell>
          <cell r="HM59">
            <v>5.6669999999999998</v>
          </cell>
          <cell r="HN59">
            <v>3.1469999999999998</v>
          </cell>
          <cell r="HO59">
            <v>2.52</v>
          </cell>
          <cell r="HP59">
            <v>5.077</v>
          </cell>
          <cell r="HQ59">
            <v>2.9740000000000002</v>
          </cell>
          <cell r="HR59">
            <v>2.1040000000000001</v>
          </cell>
          <cell r="HS59">
            <v>0.59</v>
          </cell>
          <cell r="HT59">
            <v>0.17299999999999999</v>
          </cell>
          <cell r="HU59">
            <v>0.41699999999999998</v>
          </cell>
          <cell r="HV59">
            <v>0</v>
          </cell>
          <cell r="HW59">
            <v>0</v>
          </cell>
          <cell r="HX59">
            <v>0</v>
          </cell>
          <cell r="HY59">
            <v>4.8330000000000002</v>
          </cell>
          <cell r="HZ59">
            <v>2.4020000000000001</v>
          </cell>
          <cell r="IA59">
            <v>2.431</v>
          </cell>
          <cell r="IB59">
            <v>0.312</v>
          </cell>
          <cell r="IC59">
            <v>0.18</v>
          </cell>
          <cell r="ID59">
            <v>0.13100000000000001</v>
          </cell>
          <cell r="IE59">
            <v>4.5209999999999999</v>
          </cell>
          <cell r="IF59">
            <v>2.222</v>
          </cell>
          <cell r="IG59">
            <v>2.2989999999999999</v>
          </cell>
          <cell r="IH59">
            <v>2.778</v>
          </cell>
          <cell r="II59">
            <v>0.92300000000000004</v>
          </cell>
          <cell r="IJ59">
            <v>1.855</v>
          </cell>
          <cell r="IK59">
            <v>26.559000000000001</v>
          </cell>
          <cell r="IL59">
            <v>10.834</v>
          </cell>
          <cell r="IM59">
            <v>15.725</v>
          </cell>
          <cell r="IN59">
            <v>23.196999999999999</v>
          </cell>
          <cell r="IO59">
            <v>9.8940000000000001</v>
          </cell>
          <cell r="IP59">
            <v>13.303000000000001</v>
          </cell>
          <cell r="IQ59">
            <v>3.3620000000000001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5.1070000000000002</v>
          </cell>
          <cell r="C71">
            <v>2.718</v>
          </cell>
          <cell r="D71">
            <v>2.3879999999999999</v>
          </cell>
          <cell r="E71">
            <v>54.325000000000003</v>
          </cell>
          <cell r="F71">
            <v>24.042000000000002</v>
          </cell>
          <cell r="G71">
            <v>30.283000000000001</v>
          </cell>
          <cell r="H71">
            <v>14.705</v>
          </cell>
          <cell r="I71">
            <v>7.8819999999999997</v>
          </cell>
          <cell r="J71">
            <v>6.8220000000000001</v>
          </cell>
          <cell r="K71">
            <v>430.61399999999998</v>
          </cell>
          <cell r="L71">
            <v>193.011</v>
          </cell>
          <cell r="M71">
            <v>237.60300000000001</v>
          </cell>
          <cell r="N71">
            <v>382.59699999999998</v>
          </cell>
          <cell r="O71">
            <v>166.01900000000001</v>
          </cell>
          <cell r="P71">
            <v>216.57900000000001</v>
          </cell>
          <cell r="Q71">
            <v>48.015999999999998</v>
          </cell>
          <cell r="R71">
            <v>26.992000000000001</v>
          </cell>
          <cell r="S71">
            <v>21.024000000000001</v>
          </cell>
          <cell r="T71">
            <v>51.848999999999997</v>
          </cell>
          <cell r="U71">
            <v>28.116</v>
          </cell>
          <cell r="V71">
            <v>23.731999999999999</v>
          </cell>
          <cell r="W71">
            <v>524.226</v>
          </cell>
          <cell r="X71">
            <v>235.56200000000001</v>
          </cell>
          <cell r="Y71">
            <v>288.66399999999999</v>
          </cell>
          <cell r="Z71">
            <v>878.35299999999995</v>
          </cell>
          <cell r="AA71">
            <v>448.709</v>
          </cell>
          <cell r="AB71">
            <v>429.64299999999997</v>
          </cell>
          <cell r="AC71">
            <v>551.33500000000004</v>
          </cell>
          <cell r="AD71">
            <v>253.536</v>
          </cell>
          <cell r="AE71">
            <v>297.79899999999998</v>
          </cell>
          <cell r="AF71">
            <v>2118.817</v>
          </cell>
          <cell r="AG71">
            <v>1049.501</v>
          </cell>
          <cell r="AH71">
            <v>1069.316</v>
          </cell>
          <cell r="AI71">
            <v>1383.451</v>
          </cell>
          <cell r="AJ71">
            <v>742.48800000000006</v>
          </cell>
          <cell r="AK71">
            <v>640.96299999999997</v>
          </cell>
          <cell r="AL71">
            <v>217.964</v>
          </cell>
          <cell r="AM71">
            <v>117.129</v>
          </cell>
          <cell r="AN71">
            <v>100.83499999999999</v>
          </cell>
          <cell r="AO71">
            <v>130.083</v>
          </cell>
          <cell r="AP71">
            <v>57.198</v>
          </cell>
          <cell r="AQ71">
            <v>72.885000000000005</v>
          </cell>
          <cell r="AR71">
            <v>225.12799999999999</v>
          </cell>
          <cell r="AS71">
            <v>88.688000000000002</v>
          </cell>
          <cell r="AT71">
            <v>136.441</v>
          </cell>
          <cell r="AU71">
            <v>28.481000000000002</v>
          </cell>
          <cell r="AV71">
            <v>10.784000000000001</v>
          </cell>
          <cell r="AW71">
            <v>17.696000000000002</v>
          </cell>
          <cell r="AX71">
            <v>18.341000000000001</v>
          </cell>
          <cell r="AY71">
            <v>9.1</v>
          </cell>
          <cell r="AZ71">
            <v>9.24</v>
          </cell>
          <cell r="BA71">
            <v>9.89</v>
          </cell>
          <cell r="BB71">
            <v>5.0190000000000001</v>
          </cell>
          <cell r="BC71">
            <v>4.8710000000000004</v>
          </cell>
          <cell r="BD71">
            <v>8.4499999999999993</v>
          </cell>
          <cell r="BE71">
            <v>4.0810000000000004</v>
          </cell>
          <cell r="BF71">
            <v>4.3689999999999998</v>
          </cell>
          <cell r="BG71">
            <v>10.14</v>
          </cell>
          <cell r="BH71">
            <v>1.6839999999999999</v>
          </cell>
          <cell r="BI71">
            <v>8.4559999999999995</v>
          </cell>
          <cell r="BJ71">
            <v>196.648</v>
          </cell>
          <cell r="BK71">
            <v>77.903000000000006</v>
          </cell>
          <cell r="BL71">
            <v>118.744</v>
          </cell>
          <cell r="BM71">
            <v>71.623000000000005</v>
          </cell>
          <cell r="BN71">
            <v>38.728000000000002</v>
          </cell>
          <cell r="BO71">
            <v>32.895000000000003</v>
          </cell>
          <cell r="BP71">
            <v>67.06</v>
          </cell>
          <cell r="BQ71">
            <v>36.661999999999999</v>
          </cell>
          <cell r="BR71">
            <v>30.398</v>
          </cell>
          <cell r="BS71">
            <v>4.5629999999999997</v>
          </cell>
          <cell r="BT71">
            <v>2.0659999999999998</v>
          </cell>
          <cell r="BU71">
            <v>2.4969999999999999</v>
          </cell>
          <cell r="BV71">
            <v>0.52800000000000002</v>
          </cell>
          <cell r="BW71">
            <v>0</v>
          </cell>
          <cell r="BX71">
            <v>0.52800000000000002</v>
          </cell>
          <cell r="BY71">
            <v>102.52200000000001</v>
          </cell>
          <cell r="BZ71">
            <v>31.484000000000002</v>
          </cell>
          <cell r="CA71">
            <v>71.037999999999997</v>
          </cell>
          <cell r="CB71">
            <v>11.05</v>
          </cell>
          <cell r="CC71">
            <v>5.7409999999999997</v>
          </cell>
          <cell r="CD71">
            <v>5.3090000000000002</v>
          </cell>
          <cell r="CE71">
            <v>91.471999999999994</v>
          </cell>
          <cell r="CF71">
            <v>25.742999999999999</v>
          </cell>
          <cell r="CG71">
            <v>65.728999999999999</v>
          </cell>
          <cell r="CH71">
            <v>21.975000000000001</v>
          </cell>
          <cell r="CI71">
            <v>7.6909999999999998</v>
          </cell>
          <cell r="CJ71">
            <v>14.284000000000001</v>
          </cell>
          <cell r="CK71">
            <v>510.23700000000002</v>
          </cell>
          <cell r="CL71">
            <v>218.32499999999999</v>
          </cell>
          <cell r="CM71">
            <v>291.91199999999998</v>
          </cell>
          <cell r="CN71">
            <v>456.88499999999999</v>
          </cell>
          <cell r="CO71">
            <v>193.98099999999999</v>
          </cell>
          <cell r="CP71">
            <v>262.904</v>
          </cell>
          <cell r="CQ71">
            <v>53.353000000000002</v>
          </cell>
          <cell r="CR71">
            <v>24.344000000000001</v>
          </cell>
          <cell r="CS71">
            <v>29.009</v>
          </cell>
          <cell r="CT71">
            <v>76.95</v>
          </cell>
          <cell r="CU71">
            <v>41.680999999999997</v>
          </cell>
          <cell r="CV71">
            <v>35.268999999999998</v>
          </cell>
          <cell r="CW71">
            <v>658.41499999999996</v>
          </cell>
          <cell r="CX71">
            <v>265.33100000000002</v>
          </cell>
          <cell r="CY71">
            <v>393.084</v>
          </cell>
          <cell r="CZ71">
            <v>1411.932</v>
          </cell>
          <cell r="DA71">
            <v>753.27300000000002</v>
          </cell>
          <cell r="DB71">
            <v>658.65899999999999</v>
          </cell>
          <cell r="DC71">
            <v>706.88499999999999</v>
          </cell>
          <cell r="DD71">
            <v>296.22800000000001</v>
          </cell>
          <cell r="DE71">
            <v>410.65699999999998</v>
          </cell>
          <cell r="DF71">
            <v>437.55900000000003</v>
          </cell>
          <cell r="DG71">
            <v>215.12799999999999</v>
          </cell>
          <cell r="DH71">
            <v>222.43100000000001</v>
          </cell>
          <cell r="DI71">
            <v>261.14299999999997</v>
          </cell>
          <cell r="DJ71">
            <v>136.00399999999999</v>
          </cell>
          <cell r="DK71">
            <v>125.139</v>
          </cell>
          <cell r="DL71">
            <v>45.17</v>
          </cell>
          <cell r="DM71">
            <v>20.933</v>
          </cell>
          <cell r="DN71">
            <v>24.236999999999998</v>
          </cell>
          <cell r="DO71">
            <v>31.224</v>
          </cell>
          <cell r="DP71">
            <v>12.045999999999999</v>
          </cell>
          <cell r="DQ71">
            <v>19.178000000000001</v>
          </cell>
          <cell r="DR71">
            <v>43.228000000000002</v>
          </cell>
          <cell r="DS71">
            <v>18.683</v>
          </cell>
          <cell r="DT71">
            <v>24.545000000000002</v>
          </cell>
          <cell r="DU71">
            <v>6.5609999999999999</v>
          </cell>
          <cell r="DV71">
            <v>2.7549999999999999</v>
          </cell>
          <cell r="DW71">
            <v>3.806</v>
          </cell>
          <cell r="DX71">
            <v>5.1479999999999997</v>
          </cell>
          <cell r="DY71">
            <v>2.266</v>
          </cell>
          <cell r="DZ71">
            <v>2.8820000000000001</v>
          </cell>
          <cell r="EA71">
            <v>2.7080000000000002</v>
          </cell>
          <cell r="EB71">
            <v>1.389</v>
          </cell>
          <cell r="EC71">
            <v>1.3180000000000001</v>
          </cell>
          <cell r="ED71">
            <v>2.4409999999999998</v>
          </cell>
          <cell r="EE71">
            <v>0.877</v>
          </cell>
          <cell r="EF71">
            <v>1.5640000000000001</v>
          </cell>
          <cell r="EG71">
            <v>1.413</v>
          </cell>
          <cell r="EH71">
            <v>0.48899999999999999</v>
          </cell>
          <cell r="EI71">
            <v>0.92400000000000004</v>
          </cell>
          <cell r="EJ71">
            <v>36.665999999999997</v>
          </cell>
          <cell r="EK71">
            <v>15.927</v>
          </cell>
          <cell r="EL71">
            <v>20.739000000000001</v>
          </cell>
          <cell r="EM71">
            <v>12.222</v>
          </cell>
          <cell r="EN71">
            <v>7.2539999999999996</v>
          </cell>
          <cell r="EO71">
            <v>4.968</v>
          </cell>
          <cell r="EP71">
            <v>11.242000000000001</v>
          </cell>
          <cell r="EQ71">
            <v>6.758</v>
          </cell>
          <cell r="ER71">
            <v>4.484</v>
          </cell>
          <cell r="ES71">
            <v>0.97899999999999998</v>
          </cell>
          <cell r="ET71">
            <v>0.495</v>
          </cell>
          <cell r="EU71">
            <v>0.48399999999999999</v>
          </cell>
          <cell r="EV71">
            <v>0.24299999999999999</v>
          </cell>
          <cell r="EW71">
            <v>0</v>
          </cell>
          <cell r="EX71">
            <v>0.24299999999999999</v>
          </cell>
          <cell r="EY71">
            <v>19.475000000000001</v>
          </cell>
          <cell r="EZ71">
            <v>7.1390000000000002</v>
          </cell>
          <cell r="FA71">
            <v>12.336</v>
          </cell>
          <cell r="FB71">
            <v>3.6669999999999998</v>
          </cell>
          <cell r="FC71">
            <v>1.431</v>
          </cell>
          <cell r="FD71">
            <v>2.2349999999999999</v>
          </cell>
          <cell r="FE71">
            <v>15.808999999999999</v>
          </cell>
          <cell r="FF71">
            <v>5.7080000000000002</v>
          </cell>
          <cell r="FG71">
            <v>10.101000000000001</v>
          </cell>
          <cell r="FH71">
            <v>4.726</v>
          </cell>
          <cell r="FI71">
            <v>1.534</v>
          </cell>
          <cell r="FJ71">
            <v>3.1920000000000002</v>
          </cell>
          <cell r="FK71">
            <v>133.18899999999999</v>
          </cell>
          <cell r="FL71">
            <v>60.441000000000003</v>
          </cell>
          <cell r="FM71">
            <v>72.747</v>
          </cell>
          <cell r="FN71">
            <v>113.229</v>
          </cell>
          <cell r="FO71">
            <v>48.877000000000002</v>
          </cell>
          <cell r="FP71">
            <v>64.352000000000004</v>
          </cell>
          <cell r="FQ71">
            <v>19.96</v>
          </cell>
          <cell r="FR71">
            <v>11.564</v>
          </cell>
          <cell r="FS71">
            <v>8.3960000000000008</v>
          </cell>
          <cell r="FT71">
            <v>13.95</v>
          </cell>
          <cell r="FU71">
            <v>8.1479999999999997</v>
          </cell>
          <cell r="FV71">
            <v>5.8029999999999999</v>
          </cell>
          <cell r="FW71">
            <v>162.46600000000001</v>
          </cell>
          <cell r="FX71">
            <v>70.977000000000004</v>
          </cell>
          <cell r="FY71">
            <v>91.49</v>
          </cell>
          <cell r="FZ71">
            <v>267.70400000000001</v>
          </cell>
          <cell r="GA71">
            <v>138.76</v>
          </cell>
          <cell r="GB71">
            <v>128.94499999999999</v>
          </cell>
          <cell r="GC71">
            <v>169.85499999999999</v>
          </cell>
          <cell r="GD71">
            <v>76.369</v>
          </cell>
          <cell r="GE71">
            <v>93.486999999999995</v>
          </cell>
          <cell r="GF71">
            <v>168.59399999999999</v>
          </cell>
          <cell r="GG71">
            <v>85.164000000000001</v>
          </cell>
          <cell r="GH71">
            <v>83.43</v>
          </cell>
          <cell r="GI71">
            <v>123.539</v>
          </cell>
          <cell r="GJ71">
            <v>64.299000000000007</v>
          </cell>
          <cell r="GK71">
            <v>59.24</v>
          </cell>
          <cell r="GL71">
            <v>16.338000000000001</v>
          </cell>
          <cell r="GM71">
            <v>8.907</v>
          </cell>
          <cell r="GN71">
            <v>7.431</v>
          </cell>
          <cell r="GO71">
            <v>7.6630000000000003</v>
          </cell>
          <cell r="GP71">
            <v>3.2530000000000001</v>
          </cell>
          <cell r="GQ71">
            <v>4.41</v>
          </cell>
          <cell r="GR71">
            <v>17.661000000000001</v>
          </cell>
          <cell r="GS71">
            <v>7.3559999999999999</v>
          </cell>
          <cell r="GT71">
            <v>10.305</v>
          </cell>
          <cell r="GU71">
            <v>3.1930000000000001</v>
          </cell>
          <cell r="GV71">
            <v>1.099</v>
          </cell>
          <cell r="GW71">
            <v>2.0950000000000002</v>
          </cell>
          <cell r="GX71">
            <v>2.891</v>
          </cell>
          <cell r="GY71">
            <v>1.099</v>
          </cell>
          <cell r="GZ71">
            <v>1.792</v>
          </cell>
          <cell r="HA71">
            <v>1.268</v>
          </cell>
          <cell r="HB71">
            <v>0.35199999999999998</v>
          </cell>
          <cell r="HC71">
            <v>0.91600000000000004</v>
          </cell>
          <cell r="HD71">
            <v>1.623</v>
          </cell>
          <cell r="HE71">
            <v>0.746</v>
          </cell>
          <cell r="HF71">
            <v>0.876</v>
          </cell>
          <cell r="HG71">
            <v>0.30199999999999999</v>
          </cell>
          <cell r="HH71">
            <v>0</v>
          </cell>
          <cell r="HI71">
            <v>0.30199999999999999</v>
          </cell>
          <cell r="HJ71">
            <v>14.467000000000001</v>
          </cell>
          <cell r="HK71">
            <v>6.2569999999999997</v>
          </cell>
          <cell r="HL71">
            <v>8.2100000000000009</v>
          </cell>
          <cell r="HM71">
            <v>5.9749999999999996</v>
          </cell>
          <cell r="HN71">
            <v>3.3809999999999998</v>
          </cell>
          <cell r="HO71">
            <v>2.5950000000000002</v>
          </cell>
          <cell r="HP71">
            <v>5.8929999999999998</v>
          </cell>
          <cell r="HQ71">
            <v>3.3809999999999998</v>
          </cell>
          <cell r="HR71">
            <v>2.5129999999999999</v>
          </cell>
          <cell r="HS71">
            <v>8.2000000000000003E-2</v>
          </cell>
          <cell r="HT71">
            <v>0</v>
          </cell>
          <cell r="HU71">
            <v>8.2000000000000003E-2</v>
          </cell>
          <cell r="HV71">
            <v>9.1999999999999998E-2</v>
          </cell>
          <cell r="HW71">
            <v>9.1999999999999998E-2</v>
          </cell>
          <cell r="HX71">
            <v>0</v>
          </cell>
          <cell r="HY71">
            <v>7.0579999999999998</v>
          </cell>
          <cell r="HZ71">
            <v>2.2829999999999999</v>
          </cell>
          <cell r="IA71">
            <v>4.7750000000000004</v>
          </cell>
          <cell r="IB71">
            <v>0.96899999999999997</v>
          </cell>
          <cell r="IC71">
            <v>0.53700000000000003</v>
          </cell>
          <cell r="ID71">
            <v>0.432</v>
          </cell>
          <cell r="IE71">
            <v>6.0890000000000004</v>
          </cell>
          <cell r="IF71">
            <v>1.746</v>
          </cell>
          <cell r="IG71">
            <v>4.343</v>
          </cell>
          <cell r="IH71">
            <v>1.3420000000000001</v>
          </cell>
          <cell r="II71">
            <v>0.502</v>
          </cell>
          <cell r="IJ71">
            <v>0.84</v>
          </cell>
          <cell r="IK71">
            <v>27.393999999999998</v>
          </cell>
          <cell r="IL71">
            <v>13.509</v>
          </cell>
          <cell r="IM71">
            <v>13.885</v>
          </cell>
          <cell r="IN71">
            <v>24.515000000000001</v>
          </cell>
          <cell r="IO71">
            <v>12.561</v>
          </cell>
          <cell r="IP71">
            <v>11.954000000000001</v>
          </cell>
          <cell r="IQ71">
            <v>2.88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5.26</v>
          </cell>
          <cell r="C83">
            <v>3.7759999999999998</v>
          </cell>
          <cell r="D83">
            <v>1.484</v>
          </cell>
          <cell r="E83">
            <v>51.893000000000001</v>
          </cell>
          <cell r="F83">
            <v>21.324000000000002</v>
          </cell>
          <cell r="G83">
            <v>30.568999999999999</v>
          </cell>
          <cell r="H83">
            <v>12.984</v>
          </cell>
          <cell r="I83">
            <v>5.2270000000000003</v>
          </cell>
          <cell r="J83">
            <v>7.7569999999999997</v>
          </cell>
          <cell r="K83">
            <v>452.435</v>
          </cell>
          <cell r="L83">
            <v>195.066</v>
          </cell>
          <cell r="M83">
            <v>257.36799999999999</v>
          </cell>
          <cell r="N83">
            <v>396.96800000000002</v>
          </cell>
          <cell r="O83">
            <v>169.33099999999999</v>
          </cell>
          <cell r="P83">
            <v>227.637</v>
          </cell>
          <cell r="Q83">
            <v>55.466999999999999</v>
          </cell>
          <cell r="R83">
            <v>25.736000000000001</v>
          </cell>
          <cell r="S83">
            <v>29.731000000000002</v>
          </cell>
          <cell r="T83">
            <v>61.171999999999997</v>
          </cell>
          <cell r="U83">
            <v>32.719000000000001</v>
          </cell>
          <cell r="V83">
            <v>28.452999999999999</v>
          </cell>
          <cell r="W83">
            <v>540.94600000000003</v>
          </cell>
          <cell r="X83">
            <v>232.47800000000001</v>
          </cell>
          <cell r="Y83">
            <v>308.46800000000002</v>
          </cell>
          <cell r="Z83">
            <v>868.22500000000002</v>
          </cell>
          <cell r="AA83">
            <v>453.70499999999998</v>
          </cell>
          <cell r="AB83">
            <v>414.52</v>
          </cell>
          <cell r="AC83">
            <v>581.88900000000001</v>
          </cell>
          <cell r="AD83">
            <v>255.32499999999999</v>
          </cell>
          <cell r="AE83">
            <v>326.56400000000002</v>
          </cell>
          <cell r="AF83">
            <v>2125.125</v>
          </cell>
          <cell r="AG83">
            <v>1055.0360000000001</v>
          </cell>
          <cell r="AH83">
            <v>1070.0889999999999</v>
          </cell>
          <cell r="AI83">
            <v>1363.635</v>
          </cell>
          <cell r="AJ83">
            <v>729.81799999999998</v>
          </cell>
          <cell r="AK83">
            <v>633.81700000000001</v>
          </cell>
          <cell r="AL83">
            <v>204.608</v>
          </cell>
          <cell r="AM83">
            <v>102.77200000000001</v>
          </cell>
          <cell r="AN83">
            <v>101.836</v>
          </cell>
          <cell r="AO83">
            <v>124.904</v>
          </cell>
          <cell r="AP83">
            <v>48.78</v>
          </cell>
          <cell r="AQ83">
            <v>76.123999999999995</v>
          </cell>
          <cell r="AR83">
            <v>232.97</v>
          </cell>
          <cell r="AS83">
            <v>102.386</v>
          </cell>
          <cell r="AT83">
            <v>130.58500000000001</v>
          </cell>
          <cell r="AU83">
            <v>38.247999999999998</v>
          </cell>
          <cell r="AV83">
            <v>15.138</v>
          </cell>
          <cell r="AW83">
            <v>23.11</v>
          </cell>
          <cell r="AX83">
            <v>32.241999999999997</v>
          </cell>
          <cell r="AY83">
            <v>12.827999999999999</v>
          </cell>
          <cell r="AZ83">
            <v>19.414000000000001</v>
          </cell>
          <cell r="BA83">
            <v>15.58</v>
          </cell>
          <cell r="BB83">
            <v>6.5359999999999996</v>
          </cell>
          <cell r="BC83">
            <v>9.0440000000000005</v>
          </cell>
          <cell r="BD83">
            <v>16.661999999999999</v>
          </cell>
          <cell r="BE83">
            <v>6.2930000000000001</v>
          </cell>
          <cell r="BF83">
            <v>10.37</v>
          </cell>
          <cell r="BG83">
            <v>6.0060000000000002</v>
          </cell>
          <cell r="BH83">
            <v>2.31</v>
          </cell>
          <cell r="BI83">
            <v>3.6960000000000002</v>
          </cell>
          <cell r="BJ83">
            <v>194.72200000000001</v>
          </cell>
          <cell r="BK83">
            <v>87.247</v>
          </cell>
          <cell r="BL83">
            <v>107.47499999999999</v>
          </cell>
          <cell r="BM83">
            <v>82.028000000000006</v>
          </cell>
          <cell r="BN83">
            <v>47.151000000000003</v>
          </cell>
          <cell r="BO83">
            <v>34.877000000000002</v>
          </cell>
          <cell r="BP83">
            <v>73.507999999999996</v>
          </cell>
          <cell r="BQ83">
            <v>45.415999999999997</v>
          </cell>
          <cell r="BR83">
            <v>28.091000000000001</v>
          </cell>
          <cell r="BS83">
            <v>8.52</v>
          </cell>
          <cell r="BT83">
            <v>1.7350000000000001</v>
          </cell>
          <cell r="BU83">
            <v>6.7850000000000001</v>
          </cell>
          <cell r="BV83">
            <v>0.59599999999999997</v>
          </cell>
          <cell r="BW83">
            <v>0</v>
          </cell>
          <cell r="BX83">
            <v>0.59599999999999997</v>
          </cell>
          <cell r="BY83">
            <v>90.531999999999996</v>
          </cell>
          <cell r="BZ83">
            <v>36.031999999999996</v>
          </cell>
          <cell r="CA83">
            <v>54.5</v>
          </cell>
          <cell r="CB83">
            <v>10.846</v>
          </cell>
          <cell r="CC83">
            <v>7.2539999999999996</v>
          </cell>
          <cell r="CD83">
            <v>3.593</v>
          </cell>
          <cell r="CE83">
            <v>79.686000000000007</v>
          </cell>
          <cell r="CF83">
            <v>28.777999999999999</v>
          </cell>
          <cell r="CG83">
            <v>50.908000000000001</v>
          </cell>
          <cell r="CH83">
            <v>21.567</v>
          </cell>
          <cell r="CI83">
            <v>4.0650000000000004</v>
          </cell>
          <cell r="CJ83">
            <v>17.501999999999999</v>
          </cell>
          <cell r="CK83">
            <v>528.51900000000001</v>
          </cell>
          <cell r="CL83">
            <v>222.83199999999999</v>
          </cell>
          <cell r="CM83">
            <v>305.68700000000001</v>
          </cell>
          <cell r="CN83">
            <v>478.50400000000002</v>
          </cell>
          <cell r="CO83">
            <v>194.922</v>
          </cell>
          <cell r="CP83">
            <v>283.58100000000002</v>
          </cell>
          <cell r="CQ83">
            <v>50.015999999999998</v>
          </cell>
          <cell r="CR83">
            <v>27.91</v>
          </cell>
          <cell r="CS83">
            <v>22.106000000000002</v>
          </cell>
          <cell r="CT83">
            <v>89.087000000000003</v>
          </cell>
          <cell r="CU83">
            <v>51.951999999999998</v>
          </cell>
          <cell r="CV83">
            <v>37.134999999999998</v>
          </cell>
          <cell r="CW83">
            <v>672.40200000000004</v>
          </cell>
          <cell r="CX83">
            <v>273.26499999999999</v>
          </cell>
          <cell r="CY83">
            <v>399.137</v>
          </cell>
          <cell r="CZ83">
            <v>1401.883</v>
          </cell>
          <cell r="DA83">
            <v>744.95699999999999</v>
          </cell>
          <cell r="DB83">
            <v>656.92700000000002</v>
          </cell>
          <cell r="DC83">
            <v>723.24199999999996</v>
          </cell>
          <cell r="DD83">
            <v>310.07900000000001</v>
          </cell>
          <cell r="DE83">
            <v>413.16199999999998</v>
          </cell>
          <cell r="DF83">
            <v>443.30200000000002</v>
          </cell>
          <cell r="DG83">
            <v>218.09100000000001</v>
          </cell>
          <cell r="DH83">
            <v>225.21100000000001</v>
          </cell>
          <cell r="DI83">
            <v>260.28800000000001</v>
          </cell>
          <cell r="DJ83">
            <v>136.06</v>
          </cell>
          <cell r="DK83">
            <v>124.229</v>
          </cell>
          <cell r="DL83">
            <v>39.871000000000002</v>
          </cell>
          <cell r="DM83">
            <v>21.308</v>
          </cell>
          <cell r="DN83">
            <v>18.562999999999999</v>
          </cell>
          <cell r="DO83">
            <v>25.323</v>
          </cell>
          <cell r="DP83">
            <v>11.718999999999999</v>
          </cell>
          <cell r="DQ83">
            <v>13.603</v>
          </cell>
          <cell r="DR83">
            <v>45.869</v>
          </cell>
          <cell r="DS83">
            <v>21.532</v>
          </cell>
          <cell r="DT83">
            <v>24.338000000000001</v>
          </cell>
          <cell r="DU83">
            <v>6.359</v>
          </cell>
          <cell r="DV83">
            <v>3.1459999999999999</v>
          </cell>
          <cell r="DW83">
            <v>3.2120000000000002</v>
          </cell>
          <cell r="DX83">
            <v>5.0179999999999998</v>
          </cell>
          <cell r="DY83">
            <v>2.786</v>
          </cell>
          <cell r="DZ83">
            <v>2.2320000000000002</v>
          </cell>
          <cell r="EA83">
            <v>2.3919999999999999</v>
          </cell>
          <cell r="EB83">
            <v>1.528</v>
          </cell>
          <cell r="EC83">
            <v>0.86299999999999999</v>
          </cell>
          <cell r="ED83">
            <v>2.6259999999999999</v>
          </cell>
          <cell r="EE83">
            <v>1.258</v>
          </cell>
          <cell r="EF83">
            <v>1.3680000000000001</v>
          </cell>
          <cell r="EG83">
            <v>1.341</v>
          </cell>
          <cell r="EH83">
            <v>0.36</v>
          </cell>
          <cell r="EI83">
            <v>0.98099999999999998</v>
          </cell>
          <cell r="EJ83">
            <v>39.511000000000003</v>
          </cell>
          <cell r="EK83">
            <v>18.385999999999999</v>
          </cell>
          <cell r="EL83">
            <v>21.125</v>
          </cell>
          <cell r="EM83">
            <v>14.388999999999999</v>
          </cell>
          <cell r="EN83">
            <v>7.9420000000000002</v>
          </cell>
          <cell r="EO83">
            <v>6.4480000000000004</v>
          </cell>
          <cell r="EP83">
            <v>13.475</v>
          </cell>
          <cell r="EQ83">
            <v>7.6550000000000002</v>
          </cell>
          <cell r="ER83">
            <v>5.82</v>
          </cell>
          <cell r="ES83">
            <v>0.91400000000000003</v>
          </cell>
          <cell r="ET83">
            <v>0.28699999999999998</v>
          </cell>
          <cell r="EU83">
            <v>0.628</v>
          </cell>
          <cell r="EV83">
            <v>0.34200000000000003</v>
          </cell>
          <cell r="EW83">
            <v>0.22900000000000001</v>
          </cell>
          <cell r="EX83">
            <v>0.113</v>
          </cell>
          <cell r="EY83">
            <v>20.242000000000001</v>
          </cell>
          <cell r="EZ83">
            <v>8.4489999999999998</v>
          </cell>
          <cell r="FA83">
            <v>11.794</v>
          </cell>
          <cell r="FB83">
            <v>2.4</v>
          </cell>
          <cell r="FC83">
            <v>1.1359999999999999</v>
          </cell>
          <cell r="FD83">
            <v>1.264</v>
          </cell>
          <cell r="FE83">
            <v>17.841999999999999</v>
          </cell>
          <cell r="FF83">
            <v>7.3120000000000003</v>
          </cell>
          <cell r="FG83">
            <v>10.53</v>
          </cell>
          <cell r="FH83">
            <v>4.5369999999999999</v>
          </cell>
          <cell r="FI83">
            <v>1.766</v>
          </cell>
          <cell r="FJ83">
            <v>2.7709999999999999</v>
          </cell>
          <cell r="FK83">
            <v>137.14500000000001</v>
          </cell>
          <cell r="FL83">
            <v>60.5</v>
          </cell>
          <cell r="FM83">
            <v>76.644999999999996</v>
          </cell>
          <cell r="FN83">
            <v>118.76900000000001</v>
          </cell>
          <cell r="FO83">
            <v>50.844999999999999</v>
          </cell>
          <cell r="FP83">
            <v>67.924000000000007</v>
          </cell>
          <cell r="FQ83">
            <v>18.376000000000001</v>
          </cell>
          <cell r="FR83">
            <v>9.6549999999999994</v>
          </cell>
          <cell r="FS83">
            <v>8.7210000000000001</v>
          </cell>
          <cell r="FT83">
            <v>15.867000000000001</v>
          </cell>
          <cell r="FU83">
            <v>9.1829999999999998</v>
          </cell>
          <cell r="FV83">
            <v>6.6840000000000002</v>
          </cell>
          <cell r="FW83">
            <v>167.14699999999999</v>
          </cell>
          <cell r="FX83">
            <v>72.847999999999999</v>
          </cell>
          <cell r="FY83">
            <v>94.299000000000007</v>
          </cell>
          <cell r="FZ83">
            <v>266.64699999999999</v>
          </cell>
          <cell r="GA83">
            <v>139.20599999999999</v>
          </cell>
          <cell r="GB83">
            <v>127.441</v>
          </cell>
          <cell r="GC83">
            <v>176.65600000000001</v>
          </cell>
          <cell r="GD83">
            <v>78.885000000000005</v>
          </cell>
          <cell r="GE83">
            <v>97.771000000000001</v>
          </cell>
          <cell r="GF83">
            <v>156.191</v>
          </cell>
          <cell r="GG83">
            <v>77.953999999999994</v>
          </cell>
          <cell r="GH83">
            <v>78.236000000000004</v>
          </cell>
          <cell r="GI83">
            <v>116.462</v>
          </cell>
          <cell r="GJ83">
            <v>61.362000000000002</v>
          </cell>
          <cell r="GK83">
            <v>55.1</v>
          </cell>
          <cell r="GL83">
            <v>11.840999999999999</v>
          </cell>
          <cell r="GM83">
            <v>7.26</v>
          </cell>
          <cell r="GN83">
            <v>4.5810000000000004</v>
          </cell>
          <cell r="GO83">
            <v>5.2880000000000003</v>
          </cell>
          <cell r="GP83">
            <v>2.4809999999999999</v>
          </cell>
          <cell r="GQ83">
            <v>2.8069999999999999</v>
          </cell>
          <cell r="GR83">
            <v>13.59</v>
          </cell>
          <cell r="GS83">
            <v>5.3390000000000004</v>
          </cell>
          <cell r="GT83">
            <v>8.25</v>
          </cell>
          <cell r="GU83">
            <v>3.0169999999999999</v>
          </cell>
          <cell r="GV83">
            <v>1.35</v>
          </cell>
          <cell r="GW83">
            <v>1.667</v>
          </cell>
          <cell r="GX83">
            <v>2.3239999999999998</v>
          </cell>
          <cell r="GY83">
            <v>0.91800000000000004</v>
          </cell>
          <cell r="GZ83">
            <v>1.405</v>
          </cell>
          <cell r="HA83">
            <v>1.159</v>
          </cell>
          <cell r="HB83">
            <v>0.497</v>
          </cell>
          <cell r="HC83">
            <v>0.66200000000000003</v>
          </cell>
          <cell r="HD83">
            <v>1.165</v>
          </cell>
          <cell r="HE83">
            <v>0.42099999999999999</v>
          </cell>
          <cell r="HF83">
            <v>0.74399999999999999</v>
          </cell>
          <cell r="HG83">
            <v>0.69299999999999995</v>
          </cell>
          <cell r="HH83">
            <v>0.43099999999999999</v>
          </cell>
          <cell r="HI83">
            <v>0.26200000000000001</v>
          </cell>
          <cell r="HJ83">
            <v>10.573</v>
          </cell>
          <cell r="HK83">
            <v>3.9889999999999999</v>
          </cell>
          <cell r="HL83">
            <v>6.5830000000000002</v>
          </cell>
          <cell r="HM83">
            <v>4.7560000000000002</v>
          </cell>
          <cell r="HN83">
            <v>1.575</v>
          </cell>
          <cell r="HO83">
            <v>3.181</v>
          </cell>
          <cell r="HP83">
            <v>4.3810000000000002</v>
          </cell>
          <cell r="HQ83">
            <v>1.335</v>
          </cell>
          <cell r="HR83">
            <v>3.0459999999999998</v>
          </cell>
          <cell r="HS83">
            <v>0.376</v>
          </cell>
          <cell r="HT83">
            <v>0.24</v>
          </cell>
          <cell r="HU83">
            <v>0.13500000000000001</v>
          </cell>
          <cell r="HV83">
            <v>6.2E-2</v>
          </cell>
          <cell r="HW83">
            <v>0</v>
          </cell>
          <cell r="HX83">
            <v>6.2E-2</v>
          </cell>
          <cell r="HY83">
            <v>4.6790000000000003</v>
          </cell>
          <cell r="HZ83">
            <v>1.9</v>
          </cell>
          <cell r="IA83">
            <v>2.7789999999999999</v>
          </cell>
          <cell r="IB83">
            <v>0.31</v>
          </cell>
          <cell r="IC83">
            <v>0.20499999999999999</v>
          </cell>
          <cell r="ID83">
            <v>0.105</v>
          </cell>
          <cell r="IE83">
            <v>4.3689999999999998</v>
          </cell>
          <cell r="IF83">
            <v>1.6950000000000001</v>
          </cell>
          <cell r="IG83">
            <v>2.6739999999999999</v>
          </cell>
          <cell r="IH83">
            <v>1.075</v>
          </cell>
          <cell r="II83">
            <v>0.51400000000000001</v>
          </cell>
          <cell r="IJ83">
            <v>0.56100000000000005</v>
          </cell>
          <cell r="IK83">
            <v>26.138999999999999</v>
          </cell>
          <cell r="IL83">
            <v>11.253</v>
          </cell>
          <cell r="IM83">
            <v>14.885999999999999</v>
          </cell>
          <cell r="IN83">
            <v>22.181000000000001</v>
          </cell>
          <cell r="IO83">
            <v>9.4649999999999999</v>
          </cell>
          <cell r="IP83">
            <v>12.717000000000001</v>
          </cell>
          <cell r="IQ83">
            <v>3.9569999999999999</v>
          </cell>
        </row>
      </sheetData>
      <sheetData sheetId="8">
        <row r="1">
          <cell r="B1" t="str">
            <v>Northern Territory ;  &gt; Permanently unable to work ;  &gt; Males ;</v>
          </cell>
          <cell r="C1" t="str">
            <v>Northern Territory ;  &gt; Permanently unable to work ;  &gt; Females ;</v>
          </cell>
          <cell r="D1" t="str">
            <v>Northern Territory ;  Unemployed ;  Persons ;</v>
          </cell>
          <cell r="E1" t="str">
            <v>Northern Territory ;  Unemployed ;  &gt; Males ;</v>
          </cell>
          <cell r="F1" t="str">
            <v>Northern Territory ;  Unemployed ;  &gt; Females ;</v>
          </cell>
          <cell r="G1" t="str">
            <v>Northern Territory ;  Not in the labour force ;  Persons ;</v>
          </cell>
          <cell r="H1" t="str">
            <v>Northern Territory ;  Not in the labour force ;  &gt; Males ;</v>
          </cell>
          <cell r="I1" t="str">
            <v>Northern Territory ;  Not in the labour force ;  &gt; Females ;</v>
          </cell>
          <cell r="J1" t="str">
            <v>Northern Territory ;  With job attachment ;  Persons ;</v>
          </cell>
          <cell r="K1" t="str">
            <v>Northern Territory ;  With job attachment ;  &gt; Males ;</v>
          </cell>
          <cell r="L1" t="str">
            <v>Northern Territory ;  With job attachment ;  &gt; Females ;</v>
          </cell>
          <cell r="M1" t="str">
            <v>Northern Territory ;  Without job attachment ;  Persons ;</v>
          </cell>
          <cell r="N1" t="str">
            <v>Northern Territory ;  Without job attachment ;  &gt; Males ;</v>
          </cell>
          <cell r="O1" t="str">
            <v>Northern Territory ;  Without job attachment ;  &gt; Females ;</v>
          </cell>
          <cell r="P1" t="str">
            <v>Australian Capital Territory ;  Civilian population ;  Persons ;</v>
          </cell>
          <cell r="Q1" t="str">
            <v>Australian Capital Territory ;  Civilian population ;  &gt; Males ;</v>
          </cell>
          <cell r="R1" t="str">
            <v>Australian Capital Territory ;  Civilian population ;  &gt; Females ;</v>
          </cell>
          <cell r="S1" t="str">
            <v>Australian Capital Territory ;  Employed ;  Persons ;</v>
          </cell>
          <cell r="T1" t="str">
            <v>Australian Capital Territory ;  Employed ;  &gt; Males ;</v>
          </cell>
          <cell r="U1" t="str">
            <v>Australian Capital Territory ;  Employed ;  &gt; Females ;</v>
          </cell>
          <cell r="V1" t="str">
            <v>Australian Capital Territory ;  &gt; Underemployed (expanded definition) ;  Persons ;</v>
          </cell>
          <cell r="W1" t="str">
            <v>Australian Capital Territory ;  &gt; Underemployed (expanded definition) ;  &gt; Males ;</v>
          </cell>
          <cell r="X1" t="str">
            <v>Australian Capital Territory ;  &gt; Underemployed (expanded definition) ;  &gt; Females ;</v>
          </cell>
          <cell r="Y1" t="str">
            <v>Australian Capital Territory ;  &gt;&gt; Underemployed (headline definition) ;  Persons ;</v>
          </cell>
          <cell r="Z1" t="str">
            <v>Australian Capital Territory ;  &gt;&gt; Underemployed (headline definition) ;  &gt; Males ;</v>
          </cell>
          <cell r="AA1" t="str">
            <v>Australian Capital Territory ;  &gt;&gt; Underemployed (headline definition) ;  &gt; Females ;</v>
          </cell>
          <cell r="AB1" t="str">
            <v>Australian Capital Territory ;  Potential workers ;  Persons ;</v>
          </cell>
          <cell r="AC1" t="str">
            <v>Australian Capital Territory ;  Potential workers ;  &gt; Males ;</v>
          </cell>
          <cell r="AD1" t="str">
            <v>Australian Capital Territory ;  Potential workers ;  &gt; Females ;</v>
          </cell>
          <cell r="AE1" t="str">
            <v>Australian Capital Territory ;  &gt; Potential workers with job attachment ;  Persons ;</v>
          </cell>
          <cell r="AF1" t="str">
            <v>Australian Capital Territory ;  &gt; Potential workers with job attachment ;  &gt; Males ;</v>
          </cell>
          <cell r="AG1" t="str">
            <v>Australian Capital Territory ;  &gt; Potential workers with job attachment ;  &gt; Females ;</v>
          </cell>
          <cell r="AH1" t="str">
            <v>Australian Capital Territory ;  &gt;&gt; Had a job to go to and available within 4 weeks ;  Persons ;</v>
          </cell>
          <cell r="AI1" t="str">
            <v>Australian Capital Territory ;  &gt;&gt; Had a job to go to and available within 4 weeks ;  &gt; Males ;</v>
          </cell>
          <cell r="AJ1" t="str">
            <v>Australian Capital Territory ;  &gt;&gt; Had a job to go to and available within 4 weeks ;  &gt; Females ;</v>
          </cell>
          <cell r="AK1" t="str">
            <v>Australian Capital Territory ;  &gt;&gt;&gt; Had a job to go to and available last week (unemployed) ;  Persons ;</v>
          </cell>
          <cell r="AL1" t="str">
            <v>Australian Capital Territory ;  &gt;&gt;&gt; Had a job to go to and available last week (unemployed) ;  &gt; Males ;</v>
          </cell>
          <cell r="AM1" t="str">
            <v>Australian Capital Territory ;  &gt;&gt;&gt; Had a job to go to and available last week (unemployed) ;  &gt; Females ;</v>
          </cell>
          <cell r="AN1" t="str">
            <v>Australian Capital Territory ;  &gt;&gt;&gt; Had a job to go to and available within 4 weeks (but not last week) ;  Persons ;</v>
          </cell>
          <cell r="AO1" t="str">
            <v>Australian Capital Territory ;  &gt;&gt;&gt; Had a job to go to and available within 4 weeks (but not last week) ;  &gt; Males ;</v>
          </cell>
          <cell r="AP1" t="str">
            <v>Australian Capital Territory ;  &gt;&gt;&gt; Had a job to go to and available within 4 weeks (but not last week) ;  &gt; Females ;</v>
          </cell>
          <cell r="AQ1" t="str">
            <v>Australian Capital Territory ;  &gt;&gt; Had a job to go to and not available within 4 weeks ;  Persons ;</v>
          </cell>
          <cell r="AR1" t="str">
            <v>Australian Capital Territory ;  &gt;&gt; Had a job to go to and not available within 4 weeks ;  &gt; Males ;</v>
          </cell>
          <cell r="AS1" t="str">
            <v>Australian Capital Territory ;  &gt;&gt; Had a job to go to and not available within 4 weeks ;  &gt; Females ;</v>
          </cell>
          <cell r="AT1" t="str">
            <v>Australian Capital Territory ;  &gt; Potential workers without job attachment ;  Persons ;</v>
          </cell>
          <cell r="AU1" t="str">
            <v>Australian Capital Territory ;  &gt; Potential workers without job attachment ;  &gt; Males ;</v>
          </cell>
          <cell r="AV1" t="str">
            <v>Australian Capital Territory ;  &gt; Potential workers without job attachment ;  &gt; Females ;</v>
          </cell>
          <cell r="AW1" t="str">
            <v>Australian Capital Territory ;  &gt;&gt; Wanted to work, actively looking and available within 4 weeks ;  Persons ;</v>
          </cell>
          <cell r="AX1" t="str">
            <v>Australian Capital Territory ;  &gt;&gt; Wanted to work, actively looking and available within 4 weeks ;  &gt; Males ;</v>
          </cell>
          <cell r="AY1" t="str">
            <v>Australian Capital Territory ;  &gt;&gt; Wanted to work, actively looking and available within 4 weeks ;  &gt; Females ;</v>
          </cell>
          <cell r="AZ1" t="str">
            <v>Australian Capital Territory ;  &gt;&gt;&gt; Wanted to work, actively looking and available last week (unemployed) ;  Persons ;</v>
          </cell>
          <cell r="BA1" t="str">
            <v>Australian Capital Territory ;  &gt;&gt;&gt; Wanted to work, actively looking and available last week (unemployed) ;  &gt; Males ;</v>
          </cell>
          <cell r="BB1" t="str">
            <v>Australian Capital Territory ;  &gt;&gt;&gt; Wanted to work, actively looking and available last week (unemployed) ;  &gt; Females ;</v>
          </cell>
          <cell r="BC1" t="str">
            <v>Australian Capital Territory ;  &gt;&gt;&gt; Wanted to work, actively looking and available within 4 weeks (but not last week) ;  Persons ;</v>
          </cell>
          <cell r="BD1" t="str">
            <v>Australian Capital Territory ;  &gt;&gt;&gt; Wanted to work, actively looking and available within 4 weeks (but not last week) ;  &gt; Males ;</v>
          </cell>
          <cell r="BE1" t="str">
            <v>Australian Capital Territory ;  &gt;&gt;&gt; Wanted to work, actively looking and available within 4 weeks (but not last week) ;  &gt; Females ;</v>
          </cell>
          <cell r="BF1" t="str">
            <v>Australian Capital Territory ;  &gt;&gt; Wanted to work, actively looking and not available within 4 weeks ;  Persons ;</v>
          </cell>
          <cell r="BG1" t="str">
            <v>Australian Capital Territory ;  &gt;&gt; Wanted to work, actively looking and not available within 4 weeks ;  &gt; Males ;</v>
          </cell>
          <cell r="BH1" t="str">
            <v>Australian Capital Territory ;  &gt;&gt; Wanted to work, actively looking and not available within 4 weeks ;  &gt; Females ;</v>
          </cell>
          <cell r="BI1" t="str">
            <v>Australian Capital Territory ;  &gt;&gt; Wanted to work, available within 4 weeks but not actively looking ;  Persons ;</v>
          </cell>
          <cell r="BJ1" t="str">
            <v>Australian Capital Territory ;  &gt;&gt; Wanted to work, available within 4 weeks but not actively looking ;  &gt; Males ;</v>
          </cell>
          <cell r="BK1" t="str">
            <v>Australian Capital Territory ;  &gt;&gt; Wanted to work, available within 4 weeks but not actively looking ;  &gt; Females ;</v>
          </cell>
          <cell r="BL1" t="str">
            <v>Australian Capital Territory ;  &gt;&gt;&gt; Discouraged job seekers - available but discouraged from actively looking ;  Persons ;</v>
          </cell>
          <cell r="BM1" t="str">
            <v>Australian Capital Territory ;  &gt;&gt;&gt; Discouraged job seekers - available but discouraged from actively looking ;  &gt; Males ;</v>
          </cell>
          <cell r="BN1" t="str">
            <v>Australian Capital Territory ;  &gt;&gt;&gt; Discouraged job seekers - available but discouraged from actively looking ;  &gt; Females ;</v>
          </cell>
          <cell r="BO1" t="str">
            <v>Australian Capital Territory ;  &gt;&gt;&gt; Other job seekers - available but not actively looking for other reasons ;  Persons ;</v>
          </cell>
          <cell r="BP1" t="str">
            <v>Australian Capital Territory ;  &gt;&gt;&gt; Other job seekers - available but not actively looking for other reasons ;  &gt; Males ;</v>
          </cell>
          <cell r="BQ1" t="str">
            <v>Australian Capital Territory ;  &gt;&gt;&gt; Other job seekers - available but not actively looking for other reasons ;  &gt; Females ;</v>
          </cell>
          <cell r="BR1" t="str">
            <v>Australian Capital Territory ;  &gt;&gt; Wanted to work, not available within 4 weeks and not actively looking ;  Persons ;</v>
          </cell>
          <cell r="BS1" t="str">
            <v>Australian Capital Territory ;  &gt;&gt; Wanted to work, not available within 4 weeks and not actively looking ;  &gt; Males ;</v>
          </cell>
          <cell r="BT1" t="str">
            <v>Australian Capital Territory ;  &gt;&gt; Wanted to work, not available within 4 weeks and not actively looking ;  &gt; Females ;</v>
          </cell>
          <cell r="BU1" t="str">
            <v>Australian Capital Territory ;  Not potential workers ;  Persons ;</v>
          </cell>
          <cell r="BV1" t="str">
            <v>Australian Capital Territory ;  Not potential workers ;  &gt; Males ;</v>
          </cell>
          <cell r="BW1" t="str">
            <v>Australian Capital Territory ;  Not potential workers ;  &gt; Females ;</v>
          </cell>
          <cell r="BX1" t="str">
            <v>Australian Capital Territory ;  &gt; Did not want to work ;  Persons ;</v>
          </cell>
          <cell r="BY1" t="str">
            <v>Australian Capital Territory ;  &gt; Did not want to work ;  &gt; Males ;</v>
          </cell>
          <cell r="BZ1" t="str">
            <v>Australian Capital Territory ;  &gt; Did not want to work ;  &gt; Females ;</v>
          </cell>
          <cell r="CA1" t="str">
            <v>Australian Capital Territory ;  &gt; Permanently unable to work ;  Persons ;</v>
          </cell>
          <cell r="CB1" t="str">
            <v>Australian Capital Territory ;  &gt; Permanently unable to work ;  &gt; Males ;</v>
          </cell>
          <cell r="CC1" t="str">
            <v>Australian Capital Territory ;  &gt; Permanently unable to work ;  &gt; Females ;</v>
          </cell>
          <cell r="CD1" t="str">
            <v>Australian Capital Territory ;  Unemployed ;  Persons ;</v>
          </cell>
          <cell r="CE1" t="str">
            <v>Australian Capital Territory ;  Unemployed ;  &gt; Males ;</v>
          </cell>
          <cell r="CF1" t="str">
            <v>Australian Capital Territory ;  Unemployed ;  &gt; Females ;</v>
          </cell>
          <cell r="CG1" t="str">
            <v>Australian Capital Territory ;  Not in the labour force ;  Persons ;</v>
          </cell>
          <cell r="CH1" t="str">
            <v>Australian Capital Territory ;  Not in the labour force ;  &gt; Males ;</v>
          </cell>
          <cell r="CI1" t="str">
            <v>Australian Capital Territory ;  Not in the labour force ;  &gt; Females ;</v>
          </cell>
          <cell r="CJ1" t="str">
            <v>Australian Capital Territory ;  With job attachment ;  Persons ;</v>
          </cell>
          <cell r="CK1" t="str">
            <v>Australian Capital Territory ;  With job attachment ;  &gt; Males ;</v>
          </cell>
          <cell r="CL1" t="str">
            <v>Australian Capital Territory ;  With job attachment ;  &gt; Females ;</v>
          </cell>
          <cell r="CM1" t="str">
            <v>Australian Capital Territory ;  Without job attachment ;  Persons ;</v>
          </cell>
          <cell r="CN1" t="str">
            <v>Australian Capital Territory ;  Without job attachment ;  &gt; Males ;</v>
          </cell>
          <cell r="CO1" t="str">
            <v>Australian Capital Territory ;  Without job attachment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</row>
        <row r="10">
          <cell r="B10" t="str">
            <v>A125184998V</v>
          </cell>
          <cell r="C10" t="str">
            <v>A125179382A</v>
          </cell>
          <cell r="D10" t="str">
            <v>A125173686C</v>
          </cell>
          <cell r="E10" t="str">
            <v>A125184918J</v>
          </cell>
          <cell r="F10" t="str">
            <v>A125179302R</v>
          </cell>
          <cell r="G10" t="str">
            <v>A125173706A</v>
          </cell>
          <cell r="H10" t="str">
            <v>A125184938T</v>
          </cell>
          <cell r="I10" t="str">
            <v>A125179322X</v>
          </cell>
          <cell r="J10" t="str">
            <v>A125173734K</v>
          </cell>
          <cell r="K10" t="str">
            <v>A125184966A</v>
          </cell>
          <cell r="L10" t="str">
            <v>A125179350J</v>
          </cell>
          <cell r="M10" t="str">
            <v>A125173778L</v>
          </cell>
          <cell r="N10" t="str">
            <v>A125185010A</v>
          </cell>
          <cell r="O10" t="str">
            <v>A125179394K</v>
          </cell>
          <cell r="P10" t="str">
            <v>A125173330R</v>
          </cell>
          <cell r="Q10" t="str">
            <v>A125184562F</v>
          </cell>
          <cell r="R10" t="str">
            <v>A125178946C</v>
          </cell>
          <cell r="S10" t="str">
            <v>A125173294T</v>
          </cell>
          <cell r="T10" t="str">
            <v>A125184526W</v>
          </cell>
          <cell r="U10" t="str">
            <v>A125178910A</v>
          </cell>
          <cell r="V10" t="str">
            <v>A125173334X</v>
          </cell>
          <cell r="W10" t="str">
            <v>A125184566R</v>
          </cell>
          <cell r="X10" t="str">
            <v>A125178950V</v>
          </cell>
          <cell r="Y10" t="str">
            <v>A125173338J</v>
          </cell>
          <cell r="Z10" t="str">
            <v>A125184570F</v>
          </cell>
          <cell r="AA10" t="str">
            <v>A125178954C</v>
          </cell>
          <cell r="AB10" t="str">
            <v>A125173298A</v>
          </cell>
          <cell r="AC10" t="str">
            <v>A125184530L</v>
          </cell>
          <cell r="AD10" t="str">
            <v>A125178914K</v>
          </cell>
          <cell r="AE10" t="str">
            <v>A125173302F</v>
          </cell>
          <cell r="AF10" t="str">
            <v>A125184534W</v>
          </cell>
          <cell r="AG10" t="str">
            <v>A125178918V</v>
          </cell>
          <cell r="AH10" t="str">
            <v>A125173322R</v>
          </cell>
          <cell r="AI10" t="str">
            <v>A125184554F</v>
          </cell>
          <cell r="AJ10" t="str">
            <v>A125178938C</v>
          </cell>
          <cell r="AK10" t="str">
            <v>A125173282J</v>
          </cell>
          <cell r="AL10" t="str">
            <v>A125184514L</v>
          </cell>
          <cell r="AM10" t="str">
            <v>A125178898W</v>
          </cell>
          <cell r="AN10" t="str">
            <v>A125173342X</v>
          </cell>
          <cell r="AO10" t="str">
            <v>A125184574R</v>
          </cell>
          <cell r="AP10" t="str">
            <v>A125178958L</v>
          </cell>
          <cell r="AQ10" t="str">
            <v>A125173326X</v>
          </cell>
          <cell r="AR10" t="str">
            <v>A125184558R</v>
          </cell>
          <cell r="AS10" t="str">
            <v>A125178942V</v>
          </cell>
          <cell r="AT10" t="str">
            <v>A125173354J</v>
          </cell>
          <cell r="AU10" t="str">
            <v>A125184586X</v>
          </cell>
          <cell r="AV10" t="str">
            <v>A125178970C</v>
          </cell>
          <cell r="AW10" t="str">
            <v>A125173286T</v>
          </cell>
          <cell r="AX10" t="str">
            <v>A125184518W</v>
          </cell>
          <cell r="AY10" t="str">
            <v>A125178902A</v>
          </cell>
          <cell r="AZ10" t="str">
            <v>A125173262X</v>
          </cell>
          <cell r="BA10" t="str">
            <v>A125184494R</v>
          </cell>
          <cell r="BB10" t="str">
            <v>A125178878L</v>
          </cell>
          <cell r="BC10" t="str">
            <v>A125173274J</v>
          </cell>
          <cell r="BD10" t="str">
            <v>A125184506L</v>
          </cell>
          <cell r="BE10" t="str">
            <v>A125178890C</v>
          </cell>
          <cell r="BF10" t="str">
            <v>A125173306R</v>
          </cell>
          <cell r="BG10" t="str">
            <v>A125184538F</v>
          </cell>
          <cell r="BH10" t="str">
            <v>A125178922K</v>
          </cell>
          <cell r="BI10" t="str">
            <v>A125173278T</v>
          </cell>
          <cell r="BJ10" t="str">
            <v>A125184510C</v>
          </cell>
          <cell r="BK10" t="str">
            <v>A125178894L</v>
          </cell>
          <cell r="BL10" t="str">
            <v>A125173310F</v>
          </cell>
          <cell r="BM10" t="str">
            <v>A125184542W</v>
          </cell>
          <cell r="BN10" t="str">
            <v>A125178926V</v>
          </cell>
          <cell r="BO10" t="str">
            <v>A125173314R</v>
          </cell>
          <cell r="BP10" t="str">
            <v>A125184546F</v>
          </cell>
          <cell r="BQ10" t="str">
            <v>A125178930K</v>
          </cell>
          <cell r="BR10" t="str">
            <v>A125173358T</v>
          </cell>
          <cell r="BS10" t="str">
            <v>A125184590R</v>
          </cell>
          <cell r="BT10" t="str">
            <v>A125178974L</v>
          </cell>
          <cell r="BU10" t="str">
            <v>A125173266J</v>
          </cell>
          <cell r="BV10" t="str">
            <v>A125184498X</v>
          </cell>
          <cell r="BW10" t="str">
            <v>A125178882C</v>
          </cell>
          <cell r="BX10" t="str">
            <v>A125173346J</v>
          </cell>
          <cell r="BY10" t="str">
            <v>A125184578X</v>
          </cell>
          <cell r="BZ10" t="str">
            <v>A125178962C</v>
          </cell>
          <cell r="CA10" t="str">
            <v>A125173350X</v>
          </cell>
          <cell r="CB10" t="str">
            <v>A125184582R</v>
          </cell>
          <cell r="CC10" t="str">
            <v>A125178966L</v>
          </cell>
          <cell r="CD10" t="str">
            <v>A125173270X</v>
          </cell>
          <cell r="CE10" t="str">
            <v>A125184502C</v>
          </cell>
          <cell r="CF10" t="str">
            <v>A125178886L</v>
          </cell>
          <cell r="CG10" t="str">
            <v>A125173290J</v>
          </cell>
          <cell r="CH10" t="str">
            <v>A125184522L</v>
          </cell>
          <cell r="CI10" t="str">
            <v>A125178906K</v>
          </cell>
          <cell r="CJ10" t="str">
            <v>A125173318X</v>
          </cell>
          <cell r="CK10" t="str">
            <v>A125184550W</v>
          </cell>
          <cell r="CL10" t="str">
            <v>A125178934V</v>
          </cell>
          <cell r="CM10" t="str">
            <v>A125173362J</v>
          </cell>
          <cell r="CN10" t="str">
            <v>A125184594X</v>
          </cell>
          <cell r="CO10" t="str">
            <v>A125178978W</v>
          </cell>
        </row>
        <row r="11">
          <cell r="B11">
            <v>1.3129999999999999</v>
          </cell>
          <cell r="C11">
            <v>0.46200000000000002</v>
          </cell>
          <cell r="D11">
            <v>4.7279999999999998</v>
          </cell>
          <cell r="E11">
            <v>2.6379999999999999</v>
          </cell>
          <cell r="F11">
            <v>2.09</v>
          </cell>
          <cell r="G11">
            <v>35.119</v>
          </cell>
          <cell r="H11">
            <v>15.303000000000001</v>
          </cell>
          <cell r="I11">
            <v>19.815000000000001</v>
          </cell>
          <cell r="J11">
            <v>131.505</v>
          </cell>
          <cell r="K11">
            <v>70.741</v>
          </cell>
          <cell r="L11">
            <v>60.762999999999998</v>
          </cell>
          <cell r="M11">
            <v>37.345999999999997</v>
          </cell>
          <cell r="N11">
            <v>16.521999999999998</v>
          </cell>
          <cell r="O11">
            <v>20.824999999999999</v>
          </cell>
          <cell r="P11">
            <v>310.238</v>
          </cell>
          <cell r="Q11">
            <v>151.68199999999999</v>
          </cell>
          <cell r="R11">
            <v>158.55600000000001</v>
          </cell>
          <cell r="S11">
            <v>209.685</v>
          </cell>
          <cell r="T11">
            <v>107.553</v>
          </cell>
          <cell r="U11">
            <v>102.13200000000001</v>
          </cell>
          <cell r="V11">
            <v>27.939</v>
          </cell>
          <cell r="W11">
            <v>16.274999999999999</v>
          </cell>
          <cell r="X11">
            <v>11.663</v>
          </cell>
          <cell r="Y11">
            <v>16.234000000000002</v>
          </cell>
          <cell r="Z11">
            <v>8.3130000000000006</v>
          </cell>
          <cell r="AA11">
            <v>7.9210000000000003</v>
          </cell>
          <cell r="AB11">
            <v>35.767000000000003</v>
          </cell>
          <cell r="AC11">
            <v>15.441000000000001</v>
          </cell>
          <cell r="AD11">
            <v>20.327000000000002</v>
          </cell>
          <cell r="AE11">
            <v>4.3970000000000002</v>
          </cell>
          <cell r="AF11">
            <v>1.788</v>
          </cell>
          <cell r="AG11">
            <v>2.609</v>
          </cell>
          <cell r="AH11">
            <v>3.74</v>
          </cell>
          <cell r="AI11">
            <v>1.6439999999999999</v>
          </cell>
          <cell r="AJ11">
            <v>2.097</v>
          </cell>
          <cell r="AK11">
            <v>1.7050000000000001</v>
          </cell>
          <cell r="AL11">
            <v>0.77300000000000002</v>
          </cell>
          <cell r="AM11">
            <v>0.93200000000000005</v>
          </cell>
          <cell r="AN11">
            <v>2.0350000000000001</v>
          </cell>
          <cell r="AO11">
            <v>0.87</v>
          </cell>
          <cell r="AP11">
            <v>1.165</v>
          </cell>
          <cell r="AQ11">
            <v>0.65700000000000003</v>
          </cell>
          <cell r="AR11">
            <v>0.14399999999999999</v>
          </cell>
          <cell r="AS11">
            <v>0.51300000000000001</v>
          </cell>
          <cell r="AT11">
            <v>31.37</v>
          </cell>
          <cell r="AU11">
            <v>13.653</v>
          </cell>
          <cell r="AV11">
            <v>17.716999999999999</v>
          </cell>
          <cell r="AW11">
            <v>9.1340000000000003</v>
          </cell>
          <cell r="AX11">
            <v>3.8820000000000001</v>
          </cell>
          <cell r="AY11">
            <v>5.2519999999999998</v>
          </cell>
          <cell r="AZ11">
            <v>8.5630000000000006</v>
          </cell>
          <cell r="BA11">
            <v>3.726</v>
          </cell>
          <cell r="BB11">
            <v>4.8369999999999997</v>
          </cell>
          <cell r="BC11">
            <v>0.56999999999999995</v>
          </cell>
          <cell r="BD11">
            <v>0.156</v>
          </cell>
          <cell r="BE11">
            <v>0.41499999999999998</v>
          </cell>
          <cell r="BF11">
            <v>0.14799999999999999</v>
          </cell>
          <cell r="BG11">
            <v>0</v>
          </cell>
          <cell r="BH11">
            <v>0.14799999999999999</v>
          </cell>
          <cell r="BI11">
            <v>17.530999999999999</v>
          </cell>
          <cell r="BJ11">
            <v>8.5489999999999995</v>
          </cell>
          <cell r="BK11">
            <v>8.9830000000000005</v>
          </cell>
          <cell r="BL11">
            <v>1.046</v>
          </cell>
          <cell r="BM11">
            <v>0.4</v>
          </cell>
          <cell r="BN11">
            <v>0.64500000000000002</v>
          </cell>
          <cell r="BO11">
            <v>16.486000000000001</v>
          </cell>
          <cell r="BP11">
            <v>8.1479999999999997</v>
          </cell>
          <cell r="BQ11">
            <v>8.3379999999999992</v>
          </cell>
          <cell r="BR11">
            <v>4.556</v>
          </cell>
          <cell r="BS11">
            <v>1.222</v>
          </cell>
          <cell r="BT11">
            <v>3.3340000000000001</v>
          </cell>
          <cell r="BU11">
            <v>64.786000000000001</v>
          </cell>
          <cell r="BV11">
            <v>28.687999999999999</v>
          </cell>
          <cell r="BW11">
            <v>36.097999999999999</v>
          </cell>
          <cell r="BX11">
            <v>59.648000000000003</v>
          </cell>
          <cell r="BY11">
            <v>25.527000000000001</v>
          </cell>
          <cell r="BZ11">
            <v>34.121000000000002</v>
          </cell>
          <cell r="CA11">
            <v>5.1379999999999999</v>
          </cell>
          <cell r="CB11">
            <v>3.161</v>
          </cell>
          <cell r="CC11">
            <v>1.9770000000000001</v>
          </cell>
          <cell r="CD11">
            <v>10.269</v>
          </cell>
          <cell r="CE11">
            <v>4.4989999999999997</v>
          </cell>
          <cell r="CF11">
            <v>5.77</v>
          </cell>
          <cell r="CG11">
            <v>90.284000000000006</v>
          </cell>
          <cell r="CH11">
            <v>39.628999999999998</v>
          </cell>
          <cell r="CI11">
            <v>50.655000000000001</v>
          </cell>
          <cell r="CJ11">
            <v>214.08199999999999</v>
          </cell>
          <cell r="CK11">
            <v>109.34099999999999</v>
          </cell>
          <cell r="CL11">
            <v>104.741</v>
          </cell>
          <cell r="CM11">
            <v>96.156000000000006</v>
          </cell>
          <cell r="CN11">
            <v>42.341000000000001</v>
          </cell>
          <cell r="CO11">
            <v>53.814999999999998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</row>
        <row r="23">
          <cell r="B23">
            <v>1.18</v>
          </cell>
          <cell r="C23">
            <v>1.4970000000000001</v>
          </cell>
          <cell r="D23">
            <v>6.4089999999999998</v>
          </cell>
          <cell r="E23">
            <v>2.9369999999999998</v>
          </cell>
          <cell r="F23">
            <v>3.472</v>
          </cell>
          <cell r="G23">
            <v>34.228000000000002</v>
          </cell>
          <cell r="H23">
            <v>15.179</v>
          </cell>
          <cell r="I23">
            <v>19.048999999999999</v>
          </cell>
          <cell r="J23">
            <v>128.803</v>
          </cell>
          <cell r="K23">
            <v>67.954999999999998</v>
          </cell>
          <cell r="L23">
            <v>60.847999999999999</v>
          </cell>
          <cell r="M23">
            <v>38.094999999999999</v>
          </cell>
          <cell r="N23">
            <v>16.797999999999998</v>
          </cell>
          <cell r="O23">
            <v>21.295999999999999</v>
          </cell>
          <cell r="P23">
            <v>315.14800000000002</v>
          </cell>
          <cell r="Q23">
            <v>152.39099999999999</v>
          </cell>
          <cell r="R23">
            <v>162.75700000000001</v>
          </cell>
          <cell r="S23">
            <v>212.60900000000001</v>
          </cell>
          <cell r="T23">
            <v>105.624</v>
          </cell>
          <cell r="U23">
            <v>106.985</v>
          </cell>
          <cell r="V23">
            <v>24.033999999999999</v>
          </cell>
          <cell r="W23">
            <v>12.475</v>
          </cell>
          <cell r="X23">
            <v>11.558999999999999</v>
          </cell>
          <cell r="Y23">
            <v>13.265000000000001</v>
          </cell>
          <cell r="Z23">
            <v>5.423</v>
          </cell>
          <cell r="AA23">
            <v>7.8419999999999996</v>
          </cell>
          <cell r="AB23">
            <v>34.061</v>
          </cell>
          <cell r="AC23">
            <v>15.428000000000001</v>
          </cell>
          <cell r="AD23">
            <v>18.632000000000001</v>
          </cell>
          <cell r="AE23">
            <v>4.8120000000000003</v>
          </cell>
          <cell r="AF23">
            <v>1.593</v>
          </cell>
          <cell r="AG23">
            <v>3.2189999999999999</v>
          </cell>
          <cell r="AH23">
            <v>4.0090000000000003</v>
          </cell>
          <cell r="AI23">
            <v>1.593</v>
          </cell>
          <cell r="AJ23">
            <v>2.4159999999999999</v>
          </cell>
          <cell r="AK23">
            <v>2.0739999999999998</v>
          </cell>
          <cell r="AL23">
            <v>0.753</v>
          </cell>
          <cell r="AM23">
            <v>1.32</v>
          </cell>
          <cell r="AN23">
            <v>1.9359999999999999</v>
          </cell>
          <cell r="AO23">
            <v>0.84</v>
          </cell>
          <cell r="AP23">
            <v>1.0960000000000001</v>
          </cell>
          <cell r="AQ23">
            <v>0.80300000000000005</v>
          </cell>
          <cell r="AR23">
            <v>0</v>
          </cell>
          <cell r="AS23">
            <v>0.80300000000000005</v>
          </cell>
          <cell r="AT23">
            <v>29.248999999999999</v>
          </cell>
          <cell r="AU23">
            <v>13.835000000000001</v>
          </cell>
          <cell r="AV23">
            <v>15.413</v>
          </cell>
          <cell r="AW23">
            <v>9.8529999999999998</v>
          </cell>
          <cell r="AX23">
            <v>6.1669999999999998</v>
          </cell>
          <cell r="AY23">
            <v>3.6859999999999999</v>
          </cell>
          <cell r="AZ23">
            <v>8.3520000000000003</v>
          </cell>
          <cell r="BA23">
            <v>5.4320000000000004</v>
          </cell>
          <cell r="BB23">
            <v>2.92</v>
          </cell>
          <cell r="BC23">
            <v>1.5009999999999999</v>
          </cell>
          <cell r="BD23">
            <v>0.73499999999999999</v>
          </cell>
          <cell r="BE23">
            <v>0.76700000000000002</v>
          </cell>
          <cell r="BF23">
            <v>0</v>
          </cell>
          <cell r="BG23">
            <v>0</v>
          </cell>
          <cell r="BH23">
            <v>0</v>
          </cell>
          <cell r="BI23">
            <v>15.794</v>
          </cell>
          <cell r="BJ23">
            <v>6.1470000000000002</v>
          </cell>
          <cell r="BK23">
            <v>9.6470000000000002</v>
          </cell>
          <cell r="BL23">
            <v>0.89</v>
          </cell>
          <cell r="BM23">
            <v>0.158</v>
          </cell>
          <cell r="BN23">
            <v>0.73199999999999998</v>
          </cell>
          <cell r="BO23">
            <v>14.904</v>
          </cell>
          <cell r="BP23">
            <v>5.9889999999999999</v>
          </cell>
          <cell r="BQ23">
            <v>8.9149999999999991</v>
          </cell>
          <cell r="BR23">
            <v>3.601</v>
          </cell>
          <cell r="BS23">
            <v>1.5209999999999999</v>
          </cell>
          <cell r="BT23">
            <v>2.08</v>
          </cell>
          <cell r="BU23">
            <v>68.478999999999999</v>
          </cell>
          <cell r="BV23">
            <v>31.338999999999999</v>
          </cell>
          <cell r="BW23">
            <v>37.14</v>
          </cell>
          <cell r="BX23">
            <v>62.24</v>
          </cell>
          <cell r="BY23">
            <v>28.404</v>
          </cell>
          <cell r="BZ23">
            <v>33.837000000000003</v>
          </cell>
          <cell r="CA23">
            <v>6.2380000000000004</v>
          </cell>
          <cell r="CB23">
            <v>2.9350000000000001</v>
          </cell>
          <cell r="CC23">
            <v>3.3029999999999999</v>
          </cell>
          <cell r="CD23">
            <v>10.425000000000001</v>
          </cell>
          <cell r="CE23">
            <v>6.1849999999999996</v>
          </cell>
          <cell r="CF23">
            <v>4.24</v>
          </cell>
          <cell r="CG23">
            <v>92.114000000000004</v>
          </cell>
          <cell r="CH23">
            <v>40.582000000000001</v>
          </cell>
          <cell r="CI23">
            <v>51.531999999999996</v>
          </cell>
          <cell r="CJ23">
            <v>217.42</v>
          </cell>
          <cell r="CK23">
            <v>107.217</v>
          </cell>
          <cell r="CL23">
            <v>110.20399999999999</v>
          </cell>
          <cell r="CM23">
            <v>97.727000000000004</v>
          </cell>
          <cell r="CN23">
            <v>45.173999999999999</v>
          </cell>
          <cell r="CO23">
            <v>52.552999999999997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</row>
        <row r="35">
          <cell r="B35">
            <v>2.2519999999999998</v>
          </cell>
          <cell r="C35">
            <v>1.7350000000000001</v>
          </cell>
          <cell r="D35">
            <v>4.0670000000000002</v>
          </cell>
          <cell r="E35">
            <v>1.792</v>
          </cell>
          <cell r="F35">
            <v>2.2749999999999999</v>
          </cell>
          <cell r="G35">
            <v>37.485999999999997</v>
          </cell>
          <cell r="H35">
            <v>15.499000000000001</v>
          </cell>
          <cell r="I35">
            <v>21.986999999999998</v>
          </cell>
          <cell r="J35">
            <v>141.279</v>
          </cell>
          <cell r="K35">
            <v>76.634</v>
          </cell>
          <cell r="L35">
            <v>64.644999999999996</v>
          </cell>
          <cell r="M35">
            <v>38.22</v>
          </cell>
          <cell r="N35">
            <v>15.569000000000001</v>
          </cell>
          <cell r="O35">
            <v>22.651</v>
          </cell>
          <cell r="P35">
            <v>324.63900000000001</v>
          </cell>
          <cell r="Q35">
            <v>157.9</v>
          </cell>
          <cell r="R35">
            <v>166.739</v>
          </cell>
          <cell r="S35">
            <v>221.404</v>
          </cell>
          <cell r="T35">
            <v>111.789</v>
          </cell>
          <cell r="U35">
            <v>109.61499999999999</v>
          </cell>
          <cell r="V35">
            <v>23.689</v>
          </cell>
          <cell r="W35">
            <v>12.285</v>
          </cell>
          <cell r="X35">
            <v>11.404</v>
          </cell>
          <cell r="Y35">
            <v>14.289</v>
          </cell>
          <cell r="Z35">
            <v>5.5430000000000001</v>
          </cell>
          <cell r="AA35">
            <v>8.7460000000000004</v>
          </cell>
          <cell r="AB35">
            <v>30.071000000000002</v>
          </cell>
          <cell r="AC35">
            <v>14.237</v>
          </cell>
          <cell r="AD35">
            <v>15.833</v>
          </cell>
          <cell r="AE35">
            <v>5.5579999999999998</v>
          </cell>
          <cell r="AF35">
            <v>1.6839999999999999</v>
          </cell>
          <cell r="AG35">
            <v>3.8740000000000001</v>
          </cell>
          <cell r="AH35">
            <v>3.5619999999999998</v>
          </cell>
          <cell r="AI35">
            <v>1.4259999999999999</v>
          </cell>
          <cell r="AJ35">
            <v>2.1360000000000001</v>
          </cell>
          <cell r="AK35">
            <v>1.923</v>
          </cell>
          <cell r="AL35">
            <v>0.69099999999999995</v>
          </cell>
          <cell r="AM35">
            <v>1.232</v>
          </cell>
          <cell r="AN35">
            <v>1.639</v>
          </cell>
          <cell r="AO35">
            <v>0.73499999999999999</v>
          </cell>
          <cell r="AP35">
            <v>0.90400000000000003</v>
          </cell>
          <cell r="AQ35">
            <v>1.9950000000000001</v>
          </cell>
          <cell r="AR35">
            <v>0.25700000000000001</v>
          </cell>
          <cell r="AS35">
            <v>1.738</v>
          </cell>
          <cell r="AT35">
            <v>24.513000000000002</v>
          </cell>
          <cell r="AU35">
            <v>12.554</v>
          </cell>
          <cell r="AV35">
            <v>11.959</v>
          </cell>
          <cell r="AW35">
            <v>8.2550000000000008</v>
          </cell>
          <cell r="AX35">
            <v>4.3079999999999998</v>
          </cell>
          <cell r="AY35">
            <v>3.9470000000000001</v>
          </cell>
          <cell r="AZ35">
            <v>7.37</v>
          </cell>
          <cell r="BA35">
            <v>4.3079999999999998</v>
          </cell>
          <cell r="BB35">
            <v>3.0619999999999998</v>
          </cell>
          <cell r="BC35">
            <v>0.88500000000000001</v>
          </cell>
          <cell r="BD35">
            <v>0</v>
          </cell>
          <cell r="BE35">
            <v>0.88500000000000001</v>
          </cell>
          <cell r="BF35">
            <v>0.50600000000000001</v>
          </cell>
          <cell r="BG35">
            <v>0.28999999999999998</v>
          </cell>
          <cell r="BH35">
            <v>0.216</v>
          </cell>
          <cell r="BI35">
            <v>12.388999999999999</v>
          </cell>
          <cell r="BJ35">
            <v>6.726</v>
          </cell>
          <cell r="BK35">
            <v>5.6630000000000003</v>
          </cell>
          <cell r="BL35">
            <v>1.8919999999999999</v>
          </cell>
          <cell r="BM35">
            <v>0.91</v>
          </cell>
          <cell r="BN35">
            <v>0.98199999999999998</v>
          </cell>
          <cell r="BO35">
            <v>10.497</v>
          </cell>
          <cell r="BP35">
            <v>5.8150000000000004</v>
          </cell>
          <cell r="BQ35">
            <v>4.6820000000000004</v>
          </cell>
          <cell r="BR35">
            <v>3.3639999999999999</v>
          </cell>
          <cell r="BS35">
            <v>1.23</v>
          </cell>
          <cell r="BT35">
            <v>2.1339999999999999</v>
          </cell>
          <cell r="BU35">
            <v>73.164000000000001</v>
          </cell>
          <cell r="BV35">
            <v>31.873000000000001</v>
          </cell>
          <cell r="BW35">
            <v>41.290999999999997</v>
          </cell>
          <cell r="BX35">
            <v>62.805</v>
          </cell>
          <cell r="BY35">
            <v>27.129000000000001</v>
          </cell>
          <cell r="BZ35">
            <v>35.677</v>
          </cell>
          <cell r="CA35">
            <v>10.359</v>
          </cell>
          <cell r="CB35">
            <v>4.7450000000000001</v>
          </cell>
          <cell r="CC35">
            <v>5.6150000000000002</v>
          </cell>
          <cell r="CD35">
            <v>9.2929999999999993</v>
          </cell>
          <cell r="CE35">
            <v>4.9989999999999997</v>
          </cell>
          <cell r="CF35">
            <v>4.2939999999999996</v>
          </cell>
          <cell r="CG35">
            <v>93.941999999999993</v>
          </cell>
          <cell r="CH35">
            <v>41.110999999999997</v>
          </cell>
          <cell r="CI35">
            <v>52.831000000000003</v>
          </cell>
          <cell r="CJ35">
            <v>226.96199999999999</v>
          </cell>
          <cell r="CK35">
            <v>113.473</v>
          </cell>
          <cell r="CL35">
            <v>113.489</v>
          </cell>
          <cell r="CM35">
            <v>97.677000000000007</v>
          </cell>
          <cell r="CN35">
            <v>44.427</v>
          </cell>
          <cell r="CO35">
            <v>53.250999999999998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</row>
        <row r="47">
          <cell r="B47">
            <v>1.956</v>
          </cell>
          <cell r="C47">
            <v>1.3819999999999999</v>
          </cell>
          <cell r="D47">
            <v>4.6669999999999998</v>
          </cell>
          <cell r="E47">
            <v>2.3330000000000002</v>
          </cell>
          <cell r="F47">
            <v>2.3340000000000001</v>
          </cell>
          <cell r="G47">
            <v>35.354999999999997</v>
          </cell>
          <cell r="H47">
            <v>15.265000000000001</v>
          </cell>
          <cell r="I47">
            <v>20.091000000000001</v>
          </cell>
          <cell r="J47">
            <v>129.495</v>
          </cell>
          <cell r="K47">
            <v>69.239000000000004</v>
          </cell>
          <cell r="L47">
            <v>60.255000000000003</v>
          </cell>
          <cell r="M47">
            <v>37.667999999999999</v>
          </cell>
          <cell r="N47">
            <v>16.744</v>
          </cell>
          <cell r="O47">
            <v>20.923999999999999</v>
          </cell>
          <cell r="P47">
            <v>330.25200000000001</v>
          </cell>
          <cell r="Q47">
            <v>160.815</v>
          </cell>
          <cell r="R47">
            <v>169.43700000000001</v>
          </cell>
          <cell r="S47">
            <v>231.089</v>
          </cell>
          <cell r="T47">
            <v>118.12</v>
          </cell>
          <cell r="U47">
            <v>112.96899999999999</v>
          </cell>
          <cell r="V47">
            <v>27.646000000000001</v>
          </cell>
          <cell r="W47">
            <v>16.082999999999998</v>
          </cell>
          <cell r="X47">
            <v>11.561999999999999</v>
          </cell>
          <cell r="Y47">
            <v>15.114000000000001</v>
          </cell>
          <cell r="Z47">
            <v>6.0149999999999997</v>
          </cell>
          <cell r="AA47">
            <v>9.1</v>
          </cell>
          <cell r="AB47">
            <v>31.806999999999999</v>
          </cell>
          <cell r="AC47">
            <v>14.622</v>
          </cell>
          <cell r="AD47">
            <v>17.184999999999999</v>
          </cell>
          <cell r="AE47">
            <v>5.5010000000000003</v>
          </cell>
          <cell r="AF47">
            <v>1.7709999999999999</v>
          </cell>
          <cell r="AG47">
            <v>3.73</v>
          </cell>
          <cell r="AH47">
            <v>4.1849999999999996</v>
          </cell>
          <cell r="AI47">
            <v>1.7709999999999999</v>
          </cell>
          <cell r="AJ47">
            <v>2.4140000000000001</v>
          </cell>
          <cell r="AK47">
            <v>2.0270000000000001</v>
          </cell>
          <cell r="AL47">
            <v>1.2569999999999999</v>
          </cell>
          <cell r="AM47">
            <v>0.76900000000000002</v>
          </cell>
          <cell r="AN47">
            <v>2.1579999999999999</v>
          </cell>
          <cell r="AO47">
            <v>0.51400000000000001</v>
          </cell>
          <cell r="AP47">
            <v>1.645</v>
          </cell>
          <cell r="AQ47">
            <v>1.3160000000000001</v>
          </cell>
          <cell r="AR47">
            <v>0</v>
          </cell>
          <cell r="AS47">
            <v>1.3160000000000001</v>
          </cell>
          <cell r="AT47">
            <v>26.306000000000001</v>
          </cell>
          <cell r="AU47">
            <v>12.851000000000001</v>
          </cell>
          <cell r="AV47">
            <v>13.455</v>
          </cell>
          <cell r="AW47">
            <v>8.6690000000000005</v>
          </cell>
          <cell r="AX47">
            <v>4.6589999999999998</v>
          </cell>
          <cell r="AY47">
            <v>4.01</v>
          </cell>
          <cell r="AZ47">
            <v>7.4039999999999999</v>
          </cell>
          <cell r="BA47">
            <v>3.8460000000000001</v>
          </cell>
          <cell r="BB47">
            <v>3.5579999999999998</v>
          </cell>
          <cell r="BC47">
            <v>1.2649999999999999</v>
          </cell>
          <cell r="BD47">
            <v>0.81299999999999994</v>
          </cell>
          <cell r="BE47">
            <v>0.45200000000000001</v>
          </cell>
          <cell r="BF47">
            <v>0.40300000000000002</v>
          </cell>
          <cell r="BG47">
            <v>0</v>
          </cell>
          <cell r="BH47">
            <v>0.40300000000000002</v>
          </cell>
          <cell r="BI47">
            <v>15.265000000000001</v>
          </cell>
          <cell r="BJ47">
            <v>7.8650000000000002</v>
          </cell>
          <cell r="BK47">
            <v>7.4</v>
          </cell>
          <cell r="BL47">
            <v>1.847</v>
          </cell>
          <cell r="BM47">
            <v>0.73599999999999999</v>
          </cell>
          <cell r="BN47">
            <v>1.1100000000000001</v>
          </cell>
          <cell r="BO47">
            <v>13.417999999999999</v>
          </cell>
          <cell r="BP47">
            <v>7.1280000000000001</v>
          </cell>
          <cell r="BQ47">
            <v>6.29</v>
          </cell>
          <cell r="BR47">
            <v>1.968</v>
          </cell>
          <cell r="BS47">
            <v>0.32700000000000001</v>
          </cell>
          <cell r="BT47">
            <v>1.6419999999999999</v>
          </cell>
          <cell r="BU47">
            <v>67.355999999999995</v>
          </cell>
          <cell r="BV47">
            <v>28.073</v>
          </cell>
          <cell r="BW47">
            <v>39.281999999999996</v>
          </cell>
          <cell r="BX47">
            <v>62.393000000000001</v>
          </cell>
          <cell r="BY47">
            <v>26.349</v>
          </cell>
          <cell r="BZ47">
            <v>36.043999999999997</v>
          </cell>
          <cell r="CA47">
            <v>4.9619999999999997</v>
          </cell>
          <cell r="CB47">
            <v>1.724</v>
          </cell>
          <cell r="CC47">
            <v>3.238</v>
          </cell>
          <cell r="CD47">
            <v>9.4309999999999992</v>
          </cell>
          <cell r="CE47">
            <v>5.1029999999999998</v>
          </cell>
          <cell r="CF47">
            <v>4.327</v>
          </cell>
          <cell r="CG47">
            <v>89.731999999999999</v>
          </cell>
          <cell r="CH47">
            <v>37.591999999999999</v>
          </cell>
          <cell r="CI47">
            <v>52.14</v>
          </cell>
          <cell r="CJ47">
            <v>236.59</v>
          </cell>
          <cell r="CK47">
            <v>119.89100000000001</v>
          </cell>
          <cell r="CL47">
            <v>116.699</v>
          </cell>
          <cell r="CM47">
            <v>93.662000000000006</v>
          </cell>
          <cell r="CN47">
            <v>40.923999999999999</v>
          </cell>
          <cell r="CO47">
            <v>52.738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</row>
        <row r="59">
          <cell r="B59">
            <v>0.94</v>
          </cell>
          <cell r="C59">
            <v>2.4220000000000002</v>
          </cell>
          <cell r="D59">
            <v>6.2830000000000004</v>
          </cell>
          <cell r="E59">
            <v>3.6970000000000001</v>
          </cell>
          <cell r="F59">
            <v>2.5859999999999999</v>
          </cell>
          <cell r="G59">
            <v>36.197000000000003</v>
          </cell>
          <cell r="H59">
            <v>14.57</v>
          </cell>
          <cell r="I59">
            <v>21.626000000000001</v>
          </cell>
          <cell r="J59">
            <v>123.986</v>
          </cell>
          <cell r="K59">
            <v>65.277000000000001</v>
          </cell>
          <cell r="L59">
            <v>58.709000000000003</v>
          </cell>
          <cell r="M59">
            <v>39.838000000000001</v>
          </cell>
          <cell r="N59">
            <v>17.306000000000001</v>
          </cell>
          <cell r="O59">
            <v>22.530999999999999</v>
          </cell>
          <cell r="P59">
            <v>332.97300000000001</v>
          </cell>
          <cell r="Q59">
            <v>162.233</v>
          </cell>
          <cell r="R59">
            <v>170.74</v>
          </cell>
          <cell r="S59">
            <v>226.18</v>
          </cell>
          <cell r="T59">
            <v>114.542</v>
          </cell>
          <cell r="U59">
            <v>111.63800000000001</v>
          </cell>
          <cell r="V59">
            <v>29.27</v>
          </cell>
          <cell r="W59">
            <v>18.454999999999998</v>
          </cell>
          <cell r="X59">
            <v>10.815</v>
          </cell>
          <cell r="Y59">
            <v>14.974</v>
          </cell>
          <cell r="Z59">
            <v>6.3040000000000003</v>
          </cell>
          <cell r="AA59">
            <v>8.67</v>
          </cell>
          <cell r="AB59">
            <v>31.018000000000001</v>
          </cell>
          <cell r="AC59">
            <v>15.863</v>
          </cell>
          <cell r="AD59">
            <v>15.154999999999999</v>
          </cell>
          <cell r="AE59">
            <v>6.9850000000000003</v>
          </cell>
          <cell r="AF59">
            <v>3.7</v>
          </cell>
          <cell r="AG59">
            <v>3.2850000000000001</v>
          </cell>
          <cell r="AH59">
            <v>6.2839999999999998</v>
          </cell>
          <cell r="AI59">
            <v>3.2120000000000002</v>
          </cell>
          <cell r="AJ59">
            <v>3.0720000000000001</v>
          </cell>
          <cell r="AK59">
            <v>1.5669999999999999</v>
          </cell>
          <cell r="AL59">
            <v>0.73199999999999998</v>
          </cell>
          <cell r="AM59">
            <v>0.83499999999999996</v>
          </cell>
          <cell r="AN59">
            <v>4.7169999999999996</v>
          </cell>
          <cell r="AO59">
            <v>2.48</v>
          </cell>
          <cell r="AP59">
            <v>2.2370000000000001</v>
          </cell>
          <cell r="AQ59">
            <v>0.70099999999999996</v>
          </cell>
          <cell r="AR59">
            <v>0.48799999999999999</v>
          </cell>
          <cell r="AS59">
            <v>0.21299999999999999</v>
          </cell>
          <cell r="AT59">
            <v>24.033000000000001</v>
          </cell>
          <cell r="AU59">
            <v>12.163</v>
          </cell>
          <cell r="AV59">
            <v>11.87</v>
          </cell>
          <cell r="AW59">
            <v>6.8109999999999999</v>
          </cell>
          <cell r="AX59">
            <v>4.1500000000000004</v>
          </cell>
          <cell r="AY59">
            <v>2.661</v>
          </cell>
          <cell r="AZ59">
            <v>5.7359999999999998</v>
          </cell>
          <cell r="BA59">
            <v>3.4460000000000002</v>
          </cell>
          <cell r="BB59">
            <v>2.29</v>
          </cell>
          <cell r="BC59">
            <v>1.075</v>
          </cell>
          <cell r="BD59">
            <v>0.70399999999999996</v>
          </cell>
          <cell r="BE59">
            <v>0.37</v>
          </cell>
          <cell r="BF59">
            <v>0</v>
          </cell>
          <cell r="BG59">
            <v>0</v>
          </cell>
          <cell r="BH59">
            <v>0</v>
          </cell>
          <cell r="BI59">
            <v>14.601000000000001</v>
          </cell>
          <cell r="BJ59">
            <v>7.3150000000000004</v>
          </cell>
          <cell r="BK59">
            <v>7.2859999999999996</v>
          </cell>
          <cell r="BL59">
            <v>1.304</v>
          </cell>
          <cell r="BM59">
            <v>0.91900000000000004</v>
          </cell>
          <cell r="BN59">
            <v>0.38500000000000001</v>
          </cell>
          <cell r="BO59">
            <v>13.297000000000001</v>
          </cell>
          <cell r="BP59">
            <v>6.3959999999999999</v>
          </cell>
          <cell r="BQ59">
            <v>6.9009999999999998</v>
          </cell>
          <cell r="BR59">
            <v>2.6219999999999999</v>
          </cell>
          <cell r="BS59">
            <v>0.69899999999999995</v>
          </cell>
          <cell r="BT59">
            <v>1.923</v>
          </cell>
          <cell r="BU59">
            <v>75.775000000000006</v>
          </cell>
          <cell r="BV59">
            <v>31.827999999999999</v>
          </cell>
          <cell r="BW59">
            <v>43.945999999999998</v>
          </cell>
          <cell r="BX59">
            <v>67.846000000000004</v>
          </cell>
          <cell r="BY59">
            <v>28.641999999999999</v>
          </cell>
          <cell r="BZ59">
            <v>39.204000000000001</v>
          </cell>
          <cell r="CA59">
            <v>7.9290000000000003</v>
          </cell>
          <cell r="CB59">
            <v>3.1859999999999999</v>
          </cell>
          <cell r="CC59">
            <v>4.7430000000000003</v>
          </cell>
          <cell r="CD59">
            <v>7.3029999999999999</v>
          </cell>
          <cell r="CE59">
            <v>4.1779999999999999</v>
          </cell>
          <cell r="CF59">
            <v>3.125</v>
          </cell>
          <cell r="CG59">
            <v>99.49</v>
          </cell>
          <cell r="CH59">
            <v>43.514000000000003</v>
          </cell>
          <cell r="CI59">
            <v>55.975999999999999</v>
          </cell>
          <cell r="CJ59">
            <v>233.16499999999999</v>
          </cell>
          <cell r="CK59">
            <v>118.242</v>
          </cell>
          <cell r="CL59">
            <v>114.923</v>
          </cell>
          <cell r="CM59">
            <v>99.808000000000007</v>
          </cell>
          <cell r="CN59">
            <v>43.991</v>
          </cell>
          <cell r="CO59">
            <v>55.817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</row>
        <row r="71">
          <cell r="B71">
            <v>0.94899999999999995</v>
          </cell>
          <cell r="C71">
            <v>1.931</v>
          </cell>
          <cell r="D71">
            <v>7.1609999999999996</v>
          </cell>
          <cell r="E71">
            <v>3.7330000000000001</v>
          </cell>
          <cell r="F71">
            <v>3.4279999999999999</v>
          </cell>
          <cell r="G71">
            <v>37.893999999999998</v>
          </cell>
          <cell r="H71">
            <v>17.132000000000001</v>
          </cell>
          <cell r="I71">
            <v>20.760999999999999</v>
          </cell>
          <cell r="J71">
            <v>126.732</v>
          </cell>
          <cell r="K71">
            <v>65.397999999999996</v>
          </cell>
          <cell r="L71">
            <v>61.335000000000001</v>
          </cell>
          <cell r="M71">
            <v>41.862000000000002</v>
          </cell>
          <cell r="N71">
            <v>19.766999999999999</v>
          </cell>
          <cell r="O71">
            <v>22.094999999999999</v>
          </cell>
          <cell r="P71">
            <v>336.60599999999999</v>
          </cell>
          <cell r="Q71">
            <v>163.82599999999999</v>
          </cell>
          <cell r="R71">
            <v>172.78</v>
          </cell>
          <cell r="S71">
            <v>237.858</v>
          </cell>
          <cell r="T71">
            <v>119.89400000000001</v>
          </cell>
          <cell r="U71">
            <v>117.965</v>
          </cell>
          <cell r="V71">
            <v>21.847999999999999</v>
          </cell>
          <cell r="W71">
            <v>10.691000000000001</v>
          </cell>
          <cell r="X71">
            <v>11.157</v>
          </cell>
          <cell r="Y71">
            <v>12.643000000000001</v>
          </cell>
          <cell r="Z71">
            <v>4.984</v>
          </cell>
          <cell r="AA71">
            <v>7.66</v>
          </cell>
          <cell r="AB71">
            <v>25.805</v>
          </cell>
          <cell r="AC71">
            <v>11.105</v>
          </cell>
          <cell r="AD71">
            <v>14.7</v>
          </cell>
          <cell r="AE71">
            <v>6.1769999999999996</v>
          </cell>
          <cell r="AF71">
            <v>3.294</v>
          </cell>
          <cell r="AG71">
            <v>2.8839999999999999</v>
          </cell>
          <cell r="AH71">
            <v>4.9649999999999999</v>
          </cell>
          <cell r="AI71">
            <v>3.294</v>
          </cell>
          <cell r="AJ71">
            <v>1.671</v>
          </cell>
          <cell r="AK71">
            <v>1.341</v>
          </cell>
          <cell r="AL71">
            <v>0.86899999999999999</v>
          </cell>
          <cell r="AM71">
            <v>0.47299999999999998</v>
          </cell>
          <cell r="AN71">
            <v>3.6240000000000001</v>
          </cell>
          <cell r="AO71">
            <v>2.4249999999999998</v>
          </cell>
          <cell r="AP71">
            <v>1.1990000000000001</v>
          </cell>
          <cell r="AQ71">
            <v>1.212</v>
          </cell>
          <cell r="AR71">
            <v>0</v>
          </cell>
          <cell r="AS71">
            <v>1.212</v>
          </cell>
          <cell r="AT71">
            <v>19.628</v>
          </cell>
          <cell r="AU71">
            <v>7.8120000000000003</v>
          </cell>
          <cell r="AV71">
            <v>11.816000000000001</v>
          </cell>
          <cell r="AW71">
            <v>5.7240000000000002</v>
          </cell>
          <cell r="AX71">
            <v>2.0379999999999998</v>
          </cell>
          <cell r="AY71">
            <v>3.6859999999999999</v>
          </cell>
          <cell r="AZ71">
            <v>5.4269999999999996</v>
          </cell>
          <cell r="BA71">
            <v>1.7410000000000001</v>
          </cell>
          <cell r="BB71">
            <v>3.6859999999999999</v>
          </cell>
          <cell r="BC71">
            <v>0.29699999999999999</v>
          </cell>
          <cell r="BD71">
            <v>0.29699999999999999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13.432</v>
          </cell>
          <cell r="BJ71">
            <v>5.774</v>
          </cell>
          <cell r="BK71">
            <v>7.6580000000000004</v>
          </cell>
          <cell r="BL71">
            <v>1.046</v>
          </cell>
          <cell r="BM71">
            <v>0.85099999999999998</v>
          </cell>
          <cell r="BN71">
            <v>0.19500000000000001</v>
          </cell>
          <cell r="BO71">
            <v>12.385999999999999</v>
          </cell>
          <cell r="BP71">
            <v>4.9219999999999997</v>
          </cell>
          <cell r="BQ71">
            <v>7.4630000000000001</v>
          </cell>
          <cell r="BR71">
            <v>0.47199999999999998</v>
          </cell>
          <cell r="BS71">
            <v>0</v>
          </cell>
          <cell r="BT71">
            <v>0.47199999999999998</v>
          </cell>
          <cell r="BU71">
            <v>72.941999999999993</v>
          </cell>
          <cell r="BV71">
            <v>32.826000000000001</v>
          </cell>
          <cell r="BW71">
            <v>40.115000000000002</v>
          </cell>
          <cell r="BX71">
            <v>64.415000000000006</v>
          </cell>
          <cell r="BY71">
            <v>29.260999999999999</v>
          </cell>
          <cell r="BZ71">
            <v>35.155000000000001</v>
          </cell>
          <cell r="CA71">
            <v>8.5269999999999992</v>
          </cell>
          <cell r="CB71">
            <v>3.5659999999999998</v>
          </cell>
          <cell r="CC71">
            <v>4.9610000000000003</v>
          </cell>
          <cell r="CD71">
            <v>6.7690000000000001</v>
          </cell>
          <cell r="CE71">
            <v>2.61</v>
          </cell>
          <cell r="CF71">
            <v>4.1589999999999998</v>
          </cell>
          <cell r="CG71">
            <v>91.977999999999994</v>
          </cell>
          <cell r="CH71">
            <v>41.322000000000003</v>
          </cell>
          <cell r="CI71">
            <v>50.656999999999996</v>
          </cell>
          <cell r="CJ71">
            <v>244.036</v>
          </cell>
          <cell r="CK71">
            <v>123.188</v>
          </cell>
          <cell r="CL71">
            <v>120.848</v>
          </cell>
          <cell r="CM71">
            <v>92.57</v>
          </cell>
          <cell r="CN71">
            <v>40.637999999999998</v>
          </cell>
          <cell r="CO71">
            <v>51.930999999999997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</row>
        <row r="83">
          <cell r="B83">
            <v>1.788</v>
          </cell>
          <cell r="C83">
            <v>2.169</v>
          </cell>
          <cell r="D83">
            <v>5.54</v>
          </cell>
          <cell r="E83">
            <v>1.833</v>
          </cell>
          <cell r="F83">
            <v>3.7069999999999999</v>
          </cell>
          <cell r="G83">
            <v>34.189</v>
          </cell>
          <cell r="H83">
            <v>14.76</v>
          </cell>
          <cell r="I83">
            <v>19.428999999999998</v>
          </cell>
          <cell r="J83">
            <v>119.479</v>
          </cell>
          <cell r="K83">
            <v>62.712000000000003</v>
          </cell>
          <cell r="L83">
            <v>56.767000000000003</v>
          </cell>
          <cell r="M83">
            <v>36.710999999999999</v>
          </cell>
          <cell r="N83">
            <v>15.243</v>
          </cell>
          <cell r="O83">
            <v>21.469000000000001</v>
          </cell>
          <cell r="P83">
            <v>342.798</v>
          </cell>
          <cell r="Q83">
            <v>165.72</v>
          </cell>
          <cell r="R83">
            <v>177.078</v>
          </cell>
          <cell r="S83">
            <v>235.60400000000001</v>
          </cell>
          <cell r="T83">
            <v>118.75</v>
          </cell>
          <cell r="U83">
            <v>116.854</v>
          </cell>
          <cell r="V83">
            <v>21.045999999999999</v>
          </cell>
          <cell r="W83">
            <v>11.704000000000001</v>
          </cell>
          <cell r="X83">
            <v>9.3420000000000005</v>
          </cell>
          <cell r="Y83">
            <v>12.512</v>
          </cell>
          <cell r="Z83">
            <v>6.726</v>
          </cell>
          <cell r="AA83">
            <v>5.7869999999999999</v>
          </cell>
          <cell r="AB83">
            <v>30.344000000000001</v>
          </cell>
          <cell r="AC83">
            <v>11.829000000000001</v>
          </cell>
          <cell r="AD83">
            <v>18.515999999999998</v>
          </cell>
          <cell r="AE83">
            <v>5.3940000000000001</v>
          </cell>
          <cell r="AF83">
            <v>2.661</v>
          </cell>
          <cell r="AG83">
            <v>2.7330000000000001</v>
          </cell>
          <cell r="AH83">
            <v>4.6319999999999997</v>
          </cell>
          <cell r="AI83">
            <v>2.661</v>
          </cell>
          <cell r="AJ83">
            <v>1.9710000000000001</v>
          </cell>
          <cell r="AK83">
            <v>2.7229999999999999</v>
          </cell>
          <cell r="AL83">
            <v>1.806</v>
          </cell>
          <cell r="AM83">
            <v>0.91800000000000004</v>
          </cell>
          <cell r="AN83">
            <v>1.9079999999999999</v>
          </cell>
          <cell r="AO83">
            <v>0.85499999999999998</v>
          </cell>
          <cell r="AP83">
            <v>1.0529999999999999</v>
          </cell>
          <cell r="AQ83">
            <v>0.76200000000000001</v>
          </cell>
          <cell r="AR83">
            <v>0</v>
          </cell>
          <cell r="AS83">
            <v>0.76200000000000001</v>
          </cell>
          <cell r="AT83">
            <v>24.951000000000001</v>
          </cell>
          <cell r="AU83">
            <v>9.1679999999999993</v>
          </cell>
          <cell r="AV83">
            <v>15.782999999999999</v>
          </cell>
          <cell r="AW83">
            <v>7.9269999999999996</v>
          </cell>
          <cell r="AX83">
            <v>3.4769999999999999</v>
          </cell>
          <cell r="AY83">
            <v>4.45</v>
          </cell>
          <cell r="AZ83">
            <v>7.4850000000000003</v>
          </cell>
          <cell r="BA83">
            <v>3.2130000000000001</v>
          </cell>
          <cell r="BB83">
            <v>4.2720000000000002</v>
          </cell>
          <cell r="BC83">
            <v>0.442</v>
          </cell>
          <cell r="BD83">
            <v>0.26400000000000001</v>
          </cell>
          <cell r="BE83">
            <v>0.17799999999999999</v>
          </cell>
          <cell r="BF83">
            <v>0</v>
          </cell>
          <cell r="BG83">
            <v>0</v>
          </cell>
          <cell r="BH83">
            <v>0</v>
          </cell>
          <cell r="BI83">
            <v>14.653</v>
          </cell>
          <cell r="BJ83">
            <v>5.1859999999999999</v>
          </cell>
          <cell r="BK83">
            <v>9.4670000000000005</v>
          </cell>
          <cell r="BL83">
            <v>1.6459999999999999</v>
          </cell>
          <cell r="BM83">
            <v>0.60499999999999998</v>
          </cell>
          <cell r="BN83">
            <v>1.0409999999999999</v>
          </cell>
          <cell r="BO83">
            <v>13.007</v>
          </cell>
          <cell r="BP83">
            <v>4.5810000000000004</v>
          </cell>
          <cell r="BQ83">
            <v>8.4269999999999996</v>
          </cell>
          <cell r="BR83">
            <v>2.371</v>
          </cell>
          <cell r="BS83">
            <v>0.50600000000000001</v>
          </cell>
          <cell r="BT83">
            <v>1.865</v>
          </cell>
          <cell r="BU83">
            <v>76.849000000000004</v>
          </cell>
          <cell r="BV83">
            <v>35.140999999999998</v>
          </cell>
          <cell r="BW83">
            <v>41.707999999999998</v>
          </cell>
          <cell r="BX83">
            <v>68.927000000000007</v>
          </cell>
          <cell r="BY83">
            <v>32.658000000000001</v>
          </cell>
          <cell r="BZ83">
            <v>36.268999999999998</v>
          </cell>
          <cell r="CA83">
            <v>7.9219999999999997</v>
          </cell>
          <cell r="CB83">
            <v>2.484</v>
          </cell>
          <cell r="CC83">
            <v>5.4390000000000001</v>
          </cell>
          <cell r="CD83">
            <v>10.208</v>
          </cell>
          <cell r="CE83">
            <v>5.0179999999999998</v>
          </cell>
          <cell r="CF83">
            <v>5.19</v>
          </cell>
          <cell r="CG83">
            <v>96.984999999999999</v>
          </cell>
          <cell r="CH83">
            <v>41.951999999999998</v>
          </cell>
          <cell r="CI83">
            <v>55.033999999999999</v>
          </cell>
          <cell r="CJ83">
            <v>240.99799999999999</v>
          </cell>
          <cell r="CK83">
            <v>121.411</v>
          </cell>
          <cell r="CL83">
            <v>119.587</v>
          </cell>
          <cell r="CM83">
            <v>101.8</v>
          </cell>
          <cell r="CN83">
            <v>44.308999999999997</v>
          </cell>
          <cell r="CO83">
            <v>57.491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1" TargetMode="External"/><Relationship Id="rId5" Type="http://schemas.openxmlformats.org/officeDocument/2006/relationships/hyperlink" Target="https://www.abs.gov.au/statistics/labour/employment-and-unemployment/potential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E2EB8-FFD1-4C53-8A78-7A1DACBBBED9}">
  <dimension ref="A1:E27"/>
  <sheetViews>
    <sheetView showGridLines="0" tabSelected="1" workbookViewId="0">
      <pane ySplit="7" topLeftCell="A8" activePane="bottomLeft" state="frozen"/>
      <selection activeCell="B11" sqref="B1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2196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2197</v>
      </c>
      <c r="C5" s="21"/>
      <c r="D5" s="21"/>
      <c r="E5" s="21"/>
    </row>
    <row r="6" spans="1:5" ht="15.75" customHeight="1">
      <c r="A6" s="21"/>
      <c r="B6" s="67" t="s">
        <v>2198</v>
      </c>
      <c r="C6" s="67"/>
      <c r="D6" s="67"/>
      <c r="E6" s="67"/>
    </row>
    <row r="7" spans="1:5" ht="15.75" customHeight="1">
      <c r="A7" s="21"/>
      <c r="B7" s="22" t="s">
        <v>2206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2207</v>
      </c>
      <c r="C9" s="25"/>
      <c r="D9" s="21"/>
      <c r="E9" s="21"/>
    </row>
    <row r="10" spans="1:5">
      <c r="A10" s="24"/>
      <c r="B10" s="26" t="s">
        <v>2208</v>
      </c>
      <c r="C10" s="24"/>
      <c r="D10" s="21"/>
      <c r="E10" s="21"/>
    </row>
    <row r="11" spans="1:5">
      <c r="A11" s="24"/>
      <c r="B11" s="27">
        <v>1.1000000000000001</v>
      </c>
      <c r="C11" s="28" t="s">
        <v>2209</v>
      </c>
      <c r="D11" s="21"/>
      <c r="E11" s="21"/>
    </row>
    <row r="12" spans="1:5">
      <c r="A12" s="24"/>
      <c r="B12" s="27">
        <v>1.2</v>
      </c>
      <c r="C12" s="28" t="s">
        <v>2210</v>
      </c>
      <c r="D12" s="21"/>
      <c r="E12" s="21"/>
    </row>
    <row r="13" spans="1:5">
      <c r="A13" s="24"/>
      <c r="B13" s="27" t="s">
        <v>2211</v>
      </c>
      <c r="C13" s="28" t="s">
        <v>2212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8"/>
      <c r="C15" s="68"/>
      <c r="D15" s="21"/>
      <c r="E15" s="21"/>
    </row>
    <row r="16" spans="1:5" ht="15.75">
      <c r="A16" s="24"/>
      <c r="B16" s="69" t="s">
        <v>2213</v>
      </c>
      <c r="C16" s="69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2214</v>
      </c>
      <c r="C18" s="24"/>
      <c r="D18" s="21"/>
      <c r="E18" s="21"/>
    </row>
    <row r="19" spans="1:5">
      <c r="A19" s="24"/>
      <c r="B19" s="70" t="s">
        <v>2215</v>
      </c>
      <c r="C19" s="70"/>
      <c r="D19" s="21"/>
      <c r="E19" s="21"/>
    </row>
    <row r="20" spans="1:5">
      <c r="A20" s="24"/>
      <c r="B20" s="70" t="s">
        <v>2216</v>
      </c>
      <c r="C20" s="70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2199</v>
      </c>
      <c r="C22" s="21"/>
      <c r="D22" s="21"/>
      <c r="E22" s="21"/>
    </row>
    <row r="23" spans="1:5">
      <c r="A23" s="23"/>
      <c r="B23" s="66" t="s">
        <v>2217</v>
      </c>
      <c r="C23" s="66"/>
      <c r="D23" s="66"/>
      <c r="E23" s="66"/>
    </row>
    <row r="24" spans="1:5">
      <c r="A24" s="23"/>
      <c r="B24" s="66" t="s">
        <v>2218</v>
      </c>
      <c r="C24" s="66"/>
      <c r="D24" s="66"/>
      <c r="E24" s="66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6A021E4B-CD63-4CB3-ADFD-B3425A401052}"/>
    <hyperlink ref="B13" location="Index!A12" display="Index" xr:uid="{9256BC00-3090-46C6-BD58-C784E2FA0053}"/>
    <hyperlink ref="B27" r:id="rId2" display="© Commonwealth of Australia 2015" xr:uid="{08D44874-0712-40BE-853C-2D61540AF79D}"/>
    <hyperlink ref="B20" r:id="rId3" display="Explanatory Notes" xr:uid="{E640A99A-83D0-4CE4-B2F7-CC182FEBB11E}"/>
    <hyperlink ref="B19" r:id="rId4" xr:uid="{E0504BF9-1EAA-48BA-BF88-6631A7C89C43}"/>
    <hyperlink ref="B19:C19" r:id="rId5" display="Summary" xr:uid="{1524BC79-7416-4BEE-AABC-2E33465FEF09}"/>
    <hyperlink ref="B20:C20" r:id="rId6" display="Methodology" xr:uid="{75A2ACAA-5F5B-42A5-9BEA-6CAE80F510A0}"/>
    <hyperlink ref="B12" location="'Table 1.2'!C10" display="'Table 1.2'!C10" xr:uid="{6502B519-9F3F-40DD-9C6B-CD446608F663}"/>
    <hyperlink ref="B24" r:id="rId7" display="or the Labour Surveys Branch at labour.statistics@abs.gov.au." xr:uid="{7F1A1110-62B1-4A6C-AC1C-CC07AD960BFC}"/>
    <hyperlink ref="B23:E23" r:id="rId8" display="For further information about these and related statistics visit www.abs.gov.au/about/contact-us" xr:uid="{6832F0ED-DC55-497E-B95C-BBE620F3B6FB}"/>
    <hyperlink ref="B11" location="'Table 1.1'!C10" display="'Table 1.1'!C10" xr:uid="{BD369011-E623-4C36-9D9F-DC6AFCAA2980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8AC34-8CA1-47EC-8479-F3BDBEA8C040}">
  <sheetPr>
    <pageSetUpPr fitToPage="1"/>
  </sheetPr>
  <dimension ref="A1:U14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33" t="str">
        <f>Contents!B5</f>
        <v>6228.0 Potential workers</v>
      </c>
      <c r="C5" s="31"/>
      <c r="D5" s="31"/>
      <c r="E5" s="31"/>
      <c r="F5" s="31"/>
      <c r="G5" s="31"/>
      <c r="H5" s="31"/>
      <c r="I5" s="31"/>
      <c r="J5" s="31"/>
      <c r="K5" s="3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2" t="str">
        <f>Contents!B6</f>
        <v>Table 1. Potential workers and discouraged job seekers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3" t="str">
        <f>Contents!C11</f>
        <v>Table 1.1 - Potential workers and discouraged job seekers by age, February 2021</v>
      </c>
      <c r="B8" s="73"/>
      <c r="C8" s="73"/>
      <c r="D8" s="73"/>
      <c r="E8" s="73"/>
      <c r="F8" s="73"/>
      <c r="G8" s="73"/>
      <c r="H8" s="73"/>
      <c r="I8" s="35"/>
      <c r="J8" s="36"/>
      <c r="K8" s="36"/>
      <c r="L8" s="73"/>
      <c r="M8" s="73"/>
      <c r="N8" s="73"/>
      <c r="O8" s="73"/>
      <c r="P8" s="73"/>
      <c r="Q8" s="73"/>
      <c r="R8" s="73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2219</v>
      </c>
      <c r="C10" s="74" t="s">
        <v>2220</v>
      </c>
      <c r="D10" s="74"/>
      <c r="E10" s="74"/>
      <c r="F10" s="40"/>
      <c r="G10" s="75" t="s">
        <v>2221</v>
      </c>
      <c r="H10" s="75"/>
      <c r="I10" s="75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2222</v>
      </c>
      <c r="D11" s="38" t="s">
        <v>2223</v>
      </c>
      <c r="E11" s="38" t="s">
        <v>2224</v>
      </c>
      <c r="F11" s="38"/>
      <c r="G11" s="38" t="s">
        <v>2222</v>
      </c>
      <c r="H11" s="38" t="s">
        <v>2223</v>
      </c>
      <c r="I11" s="38" t="s">
        <v>2224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2225</v>
      </c>
      <c r="D12" s="41" t="s">
        <v>2225</v>
      </c>
      <c r="E12" s="41" t="s">
        <v>2225</v>
      </c>
      <c r="F12" s="41"/>
      <c r="G12" s="41" t="s">
        <v>2225</v>
      </c>
      <c r="H12" s="41" t="s">
        <v>2225</v>
      </c>
      <c r="I12" s="41" t="s">
        <v>2225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2226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2227</v>
      </c>
      <c r="C14" s="46" cm="1">
        <f t="array" ref="C14">INDEX($C$69:$T$99,$U69,C$55)</f>
        <v>20632.147000000001</v>
      </c>
      <c r="D14" s="46" cm="1">
        <f t="array" ref="D14">INDEX($C$69:$T$99,$U69,D$55)</f>
        <v>10122.019</v>
      </c>
      <c r="E14" s="46" cm="1">
        <f t="array" ref="E14">INDEX($C$69:$T$99,$U69,E$55)</f>
        <v>10510.128000000001</v>
      </c>
      <c r="F14" s="46"/>
      <c r="G14" s="19" t="str" cm="1">
        <f t="array" ref="G14">HYPERLINK(TEXT("#"&amp;INDEX($C$108:$T$138,$U108,C$55),),INDEX($C$108:$T$138,$U108,C$55))</f>
        <v>A125173226R</v>
      </c>
      <c r="H14" s="19" t="str" cm="1">
        <f t="array" ref="H14">HYPERLINK(TEXT("#"&amp;INDEX($C$108:$T$138,$U108,D$55),),INDEX($C$108:$T$138,$U108,D$55))</f>
        <v>A125184458F</v>
      </c>
      <c r="I14" s="19" t="str" cm="1">
        <f t="array" ref="I14">HYPERLINK(TEXT("#"&amp;INDEX($C$108:$T$138,$U108,E$55),),INDEX($C$108:$T$138,$U108,E$55))</f>
        <v>A125178842K</v>
      </c>
    </row>
    <row r="15" spans="1:20">
      <c r="A15" s="47"/>
      <c r="B15" s="48" t="s">
        <v>2228</v>
      </c>
      <c r="C15" s="46" cm="1">
        <f t="array" ref="C15">INDEX($C$69:$T$99,$U70,C$55)</f>
        <v>12947.324000000001</v>
      </c>
      <c r="D15" s="46" cm="1">
        <f t="array" ref="D15">INDEX($C$69:$T$99,$U70,D$55)</f>
        <v>6797.5029999999997</v>
      </c>
      <c r="E15" s="46" cm="1">
        <f t="array" ref="E15">INDEX($C$69:$T$99,$U70,E$55)</f>
        <v>6149.8209999999999</v>
      </c>
      <c r="F15" s="46"/>
      <c r="G15" s="19" t="str" cm="1">
        <f t="array" ref="G15">HYPERLINK(TEXT("#"&amp;INDEX($C$108:$T$138,$U109,C$55),),INDEX($C$108:$T$138,$U109,C$55))</f>
        <v>A125173190X</v>
      </c>
      <c r="H15" s="19" t="str" cm="1">
        <f t="array" ref="H15">HYPERLINK(TEXT("#"&amp;INDEX($C$108:$T$138,$U109,D$55),),INDEX($C$108:$T$138,$U109,D$55))</f>
        <v>A125184422C</v>
      </c>
      <c r="I15" s="19" t="str" cm="1">
        <f t="array" ref="I15">HYPERLINK(TEXT("#"&amp;INDEX($C$108:$T$138,$U109,E$55),),INDEX($C$108:$T$138,$U109,E$55))</f>
        <v>A125178806A</v>
      </c>
    </row>
    <row r="16" spans="1:20">
      <c r="A16" s="47"/>
      <c r="B16" s="49" t="s">
        <v>2229</v>
      </c>
      <c r="C16" s="46" cm="1">
        <f t="array" ref="C16">INDEX($C$69:$T$99,$U71,C$55)</f>
        <v>1918.7819999999999</v>
      </c>
      <c r="D16" s="46" cm="1">
        <f t="array" ref="D16">INDEX($C$69:$T$99,$U71,D$55)</f>
        <v>1041.1849999999999</v>
      </c>
      <c r="E16" s="46" cm="1">
        <f t="array" ref="E16">INDEX($C$69:$T$99,$U71,E$55)</f>
        <v>877.59699999999998</v>
      </c>
      <c r="F16" s="46"/>
      <c r="G16" s="19" t="str" cm="1">
        <f t="array" ref="G16">HYPERLINK(TEXT("#"&amp;INDEX($C$108:$T$138,$U110,C$55),),INDEX($C$108:$T$138,$U110,C$55))</f>
        <v>A125173230F</v>
      </c>
      <c r="H16" s="19" t="str" cm="1">
        <f t="array" ref="H16">HYPERLINK(TEXT("#"&amp;INDEX($C$108:$T$138,$U110,D$55),),INDEX($C$108:$T$138,$U110,D$55))</f>
        <v>A125184462W</v>
      </c>
      <c r="I16" s="19" t="str" cm="1">
        <f t="array" ref="I16">HYPERLINK(TEXT("#"&amp;INDEX($C$108:$T$138,$U110,E$55),),INDEX($C$108:$T$138,$U110,E$55))</f>
        <v>A125178846V</v>
      </c>
    </row>
    <row r="17" spans="1:9">
      <c r="A17" s="47"/>
      <c r="B17" s="50" t="s">
        <v>2230</v>
      </c>
      <c r="C17" s="46" cm="1">
        <f t="array" ref="C17">INDEX($C$69:$T$99,$U72,C$55)</f>
        <v>1167.097</v>
      </c>
      <c r="D17" s="46" cm="1">
        <f t="array" ref="D17">INDEX($C$69:$T$99,$U72,D$55)</f>
        <v>533.81600000000003</v>
      </c>
      <c r="E17" s="46" cm="1">
        <f t="array" ref="E17">INDEX($C$69:$T$99,$U72,E$55)</f>
        <v>633.28099999999995</v>
      </c>
      <c r="F17" s="46"/>
      <c r="G17" s="19" t="str" cm="1">
        <f t="array" ref="G17">HYPERLINK(TEXT("#"&amp;INDEX($C$108:$T$138,$U111,C$55),),INDEX($C$108:$T$138,$U111,C$55))</f>
        <v>A125173234R</v>
      </c>
      <c r="H17" s="19" t="str" cm="1">
        <f t="array" ref="H17">HYPERLINK(TEXT("#"&amp;INDEX($C$108:$T$138,$U111,D$55),),INDEX($C$108:$T$138,$U111,D$55))</f>
        <v>A125184466F</v>
      </c>
      <c r="I17" s="19" t="str" cm="1">
        <f t="array" ref="I17">HYPERLINK(TEXT("#"&amp;INDEX($C$108:$T$138,$U111,E$55),),INDEX($C$108:$T$138,$U111,E$55))</f>
        <v>A125178850K</v>
      </c>
    </row>
    <row r="18" spans="1:9">
      <c r="A18" s="47"/>
      <c r="B18" s="48" t="s">
        <v>2231</v>
      </c>
      <c r="C18" s="46" cm="1">
        <f t="array" ref="C18">INDEX($C$69:$T$99,$U73,C$55)</f>
        <v>2178.817</v>
      </c>
      <c r="D18" s="46" cm="1">
        <f t="array" ref="D18">INDEX($C$69:$T$99,$U73,D$55)</f>
        <v>960.04600000000005</v>
      </c>
      <c r="E18" s="46" cm="1">
        <f t="array" ref="E18">INDEX($C$69:$T$99,$U73,E$55)</f>
        <v>1218.7719999999999</v>
      </c>
      <c r="F18" s="46"/>
      <c r="G18" s="19" t="str" cm="1">
        <f t="array" ref="G18">HYPERLINK(TEXT("#"&amp;INDEX($C$108:$T$138,$U112,C$55),),INDEX($C$108:$T$138,$U112,C$55))</f>
        <v>A125173194J</v>
      </c>
      <c r="H18" s="19" t="str" cm="1">
        <f t="array" ref="H18">HYPERLINK(TEXT("#"&amp;INDEX($C$108:$T$138,$U112,D$55),),INDEX($C$108:$T$138,$U112,D$55))</f>
        <v>A125184426L</v>
      </c>
      <c r="I18" s="19" t="str" cm="1">
        <f t="array" ref="I18">HYPERLINK(TEXT("#"&amp;INDEX($C$108:$T$138,$U112,E$55),),INDEX($C$108:$T$138,$U112,E$55))</f>
        <v>A125178810T</v>
      </c>
    </row>
    <row r="19" spans="1:9">
      <c r="A19" s="47"/>
      <c r="B19" s="49" t="s">
        <v>2232</v>
      </c>
      <c r="C19" s="46" cm="1">
        <f t="array" ref="C19">INDEX($C$69:$T$99,$U74,C$55)</f>
        <v>339.87099999999998</v>
      </c>
      <c r="D19" s="46" cm="1">
        <f t="array" ref="D19">INDEX($C$69:$T$99,$U74,D$55)</f>
        <v>143.80500000000001</v>
      </c>
      <c r="E19" s="46" cm="1">
        <f t="array" ref="E19">INDEX($C$69:$T$99,$U74,E$55)</f>
        <v>196.065</v>
      </c>
      <c r="F19" s="46"/>
      <c r="G19" s="19" t="str" cm="1">
        <f t="array" ref="G19">HYPERLINK(TEXT("#"&amp;INDEX($C$108:$T$138,$U113,C$55),),INDEX($C$108:$T$138,$U113,C$55))</f>
        <v>A125173198T</v>
      </c>
      <c r="H19" s="19" t="str" cm="1">
        <f t="array" ref="H19">HYPERLINK(TEXT("#"&amp;INDEX($C$108:$T$138,$U113,D$55),),INDEX($C$108:$T$138,$U113,D$55))</f>
        <v>A125184430C</v>
      </c>
      <c r="I19" s="19" t="str" cm="1">
        <f t="array" ref="I19">HYPERLINK(TEXT("#"&amp;INDEX($C$108:$T$138,$U113,E$55),),INDEX($C$108:$T$138,$U113,E$55))</f>
        <v>A125178814A</v>
      </c>
    </row>
    <row r="20" spans="1:9">
      <c r="A20" s="47"/>
      <c r="B20" s="51" t="s">
        <v>2233</v>
      </c>
      <c r="C20" s="46" cm="1">
        <f t="array" ref="C20">INDEX($C$69:$T$99,$U75,C$55)</f>
        <v>259.15100000000001</v>
      </c>
      <c r="D20" s="46" cm="1">
        <f t="array" ref="D20">INDEX($C$69:$T$99,$U75,D$55)</f>
        <v>121.89400000000001</v>
      </c>
      <c r="E20" s="46" cm="1">
        <f t="array" ref="E20">INDEX($C$69:$T$99,$U75,E$55)</f>
        <v>137.25700000000001</v>
      </c>
      <c r="F20" s="46"/>
      <c r="G20" s="19" t="str" cm="1">
        <f t="array" ref="G20">HYPERLINK(TEXT("#"&amp;INDEX($C$108:$T$138,$U114,C$55),),INDEX($C$108:$T$138,$U114,C$55))</f>
        <v>A125173218R</v>
      </c>
      <c r="H20" s="19" t="str" cm="1">
        <f t="array" ref="H20">HYPERLINK(TEXT("#"&amp;INDEX($C$108:$T$138,$U114,D$55),),INDEX($C$108:$T$138,$U114,D$55))</f>
        <v>A125184450L</v>
      </c>
      <c r="I20" s="19" t="str" cm="1">
        <f t="array" ref="I20">HYPERLINK(TEXT("#"&amp;INDEX($C$108:$T$138,$U114,E$55),),INDEX($C$108:$T$138,$U114,E$55))</f>
        <v>A125178834K</v>
      </c>
    </row>
    <row r="21" spans="1:9">
      <c r="A21" s="47"/>
      <c r="B21" s="52" t="s">
        <v>2234</v>
      </c>
      <c r="C21" s="46" cm="1">
        <f t="array" ref="C21">INDEX($C$69:$T$99,$U76,C$55)</f>
        <v>119.379</v>
      </c>
      <c r="D21" s="46" cm="1">
        <f t="array" ref="D21">INDEX($C$69:$T$99,$U76,D$55)</f>
        <v>60.296999999999997</v>
      </c>
      <c r="E21" s="46" cm="1">
        <f t="array" ref="E21">INDEX($C$69:$T$99,$U76,E$55)</f>
        <v>59.082000000000001</v>
      </c>
      <c r="F21" s="46"/>
      <c r="G21" s="19" t="str" cm="1">
        <f t="array" ref="G21">HYPERLINK(TEXT("#"&amp;INDEX($C$108:$T$138,$U115,C$55),),INDEX($C$108:$T$138,$U115,C$55))</f>
        <v>A125173178J</v>
      </c>
      <c r="H21" s="19" t="str" cm="1">
        <f t="array" ref="H21">HYPERLINK(TEXT("#"&amp;INDEX($C$108:$T$138,$U115,D$55),),INDEX($C$108:$T$138,$U115,D$55))</f>
        <v>A125184410V</v>
      </c>
      <c r="I21" s="19" t="str" cm="1">
        <f t="array" ref="I21">HYPERLINK(TEXT("#"&amp;INDEX($C$108:$T$138,$U115,E$55),),INDEX($C$108:$T$138,$U115,E$55))</f>
        <v>A125178794C</v>
      </c>
    </row>
    <row r="22" spans="1:9">
      <c r="A22" s="47"/>
      <c r="B22" s="52" t="s">
        <v>2235</v>
      </c>
      <c r="C22" s="46" cm="1">
        <f t="array" ref="C22">INDEX($C$69:$T$99,$U77,C$55)</f>
        <v>139.77199999999999</v>
      </c>
      <c r="D22" s="46" cm="1">
        <f t="array" ref="D22">INDEX($C$69:$T$99,$U77,D$55)</f>
        <v>61.597000000000001</v>
      </c>
      <c r="E22" s="46" cm="1">
        <f t="array" ref="E22">INDEX($C$69:$T$99,$U77,E$55)</f>
        <v>78.174999999999997</v>
      </c>
      <c r="F22" s="46"/>
      <c r="G22" s="19" t="str" cm="1">
        <f t="array" ref="G22">HYPERLINK(TEXT("#"&amp;INDEX($C$108:$T$138,$U116,C$55),),INDEX($C$108:$T$138,$U116,C$55))</f>
        <v>A125173238X</v>
      </c>
      <c r="H22" s="19" t="str" cm="1">
        <f t="array" ref="H22">HYPERLINK(TEXT("#"&amp;INDEX($C$108:$T$138,$U116,D$55),),INDEX($C$108:$T$138,$U116,D$55))</f>
        <v>A125184470W</v>
      </c>
      <c r="I22" s="19" t="str" cm="1">
        <f t="array" ref="I22">HYPERLINK(TEXT("#"&amp;INDEX($C$108:$T$138,$U116,E$55),),INDEX($C$108:$T$138,$U116,E$55))</f>
        <v>A125178854V</v>
      </c>
    </row>
    <row r="23" spans="1:9">
      <c r="A23" s="47"/>
      <c r="B23" s="51" t="s">
        <v>2236</v>
      </c>
      <c r="C23" s="46" cm="1">
        <f t="array" ref="C23">INDEX($C$69:$T$99,$U78,C$55)</f>
        <v>80.718999999999994</v>
      </c>
      <c r="D23" s="46" cm="1">
        <f t="array" ref="D23">INDEX($C$69:$T$99,$U78,D$55)</f>
        <v>21.911000000000001</v>
      </c>
      <c r="E23" s="46" cm="1">
        <f t="array" ref="E23">INDEX($C$69:$T$99,$U78,E$55)</f>
        <v>58.808</v>
      </c>
      <c r="F23" s="46"/>
      <c r="G23" s="19" t="str" cm="1">
        <f t="array" ref="G23">HYPERLINK(TEXT("#"&amp;INDEX($C$108:$T$138,$U117,C$55),),INDEX($C$108:$T$138,$U117,C$55))</f>
        <v>A125173222F</v>
      </c>
      <c r="H23" s="19" t="str" cm="1">
        <f t="array" ref="H23">HYPERLINK(TEXT("#"&amp;INDEX($C$108:$T$138,$U117,D$55),),INDEX($C$108:$T$138,$U117,D$55))</f>
        <v>A125184454W</v>
      </c>
      <c r="I23" s="19" t="str" cm="1">
        <f t="array" ref="I23">HYPERLINK(TEXT("#"&amp;INDEX($C$108:$T$138,$U117,E$55),),INDEX($C$108:$T$138,$U117,E$55))</f>
        <v>A125178838V</v>
      </c>
    </row>
    <row r="24" spans="1:9">
      <c r="A24" s="47"/>
      <c r="B24" s="49" t="s">
        <v>2237</v>
      </c>
      <c r="C24" s="46" cm="1">
        <f t="array" ref="C24">INDEX($C$69:$T$99,$U79,C$55)</f>
        <v>1838.9469999999999</v>
      </c>
      <c r="D24" s="46" cm="1">
        <f t="array" ref="D24">INDEX($C$69:$T$99,$U79,D$55)</f>
        <v>816.24</v>
      </c>
      <c r="E24" s="46" cm="1">
        <f t="array" ref="E24">INDEX($C$69:$T$99,$U79,E$55)</f>
        <v>1022.707</v>
      </c>
      <c r="F24" s="46"/>
      <c r="G24" s="19" t="str" cm="1">
        <f t="array" ref="G24">HYPERLINK(TEXT("#"&amp;INDEX($C$108:$T$138,$U118,C$55),),INDEX($C$108:$T$138,$U118,C$55))</f>
        <v>A125173250R</v>
      </c>
      <c r="H24" s="19" t="str" cm="1">
        <f t="array" ref="H24">HYPERLINK(TEXT("#"&amp;INDEX($C$108:$T$138,$U118,D$55),),INDEX($C$108:$T$138,$U118,D$55))</f>
        <v>A125184482F</v>
      </c>
      <c r="I24" s="19" t="str" cm="1">
        <f t="array" ref="I24">HYPERLINK(TEXT("#"&amp;INDEX($C$108:$T$138,$U118,E$55),),INDEX($C$108:$T$138,$U118,E$55))</f>
        <v>A125178866C</v>
      </c>
    </row>
    <row r="25" spans="1:9">
      <c r="A25" s="47"/>
      <c r="B25" s="51" t="s">
        <v>2238</v>
      </c>
      <c r="C25" s="46" cm="1">
        <f t="array" ref="C25">INDEX($C$69:$T$99,$U80,C$55)</f>
        <v>741.60400000000004</v>
      </c>
      <c r="D25" s="46" cm="1">
        <f t="array" ref="D25">INDEX($C$69:$T$99,$U80,D$55)</f>
        <v>398.721</v>
      </c>
      <c r="E25" s="46" cm="1">
        <f t="array" ref="E25">INDEX($C$69:$T$99,$U80,E$55)</f>
        <v>342.88299999999998</v>
      </c>
      <c r="F25" s="46"/>
      <c r="G25" s="19" t="str" cm="1">
        <f t="array" ref="G25">HYPERLINK(TEXT("#"&amp;INDEX($C$108:$T$138,$U119,C$55),),INDEX($C$108:$T$138,$U119,C$55))</f>
        <v>A125173182X</v>
      </c>
      <c r="H25" s="19" t="str" cm="1">
        <f t="array" ref="H25">HYPERLINK(TEXT("#"&amp;INDEX($C$108:$T$138,$U119,D$55),),INDEX($C$108:$T$138,$U119,D$55))</f>
        <v>A125184414C</v>
      </c>
      <c r="I25" s="19" t="str" cm="1">
        <f t="array" ref="I25">HYPERLINK(TEXT("#"&amp;INDEX($C$108:$T$138,$U119,E$55),),INDEX($C$108:$T$138,$U119,E$55))</f>
        <v>A125178798L</v>
      </c>
    </row>
    <row r="26" spans="1:9">
      <c r="A26" s="47"/>
      <c r="B26" s="53" t="s">
        <v>2239</v>
      </c>
      <c r="C26" s="46" cm="1">
        <f t="array" ref="C26">INDEX($C$69:$T$99,$U81,C$55)</f>
        <v>685.55200000000002</v>
      </c>
      <c r="D26" s="46" cm="1">
        <f t="array" ref="D26">INDEX($C$69:$T$99,$U81,D$55)</f>
        <v>380.435</v>
      </c>
      <c r="E26" s="46" cm="1">
        <f t="array" ref="E26">INDEX($C$69:$T$99,$U81,E$55)</f>
        <v>305.11700000000002</v>
      </c>
      <c r="F26" s="46"/>
      <c r="G26" s="19" t="str" cm="1">
        <f t="array" ref="G26">HYPERLINK(TEXT("#"&amp;INDEX($C$108:$T$138,$U120,C$55),),INDEX($C$108:$T$138,$U120,C$55))</f>
        <v>A125173158X</v>
      </c>
      <c r="H26" s="19" t="str" cm="1">
        <f t="array" ref="H26">HYPERLINK(TEXT("#"&amp;INDEX($C$108:$T$138,$U120,D$55),),INDEX($C$108:$T$138,$U120,D$55))</f>
        <v>A125184390W</v>
      </c>
      <c r="I26" s="19" t="str" cm="1">
        <f t="array" ref="I26">HYPERLINK(TEXT("#"&amp;INDEX($C$108:$T$138,$U120,E$55),),INDEX($C$108:$T$138,$U120,E$55))</f>
        <v>A125178774V</v>
      </c>
    </row>
    <row r="27" spans="1:9">
      <c r="A27" s="47"/>
      <c r="B27" s="52" t="s">
        <v>2240</v>
      </c>
      <c r="C27" s="46" cm="1">
        <f t="array" ref="C27">INDEX($C$69:$T$99,$U82,C$55)</f>
        <v>56.052</v>
      </c>
      <c r="D27" s="46" cm="1">
        <f t="array" ref="D27">INDEX($C$69:$T$99,$U82,D$55)</f>
        <v>18.286999999999999</v>
      </c>
      <c r="E27" s="46" cm="1">
        <f t="array" ref="E27">INDEX($C$69:$T$99,$U82,E$55)</f>
        <v>37.765999999999998</v>
      </c>
      <c r="F27" s="46"/>
      <c r="G27" s="19" t="str" cm="1">
        <f t="array" ref="G27">HYPERLINK(TEXT("#"&amp;INDEX($C$108:$T$138,$U121,C$55),),INDEX($C$108:$T$138,$U121,C$55))</f>
        <v>A125173170R</v>
      </c>
      <c r="H27" s="19" t="str" cm="1">
        <f t="array" ref="H27">HYPERLINK(TEXT("#"&amp;INDEX($C$108:$T$138,$U121,D$55),),INDEX($C$108:$T$138,$U121,D$55))</f>
        <v>A125184402V</v>
      </c>
      <c r="I27" s="19" t="str" cm="1">
        <f t="array" ref="I27">HYPERLINK(TEXT("#"&amp;INDEX($C$108:$T$138,$U121,E$55),),INDEX($C$108:$T$138,$U121,E$55))</f>
        <v>A125178786C</v>
      </c>
    </row>
    <row r="28" spans="1:9">
      <c r="A28" s="47"/>
      <c r="B28" s="51" t="s">
        <v>2241</v>
      </c>
      <c r="C28" s="46" cm="1">
        <f t="array" ref="C28">INDEX($C$69:$T$99,$U83,C$55)</f>
        <v>18.457999999999998</v>
      </c>
      <c r="D28" s="46" cm="1">
        <f t="array" ref="D28">INDEX($C$69:$T$99,$U83,D$55)</f>
        <v>6.7220000000000004</v>
      </c>
      <c r="E28" s="46" cm="1">
        <f t="array" ref="E28">INDEX($C$69:$T$99,$U83,E$55)</f>
        <v>11.736000000000001</v>
      </c>
      <c r="F28" s="46"/>
      <c r="G28" s="19" t="str" cm="1">
        <f t="array" ref="G28">HYPERLINK(TEXT("#"&amp;INDEX($C$108:$T$138,$U122,C$55),),INDEX($C$108:$T$138,$U122,C$55))</f>
        <v>A125173202W</v>
      </c>
      <c r="H28" s="19" t="str" cm="1">
        <f t="array" ref="H28">HYPERLINK(TEXT("#"&amp;INDEX($C$108:$T$138,$U122,D$55),),INDEX($C$108:$T$138,$U122,D$55))</f>
        <v>A125184434L</v>
      </c>
      <c r="I28" s="19" t="str" cm="1">
        <f t="array" ref="I28">HYPERLINK(TEXT("#"&amp;INDEX($C$108:$T$138,$U122,E$55),),INDEX($C$108:$T$138,$U122,E$55))</f>
        <v>A125178818K</v>
      </c>
    </row>
    <row r="29" spans="1:9">
      <c r="A29" s="47"/>
      <c r="B29" s="51" t="s">
        <v>2242</v>
      </c>
      <c r="C29" s="46" cm="1">
        <f t="array" ref="C29">INDEX($C$69:$T$99,$U84,C$55)</f>
        <v>860.44399999999996</v>
      </c>
      <c r="D29" s="46" cm="1">
        <f t="array" ref="D29">INDEX($C$69:$T$99,$U84,D$55)</f>
        <v>336.39600000000002</v>
      </c>
      <c r="E29" s="46" cm="1">
        <f t="array" ref="E29">INDEX($C$69:$T$99,$U84,E$55)</f>
        <v>524.048</v>
      </c>
      <c r="F29" s="46"/>
      <c r="G29" s="19" t="str" cm="1">
        <f t="array" ref="G29">HYPERLINK(TEXT("#"&amp;INDEX($C$108:$T$138,$U123,C$55),),INDEX($C$108:$T$138,$U123,C$55))</f>
        <v>A125173174X</v>
      </c>
      <c r="H29" s="19" t="str" cm="1">
        <f t="array" ref="H29">HYPERLINK(TEXT("#"&amp;INDEX($C$108:$T$138,$U123,D$55),),INDEX($C$108:$T$138,$U123,D$55))</f>
        <v>A125184406C</v>
      </c>
      <c r="I29" s="19" t="str" cm="1">
        <f t="array" ref="I29">HYPERLINK(TEXT("#"&amp;INDEX($C$108:$T$138,$U123,E$55),),INDEX($C$108:$T$138,$U123,E$55))</f>
        <v>A125178790V</v>
      </c>
    </row>
    <row r="30" spans="1:9">
      <c r="A30" s="47"/>
      <c r="B30" s="52" t="s">
        <v>2243</v>
      </c>
      <c r="C30" s="46" cm="1">
        <f t="array" ref="C30">INDEX($C$69:$T$99,$U85,C$55)</f>
        <v>112.904</v>
      </c>
      <c r="D30" s="46" cm="1">
        <f t="array" ref="D30">INDEX($C$69:$T$99,$U85,D$55)</f>
        <v>52.021000000000001</v>
      </c>
      <c r="E30" s="46" cm="1">
        <f t="array" ref="E30">INDEX($C$69:$T$99,$U85,E$55)</f>
        <v>60.881999999999998</v>
      </c>
      <c r="F30" s="46"/>
      <c r="G30" s="19" t="str" cm="1">
        <f t="array" ref="G30">HYPERLINK(TEXT("#"&amp;INDEX($C$108:$T$138,$U124,C$55),),INDEX($C$108:$T$138,$U124,C$55))</f>
        <v>A125173206F</v>
      </c>
      <c r="H30" s="19" t="str" cm="1">
        <f t="array" ref="H30">HYPERLINK(TEXT("#"&amp;INDEX($C$108:$T$138,$U124,D$55),),INDEX($C$108:$T$138,$U124,D$55))</f>
        <v>A125184438W</v>
      </c>
      <c r="I30" s="19" t="str" cm="1">
        <f t="array" ref="I30">HYPERLINK(TEXT("#"&amp;INDEX($C$108:$T$138,$U124,E$55),),INDEX($C$108:$T$138,$U124,E$55))</f>
        <v>A125178822A</v>
      </c>
    </row>
    <row r="31" spans="1:9">
      <c r="A31" s="47"/>
      <c r="B31" s="52" t="s">
        <v>2244</v>
      </c>
      <c r="C31" s="46" cm="1">
        <f t="array" ref="C31">INDEX($C$69:$T$99,$U86,C$55)</f>
        <v>747.54100000000005</v>
      </c>
      <c r="D31" s="46" cm="1">
        <f t="array" ref="D31">INDEX($C$69:$T$99,$U86,D$55)</f>
        <v>284.375</v>
      </c>
      <c r="E31" s="46" cm="1">
        <f t="array" ref="E31">INDEX($C$69:$T$99,$U86,E$55)</f>
        <v>463.166</v>
      </c>
      <c r="F31" s="46"/>
      <c r="G31" s="19" t="str" cm="1">
        <f t="array" ref="G31">HYPERLINK(TEXT("#"&amp;INDEX($C$108:$T$138,$U125,C$55),),INDEX($C$108:$T$138,$U125,C$55))</f>
        <v>A125173210W</v>
      </c>
      <c r="H31" s="19" t="str" cm="1">
        <f t="array" ref="H31">HYPERLINK(TEXT("#"&amp;INDEX($C$108:$T$138,$U125,D$55),),INDEX($C$108:$T$138,$U125,D$55))</f>
        <v>A125184442L</v>
      </c>
      <c r="I31" s="19" t="str" cm="1">
        <f t="array" ref="I31">HYPERLINK(TEXT("#"&amp;INDEX($C$108:$T$138,$U125,E$55),),INDEX($C$108:$T$138,$U125,E$55))</f>
        <v>A125178826K</v>
      </c>
    </row>
    <row r="32" spans="1:9">
      <c r="A32" s="47"/>
      <c r="B32" s="51" t="s">
        <v>2245</v>
      </c>
      <c r="C32" s="46" cm="1">
        <f t="array" ref="C32">INDEX($C$69:$T$99,$U87,C$55)</f>
        <v>218.44</v>
      </c>
      <c r="D32" s="46" cm="1">
        <f t="array" ref="D32">INDEX($C$69:$T$99,$U87,D$55)</f>
        <v>74.400999999999996</v>
      </c>
      <c r="E32" s="46" cm="1">
        <f t="array" ref="E32">INDEX($C$69:$T$99,$U87,E$55)</f>
        <v>144.03899999999999</v>
      </c>
      <c r="F32" s="46"/>
      <c r="G32" s="19" t="str" cm="1">
        <f t="array" ref="G32">HYPERLINK(TEXT("#"&amp;INDEX($C$108:$T$138,$U126,C$55),),INDEX($C$108:$T$138,$U126,C$55))</f>
        <v>A125173254X</v>
      </c>
      <c r="H32" s="19" t="str" cm="1">
        <f t="array" ref="H32">HYPERLINK(TEXT("#"&amp;INDEX($C$108:$T$138,$U126,D$55),),INDEX($C$108:$T$138,$U126,D$55))</f>
        <v>A125184486R</v>
      </c>
      <c r="I32" s="19" t="str" cm="1">
        <f t="array" ref="I32">HYPERLINK(TEXT("#"&amp;INDEX($C$108:$T$138,$U126,E$55),),INDEX($C$108:$T$138,$U126,E$55))</f>
        <v>A125178870V</v>
      </c>
    </row>
    <row r="33" spans="1:20">
      <c r="A33" s="47"/>
      <c r="B33" s="54" t="s">
        <v>2246</v>
      </c>
      <c r="C33" s="46" cm="1">
        <f t="array" ref="C33">INDEX($C$69:$T$99,$U88,C$55)</f>
        <v>5506.0050000000001</v>
      </c>
      <c r="D33" s="46" cm="1">
        <f t="array" ref="D33">INDEX($C$69:$T$99,$U88,D$55)</f>
        <v>2364.4699999999998</v>
      </c>
      <c r="E33" s="46" cm="1">
        <f t="array" ref="E33">INDEX($C$69:$T$99,$U88,E$55)</f>
        <v>3141.5340000000001</v>
      </c>
      <c r="F33" s="46"/>
      <c r="G33" s="19" t="str" cm="1">
        <f t="array" ref="G33">HYPERLINK(TEXT("#"&amp;INDEX($C$108:$T$138,$U127,C$55),),INDEX($C$108:$T$138,$U127,C$55))</f>
        <v>A125173162R</v>
      </c>
      <c r="H33" s="19" t="str" cm="1">
        <f t="array" ref="H33">HYPERLINK(TEXT("#"&amp;INDEX($C$108:$T$138,$U127,D$55),),INDEX($C$108:$T$138,$U127,D$55))</f>
        <v>A125184394F</v>
      </c>
      <c r="I33" s="19" t="str" cm="1">
        <f t="array" ref="I33">HYPERLINK(TEXT("#"&amp;INDEX($C$108:$T$138,$U127,E$55),),INDEX($C$108:$T$138,$U127,E$55))</f>
        <v>A125178778C</v>
      </c>
    </row>
    <row r="34" spans="1:20">
      <c r="A34" s="47"/>
      <c r="B34" s="55" t="s">
        <v>2247</v>
      </c>
      <c r="C34" s="46" cm="1">
        <f t="array" ref="C34">INDEX($C$69:$T$99,$U89,C$55)</f>
        <v>4820.3459999999995</v>
      </c>
      <c r="D34" s="46" cm="1">
        <f t="array" ref="D34">INDEX($C$69:$T$99,$U89,D$55)</f>
        <v>2038.117</v>
      </c>
      <c r="E34" s="46" cm="1">
        <f t="array" ref="E34">INDEX($C$69:$T$99,$U89,E$55)</f>
        <v>2782.2280000000001</v>
      </c>
      <c r="F34" s="46"/>
      <c r="G34" s="19" t="str" cm="1">
        <f t="array" ref="G34">HYPERLINK(TEXT("#"&amp;INDEX($C$108:$T$138,$U128,C$55),),INDEX($C$108:$T$138,$U128,C$55))</f>
        <v>A125173242R</v>
      </c>
      <c r="H34" s="19" t="str" cm="1">
        <f t="array" ref="H34">HYPERLINK(TEXT("#"&amp;INDEX($C$108:$T$138,$U128,D$55),),INDEX($C$108:$T$138,$U128,D$55))</f>
        <v>A125184474F</v>
      </c>
      <c r="I34" s="19" t="str" cm="1">
        <f t="array" ref="I34">HYPERLINK(TEXT("#"&amp;INDEX($C$108:$T$138,$U128,E$55),),INDEX($C$108:$T$138,$U128,E$55))</f>
        <v>A125178858C</v>
      </c>
    </row>
    <row r="35" spans="1:20">
      <c r="A35" s="56"/>
      <c r="B35" s="55" t="s">
        <v>2248</v>
      </c>
      <c r="C35" s="46" cm="1">
        <f t="array" ref="C35">INDEX($C$69:$T$99,$U90,C$55)</f>
        <v>685.65899999999999</v>
      </c>
      <c r="D35" s="46" cm="1">
        <f t="array" ref="D35">INDEX($C$69:$T$99,$U90,D$55)</f>
        <v>326.35300000000001</v>
      </c>
      <c r="E35" s="46" cm="1">
        <f t="array" ref="E35">INDEX($C$69:$T$99,$U90,E$55)</f>
        <v>359.30599999999998</v>
      </c>
      <c r="F35" s="46"/>
      <c r="G35" s="19" t="str" cm="1">
        <f t="array" ref="G35">HYPERLINK(TEXT("#"&amp;INDEX($C$108:$T$138,$U129,C$55),),INDEX($C$108:$T$138,$U129,C$55))</f>
        <v>A125173246X</v>
      </c>
      <c r="H35" s="19" t="str" cm="1">
        <f t="array" ref="H35">HYPERLINK(TEXT("#"&amp;INDEX($C$108:$T$138,$U129,D$55),),INDEX($C$108:$T$138,$U129,D$55))</f>
        <v>A125184478R</v>
      </c>
      <c r="I35" s="19" t="str" cm="1">
        <f t="array" ref="I35">HYPERLINK(TEXT("#"&amp;INDEX($C$108:$T$138,$U129,E$55),),INDEX($C$108:$T$138,$U129,E$55))</f>
        <v>A125178862V</v>
      </c>
    </row>
    <row r="36" spans="1:20">
      <c r="A36" s="56"/>
      <c r="B36" s="51"/>
      <c r="C36" s="46"/>
      <c r="D36" s="46"/>
      <c r="E36" s="46"/>
      <c r="F36" s="46"/>
    </row>
    <row r="37" spans="1:20">
      <c r="A37" s="56" t="s">
        <v>2249</v>
      </c>
      <c r="B37" s="51"/>
      <c r="C37" s="46"/>
      <c r="D37" s="46"/>
      <c r="E37" s="46"/>
      <c r="F37" s="46"/>
    </row>
    <row r="38" spans="1:20">
      <c r="A38" s="56"/>
      <c r="B38" s="48" t="s">
        <v>2228</v>
      </c>
      <c r="C38" s="46" cm="1">
        <f t="array" ref="C38">INDEX($C$69:$T$99,$U93,C$55)</f>
        <v>12947.324000000001</v>
      </c>
      <c r="D38" s="46" cm="1">
        <f t="array" ref="D38">INDEX($C$69:$T$99,$U93,D$55)</f>
        <v>6797.5029999999997</v>
      </c>
      <c r="E38" s="46" cm="1">
        <f t="array" ref="E38">INDEX($C$69:$T$99,$U93,E$55)</f>
        <v>6149.8209999999999</v>
      </c>
      <c r="F38" s="46"/>
      <c r="G38" s="19" t="str" cm="1">
        <f t="array" ref="G38">HYPERLINK(TEXT("#"&amp;INDEX($C$108:$T$138,$U132,C$55),),INDEX($C$108:$T$138,$U132,C$55))</f>
        <v>A125173190X</v>
      </c>
      <c r="H38" s="19" t="str" cm="1">
        <f t="array" ref="H38">HYPERLINK(TEXT("#"&amp;INDEX($C$108:$T$138,$U132,D$55),),INDEX($C$108:$T$138,$U132,D$55))</f>
        <v>A125184422C</v>
      </c>
      <c r="I38" s="19" t="str" cm="1">
        <f t="array" ref="I38">HYPERLINK(TEXT("#"&amp;INDEX($C$108:$T$138,$U132,E$55),),INDEX($C$108:$T$138,$U132,E$55))</f>
        <v>A125178806A</v>
      </c>
    </row>
    <row r="39" spans="1:20">
      <c r="A39" s="56"/>
      <c r="B39" s="54" t="s">
        <v>2250</v>
      </c>
      <c r="C39" s="46" cm="1">
        <f t="array" ref="C39">INDEX($C$69:$T$99,$U94,C$55)</f>
        <v>804.93100000000004</v>
      </c>
      <c r="D39" s="46" cm="1">
        <f t="array" ref="D39">INDEX($C$69:$T$99,$U94,D$55)</f>
        <v>440.73200000000003</v>
      </c>
      <c r="E39" s="46" cm="1">
        <f t="array" ref="E39">INDEX($C$69:$T$99,$U94,E$55)</f>
        <v>364.19900000000001</v>
      </c>
      <c r="F39" s="46"/>
      <c r="G39" s="19" t="str" cm="1">
        <f t="array" ref="G39">HYPERLINK(TEXT("#"&amp;INDEX($C$108:$T$138,$U133,C$55),),INDEX($C$108:$T$138,$U133,C$55))</f>
        <v>A125173166X</v>
      </c>
      <c r="H39" s="19" t="str" cm="1">
        <f t="array" ref="H39">HYPERLINK(TEXT("#"&amp;INDEX($C$108:$T$138,$U133,D$55),),INDEX($C$108:$T$138,$U133,D$55))</f>
        <v>A125184398R</v>
      </c>
      <c r="I39" s="19" t="str" cm="1">
        <f t="array" ref="I39">HYPERLINK(TEXT("#"&amp;INDEX($C$108:$T$138,$U133,E$55),),INDEX($C$108:$T$138,$U133,E$55))</f>
        <v>A125178782V</v>
      </c>
    </row>
    <row r="40" spans="1:20">
      <c r="A40" s="56"/>
      <c r="B40" s="54" t="s">
        <v>2251</v>
      </c>
      <c r="C40" s="46" cm="1">
        <f t="array" ref="C40">INDEX($C$69:$T$99,$U95,C$55)</f>
        <v>6879.8909999999996</v>
      </c>
      <c r="D40" s="46" cm="1">
        <f t="array" ref="D40">INDEX($C$69:$T$99,$U95,D$55)</f>
        <v>2883.7840000000001</v>
      </c>
      <c r="E40" s="46" cm="1">
        <f t="array" ref="E40">INDEX($C$69:$T$99,$U95,E$55)</f>
        <v>3996.107</v>
      </c>
      <c r="F40" s="46"/>
      <c r="G40" s="19" t="str" cm="1">
        <f t="array" ref="G40">HYPERLINK(TEXT("#"&amp;INDEX($C$108:$T$138,$U134,C$55),),INDEX($C$108:$T$138,$U134,C$55))</f>
        <v>A125173186J</v>
      </c>
      <c r="H40" s="19" t="str" cm="1">
        <f t="array" ref="H40">HYPERLINK(TEXT("#"&amp;INDEX($C$108:$T$138,$U134,D$55),),INDEX($C$108:$T$138,$U134,D$55))</f>
        <v>A125184418L</v>
      </c>
      <c r="I40" s="19" t="str" cm="1">
        <f t="array" ref="I40">HYPERLINK(TEXT("#"&amp;INDEX($C$108:$T$138,$U134,E$55),),INDEX($C$108:$T$138,$U134,E$55))</f>
        <v>A125178802T</v>
      </c>
    </row>
    <row r="41" spans="1:20">
      <c r="A41" s="56"/>
      <c r="B41" s="51"/>
      <c r="C41" s="46"/>
      <c r="D41" s="46"/>
      <c r="E41" s="46"/>
      <c r="F41" s="46"/>
    </row>
    <row r="42" spans="1:20">
      <c r="A42" s="56" t="s">
        <v>2252</v>
      </c>
      <c r="B42" s="51"/>
      <c r="C42" s="46"/>
      <c r="D42" s="46"/>
      <c r="E42" s="46"/>
      <c r="F42" s="46"/>
    </row>
    <row r="43" spans="1:20">
      <c r="A43" s="47"/>
      <c r="B43" s="48" t="s">
        <v>2253</v>
      </c>
      <c r="C43" s="46" cm="1">
        <f t="array" ref="C43">INDEX($C$69:$T$99,$U98,C$55)</f>
        <v>13287.195</v>
      </c>
      <c r="D43" s="46" cm="1">
        <f t="array" ref="D43">INDEX($C$69:$T$99,$U98,D$55)</f>
        <v>6941.3090000000002</v>
      </c>
      <c r="E43" s="46" cm="1">
        <f t="array" ref="E43">INDEX($C$69:$T$99,$U98,E$55)</f>
        <v>6345.8860000000004</v>
      </c>
      <c r="F43" s="46"/>
      <c r="G43" s="19" t="str" cm="1">
        <f t="array" ref="G43">HYPERLINK(TEXT("#"&amp;INDEX($C$108:$T$138,$U137,C$55),),INDEX($C$108:$T$138,$U137,C$55))</f>
        <v>A125173214F</v>
      </c>
      <c r="H43" s="19" t="str" cm="1">
        <f t="array" ref="H43">HYPERLINK(TEXT("#"&amp;INDEX($C$108:$T$138,$U137,D$55),),INDEX($C$108:$T$138,$U137,D$55))</f>
        <v>A125184446W</v>
      </c>
      <c r="I43" s="19" t="str" cm="1">
        <f t="array" ref="I43">HYPERLINK(TEXT("#"&amp;INDEX($C$108:$T$138,$U137,E$55),),INDEX($C$108:$T$138,$U137,E$55))</f>
        <v>A125178830A</v>
      </c>
    </row>
    <row r="44" spans="1:20">
      <c r="A44" s="47"/>
      <c r="B44" s="48" t="s">
        <v>2254</v>
      </c>
      <c r="C44" s="46" cm="1">
        <f t="array" ref="C44">INDEX($C$69:$T$99,$U99,C$55)</f>
        <v>7344.951</v>
      </c>
      <c r="D44" s="46" cm="1">
        <f t="array" ref="D44">INDEX($C$69:$T$99,$U99,D$55)</f>
        <v>3180.71</v>
      </c>
      <c r="E44" s="46" cm="1">
        <f t="array" ref="E44">INDEX($C$69:$T$99,$U99,E$55)</f>
        <v>4164.241</v>
      </c>
      <c r="F44" s="46"/>
      <c r="G44" s="19" t="str" cm="1">
        <f t="array" ref="G44">HYPERLINK(TEXT("#"&amp;INDEX($C$108:$T$138,$U138,C$55),),INDEX($C$108:$T$138,$U138,C$55))</f>
        <v>A125173258J</v>
      </c>
      <c r="H44" s="19" t="str" cm="1">
        <f t="array" ref="H44">HYPERLINK(TEXT("#"&amp;INDEX($C$108:$T$138,$U138,D$55),),INDEX($C$108:$T$138,$U138,D$55))</f>
        <v>A125184490F</v>
      </c>
      <c r="I44" s="19" t="str" cm="1">
        <f t="array" ref="I44">HYPERLINK(TEXT("#"&amp;INDEX($C$108:$T$138,$U138,E$55),),INDEX($C$108:$T$138,$U138,E$55))</f>
        <v>A125178874C</v>
      </c>
    </row>
    <row r="45" spans="1:20">
      <c r="A45" s="47"/>
      <c r="B45" s="49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>
      <c r="A46" s="47"/>
      <c r="B46" s="49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>
      <c r="A47" s="57" t="str">
        <f ca="1">Contents!B27</f>
        <v>© Commonwealth of Australia 2022</v>
      </c>
      <c r="B47" s="58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hidden="1">
      <c r="A48" s="59"/>
      <c r="B48" s="60" t="s">
        <v>2220</v>
      </c>
      <c r="C48" s="61">
        <v>1</v>
      </c>
      <c r="D48" s="62"/>
      <c r="E48" s="62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 hidden="1">
      <c r="A49" s="59"/>
      <c r="B49" s="60" t="s">
        <v>2255</v>
      </c>
      <c r="C49" s="61">
        <v>4</v>
      </c>
      <c r="D49" s="62"/>
      <c r="E49" s="62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 hidden="1">
      <c r="A50" s="59"/>
      <c r="B50" s="60" t="s">
        <v>2256</v>
      </c>
      <c r="C50" s="61">
        <v>7</v>
      </c>
      <c r="D50" s="62"/>
      <c r="E50" s="62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 hidden="1">
      <c r="A51" s="59"/>
      <c r="B51" s="60" t="s">
        <v>2257</v>
      </c>
      <c r="C51" s="61">
        <v>10</v>
      </c>
      <c r="D51" s="62"/>
      <c r="E51" s="62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21" hidden="1">
      <c r="A52" s="59"/>
      <c r="B52" s="60" t="s">
        <v>2258</v>
      </c>
      <c r="C52" s="61">
        <v>13</v>
      </c>
      <c r="D52" s="62"/>
      <c r="E52" s="62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 hidden="1">
      <c r="A53" s="59"/>
      <c r="B53" s="60" t="s">
        <v>2259</v>
      </c>
      <c r="C53" s="61">
        <v>16</v>
      </c>
      <c r="D53" s="62"/>
      <c r="E53" s="62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 hidden="1">
      <c r="A54" s="59"/>
      <c r="B54" s="63"/>
      <c r="C54" s="62"/>
      <c r="D54" s="62"/>
      <c r="E54" s="62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59"/>
      <c r="B55" s="64"/>
      <c r="C55" s="61">
        <f>VLOOKUP(C10,B48:C53,2,FALSE)</f>
        <v>1</v>
      </c>
      <c r="D55" s="61">
        <f>C55+1</f>
        <v>2</v>
      </c>
      <c r="E55" s="61">
        <f>D55+1</f>
        <v>3</v>
      </c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</row>
    <row r="56" spans="1:21" hidden="1">
      <c r="A56" s="59"/>
      <c r="B56" s="58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</row>
    <row r="57" spans="1:21" hidden="1">
      <c r="A57" s="59"/>
      <c r="B57" s="58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59"/>
      <c r="B58" s="58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59"/>
      <c r="B59" s="58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59"/>
      <c r="B60" s="58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59"/>
      <c r="B61" s="58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 spans="1:21" hidden="1">
      <c r="A62" s="59"/>
      <c r="B62" s="58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</row>
    <row r="63" spans="1:21" hidden="1">
      <c r="A63" s="59"/>
      <c r="B63" s="58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59"/>
      <c r="B64" s="58"/>
      <c r="C64" s="61">
        <v>1</v>
      </c>
      <c r="D64" s="61">
        <v>2</v>
      </c>
      <c r="E64" s="61">
        <v>3</v>
      </c>
      <c r="F64" s="61">
        <v>4</v>
      </c>
      <c r="G64" s="61">
        <v>5</v>
      </c>
      <c r="H64" s="61">
        <v>6</v>
      </c>
      <c r="I64" s="61">
        <v>7</v>
      </c>
      <c r="J64" s="61">
        <v>8</v>
      </c>
      <c r="K64" s="61">
        <v>9</v>
      </c>
      <c r="L64" s="61">
        <v>10</v>
      </c>
      <c r="M64" s="61">
        <v>11</v>
      </c>
      <c r="N64" s="61">
        <v>12</v>
      </c>
      <c r="O64" s="61">
        <v>13</v>
      </c>
      <c r="P64" s="61">
        <v>14</v>
      </c>
      <c r="Q64" s="61">
        <v>15</v>
      </c>
      <c r="R64" s="61">
        <v>16</v>
      </c>
      <c r="S64" s="61">
        <v>17</v>
      </c>
      <c r="T64" s="61">
        <v>18</v>
      </c>
    </row>
    <row r="65" spans="1:21" ht="15" hidden="1" customHeight="1">
      <c r="A65" s="37"/>
      <c r="B65" s="37"/>
      <c r="C65" s="71" t="s">
        <v>2220</v>
      </c>
      <c r="D65" s="71"/>
      <c r="E65" s="71"/>
      <c r="F65" s="71" t="s">
        <v>2255</v>
      </c>
      <c r="G65" s="71"/>
      <c r="H65" s="71"/>
      <c r="I65" s="71" t="s">
        <v>2256</v>
      </c>
      <c r="J65" s="71"/>
      <c r="K65" s="71"/>
      <c r="L65" s="71" t="s">
        <v>2257</v>
      </c>
      <c r="M65" s="71"/>
      <c r="N65" s="71"/>
      <c r="O65" s="71" t="s">
        <v>2258</v>
      </c>
      <c r="P65" s="71"/>
      <c r="Q65" s="71"/>
      <c r="R65" s="71" t="s">
        <v>2259</v>
      </c>
      <c r="S65" s="71"/>
      <c r="T65" s="71"/>
    </row>
    <row r="66" spans="1:21" hidden="1">
      <c r="A66" s="37"/>
      <c r="B66" s="37"/>
      <c r="C66" s="38" t="s">
        <v>2222</v>
      </c>
      <c r="D66" s="38" t="s">
        <v>2223</v>
      </c>
      <c r="E66" s="38" t="s">
        <v>2224</v>
      </c>
      <c r="F66" s="38" t="s">
        <v>2222</v>
      </c>
      <c r="G66" s="38" t="s">
        <v>2223</v>
      </c>
      <c r="H66" s="38" t="s">
        <v>2224</v>
      </c>
      <c r="I66" s="38" t="s">
        <v>2222</v>
      </c>
      <c r="J66" s="38" t="s">
        <v>2223</v>
      </c>
      <c r="K66" s="38" t="s">
        <v>2224</v>
      </c>
      <c r="L66" s="38" t="s">
        <v>2222</v>
      </c>
      <c r="M66" s="38" t="s">
        <v>2223</v>
      </c>
      <c r="N66" s="38" t="s">
        <v>2224</v>
      </c>
      <c r="O66" s="38" t="s">
        <v>2222</v>
      </c>
      <c r="P66" s="38" t="s">
        <v>2223</v>
      </c>
      <c r="Q66" s="38" t="s">
        <v>2224</v>
      </c>
      <c r="R66" s="38" t="s">
        <v>2222</v>
      </c>
      <c r="S66" s="38" t="s">
        <v>2223</v>
      </c>
      <c r="T66" s="38" t="s">
        <v>2224</v>
      </c>
    </row>
    <row r="67" spans="1:21" hidden="1">
      <c r="A67" s="37"/>
      <c r="B67" s="37"/>
      <c r="C67" s="41" t="s">
        <v>2225</v>
      </c>
      <c r="D67" s="41" t="s">
        <v>2225</v>
      </c>
      <c r="E67" s="41" t="s">
        <v>2225</v>
      </c>
      <c r="F67" s="41" t="s">
        <v>2225</v>
      </c>
      <c r="G67" s="41" t="s">
        <v>2225</v>
      </c>
      <c r="H67" s="41" t="s">
        <v>2225</v>
      </c>
      <c r="I67" s="41" t="s">
        <v>2225</v>
      </c>
      <c r="J67" s="41" t="s">
        <v>2225</v>
      </c>
      <c r="K67" s="41" t="s">
        <v>2225</v>
      </c>
      <c r="L67" s="41" t="s">
        <v>2225</v>
      </c>
      <c r="M67" s="41" t="s">
        <v>2225</v>
      </c>
      <c r="N67" s="41" t="s">
        <v>2225</v>
      </c>
      <c r="O67" s="41" t="s">
        <v>2225</v>
      </c>
      <c r="P67" s="41" t="s">
        <v>2225</v>
      </c>
      <c r="Q67" s="41" t="s">
        <v>2225</v>
      </c>
      <c r="R67" s="41" t="s">
        <v>2225</v>
      </c>
      <c r="S67" s="41" t="s">
        <v>2225</v>
      </c>
      <c r="T67" s="41" t="s">
        <v>2225</v>
      </c>
    </row>
    <row r="68" spans="1:21" hidden="1">
      <c r="A68" s="42" t="s">
        <v>2226</v>
      </c>
      <c r="B68" s="37"/>
      <c r="C68" s="41"/>
      <c r="D68" s="41"/>
      <c r="E68" s="41"/>
      <c r="F68" s="43"/>
      <c r="G68" s="65"/>
      <c r="H68" s="65"/>
    </row>
    <row r="69" spans="1:21" hidden="1">
      <c r="A69" s="44"/>
      <c r="B69" s="45" t="s">
        <v>2227</v>
      </c>
      <c r="C69" s="46">
        <f>A125173226R_Latest</f>
        <v>20632.147000000001</v>
      </c>
      <c r="D69" s="46">
        <f>A125184458F_Latest</f>
        <v>10122.019</v>
      </c>
      <c r="E69" s="46">
        <f>A125178842K_Latest</f>
        <v>10510.128000000001</v>
      </c>
      <c r="F69" s="46">
        <f>A125176034A_Latest</f>
        <v>16417.053</v>
      </c>
      <c r="G69" s="46">
        <f>A125187266T_Latest</f>
        <v>8129.8919999999998</v>
      </c>
      <c r="H69" s="46">
        <f>A125181650A_Latest</f>
        <v>8287.1610000000001</v>
      </c>
      <c r="I69" s="46">
        <f>A125174162J_Latest</f>
        <v>3072.5219999999999</v>
      </c>
      <c r="J69" s="46">
        <f>A125185394X_Latest</f>
        <v>1577.72</v>
      </c>
      <c r="K69" s="46">
        <f>A125179778W_Latest</f>
        <v>1494.8009999999999</v>
      </c>
      <c r="L69" s="46">
        <f>A125176970T_Latest</f>
        <v>7159.902</v>
      </c>
      <c r="M69" s="46">
        <f>A125188202X_Latest</f>
        <v>3536.3310000000001</v>
      </c>
      <c r="N69" s="46">
        <f>A125182586L_Latest</f>
        <v>3623.5709999999999</v>
      </c>
      <c r="O69" s="46">
        <f>A125177906T_Latest</f>
        <v>6184.6289999999999</v>
      </c>
      <c r="P69" s="46">
        <f>A125189138K_Latest</f>
        <v>3015.84</v>
      </c>
      <c r="Q69" s="46">
        <f>A125183522V_Latest</f>
        <v>3168.7890000000002</v>
      </c>
      <c r="R69" s="46">
        <f>A125175098V_Latest</f>
        <v>4215.0940000000001</v>
      </c>
      <c r="S69" s="46">
        <f>A125186330F_Latest</f>
        <v>1992.127</v>
      </c>
      <c r="T69" s="46">
        <f>A125180714J_Latest</f>
        <v>2222.9659999999999</v>
      </c>
      <c r="U69" s="60">
        <v>1</v>
      </c>
    </row>
    <row r="70" spans="1:21" hidden="1">
      <c r="A70" s="47"/>
      <c r="B70" s="48" t="s">
        <v>2228</v>
      </c>
      <c r="C70" s="46">
        <f>A125173190X_Latest</f>
        <v>12947.324000000001</v>
      </c>
      <c r="D70" s="46">
        <f>A125184422C_Latest</f>
        <v>6797.5029999999997</v>
      </c>
      <c r="E70" s="46">
        <f>A125178806A_Latest</f>
        <v>6149.8209999999999</v>
      </c>
      <c r="F70" s="46">
        <f>A125175998A_Latest</f>
        <v>12297.233</v>
      </c>
      <c r="G70" s="46">
        <f>A125187230R_Latest</f>
        <v>6402.2020000000002</v>
      </c>
      <c r="H70" s="46">
        <f>A125181614T_Latest</f>
        <v>5895.0309999999999</v>
      </c>
      <c r="I70" s="46">
        <f>A125174126X_Latest</f>
        <v>1867.347</v>
      </c>
      <c r="J70" s="46">
        <f>A125185358R_Latest</f>
        <v>932.75</v>
      </c>
      <c r="K70" s="46">
        <f>A125179742V_Latest</f>
        <v>934.59699999999998</v>
      </c>
      <c r="L70" s="46">
        <f>A125176934J_Latest</f>
        <v>5884.6890000000003</v>
      </c>
      <c r="M70" s="46">
        <f>A125188166A_Latest</f>
        <v>3112.6210000000001</v>
      </c>
      <c r="N70" s="46">
        <f>A125182550K_Latest</f>
        <v>2772.0680000000002</v>
      </c>
      <c r="O70" s="46">
        <f>A125177870A_Latest</f>
        <v>4545.1970000000001</v>
      </c>
      <c r="P70" s="46">
        <f>A125189102J_Latest</f>
        <v>2356.83</v>
      </c>
      <c r="Q70" s="46">
        <f>A125183486W_Latest</f>
        <v>2188.3670000000002</v>
      </c>
      <c r="R70" s="46">
        <f>A125175062T_Latest</f>
        <v>650.09100000000001</v>
      </c>
      <c r="S70" s="46">
        <f>A125186294J_Latest</f>
        <v>395.30200000000002</v>
      </c>
      <c r="T70" s="46">
        <f>A125180678K_Latest</f>
        <v>254.79</v>
      </c>
      <c r="U70" s="60">
        <v>2</v>
      </c>
    </row>
    <row r="71" spans="1:21" hidden="1">
      <c r="A71" s="47"/>
      <c r="B71" s="49" t="s">
        <v>2229</v>
      </c>
      <c r="C71" s="46">
        <f>A125173230F_Latest</f>
        <v>1918.7819999999999</v>
      </c>
      <c r="D71" s="46">
        <f>A125184462W_Latest</f>
        <v>1041.1849999999999</v>
      </c>
      <c r="E71" s="46">
        <f>A125178846V_Latest</f>
        <v>877.59699999999998</v>
      </c>
      <c r="F71" s="46">
        <f>A125176038K_Latest</f>
        <v>1835.9110000000001</v>
      </c>
      <c r="G71" s="46">
        <f>A125187270J_Latest</f>
        <v>996.58</v>
      </c>
      <c r="H71" s="46">
        <f>A125181654K_Latest</f>
        <v>839.33100000000002</v>
      </c>
      <c r="I71" s="46">
        <f>A125174166T_Latest</f>
        <v>474.37400000000002</v>
      </c>
      <c r="J71" s="46">
        <f>A125185398J_Latest</f>
        <v>241.13399999999999</v>
      </c>
      <c r="K71" s="46">
        <f>A125179782L_Latest</f>
        <v>233.24100000000001</v>
      </c>
      <c r="L71" s="46">
        <f>A125176974A_Latest</f>
        <v>803.16300000000001</v>
      </c>
      <c r="M71" s="46">
        <f>A125188206J_Latest</f>
        <v>457.44799999999998</v>
      </c>
      <c r="N71" s="46">
        <f>A125182590C_Latest</f>
        <v>345.71499999999997</v>
      </c>
      <c r="O71" s="46">
        <f>A125177910J_Latest</f>
        <v>558.37400000000002</v>
      </c>
      <c r="P71" s="46">
        <f>A125189142A_Latest</f>
        <v>297.99799999999999</v>
      </c>
      <c r="Q71" s="46">
        <f>A125183526C_Latest</f>
        <v>260.37599999999998</v>
      </c>
      <c r="R71" s="46">
        <f>A125175102X_Latest</f>
        <v>82.870999999999995</v>
      </c>
      <c r="S71" s="46">
        <f>A125186334R_Latest</f>
        <v>44.604999999999997</v>
      </c>
      <c r="T71" s="46">
        <f>A125180718T_Latest</f>
        <v>38.265999999999998</v>
      </c>
      <c r="U71" s="60">
        <v>3</v>
      </c>
    </row>
    <row r="72" spans="1:21" hidden="1">
      <c r="A72" s="47"/>
      <c r="B72" s="50" t="s">
        <v>2230</v>
      </c>
      <c r="C72" s="46">
        <f>A125173234R_Latest</f>
        <v>1167.097</v>
      </c>
      <c r="D72" s="46">
        <f>A125184466F_Latest</f>
        <v>533.81600000000003</v>
      </c>
      <c r="E72" s="46">
        <f>A125178850K_Latest</f>
        <v>633.28099999999995</v>
      </c>
      <c r="F72" s="46">
        <f>A125176042A_Latest</f>
        <v>1123.5</v>
      </c>
      <c r="G72" s="46">
        <f>A125187274T_Latest</f>
        <v>509.07100000000003</v>
      </c>
      <c r="H72" s="46">
        <f>A125181658V_Latest</f>
        <v>614.42899999999997</v>
      </c>
      <c r="I72" s="46">
        <f>A125174170J_Latest</f>
        <v>352.76299999999998</v>
      </c>
      <c r="J72" s="46">
        <f>A125185402L_Latest</f>
        <v>168.34200000000001</v>
      </c>
      <c r="K72" s="46">
        <f>A125179786W_Latest</f>
        <v>184.42099999999999</v>
      </c>
      <c r="L72" s="46">
        <f>A125176978K_Latest</f>
        <v>438.50599999999997</v>
      </c>
      <c r="M72" s="46">
        <f>A125188210X_Latest</f>
        <v>189.8</v>
      </c>
      <c r="N72" s="46">
        <f>A125182594L_Latest</f>
        <v>248.70699999999999</v>
      </c>
      <c r="O72" s="46">
        <f>A125177914T_Latest</f>
        <v>332.23099999999999</v>
      </c>
      <c r="P72" s="46">
        <f>A125189146K_Latest</f>
        <v>150.93</v>
      </c>
      <c r="Q72" s="46">
        <f>A125183530V_Latest</f>
        <v>181.30099999999999</v>
      </c>
      <c r="R72" s="46">
        <f>A125175106J_Latest</f>
        <v>43.597000000000001</v>
      </c>
      <c r="S72" s="46">
        <f>A125186338X_Latest</f>
        <v>24.745000000000001</v>
      </c>
      <c r="T72" s="46">
        <f>A125180722J_Latest</f>
        <v>18.852</v>
      </c>
      <c r="U72" s="60">
        <v>4</v>
      </c>
    </row>
    <row r="73" spans="1:21" hidden="1">
      <c r="A73" s="47"/>
      <c r="B73" s="48" t="s">
        <v>2231</v>
      </c>
      <c r="C73" s="46">
        <f>A125173194J_Latest</f>
        <v>2178.817</v>
      </c>
      <c r="D73" s="46">
        <f>A125184426L_Latest</f>
        <v>960.04600000000005</v>
      </c>
      <c r="E73" s="46">
        <f>A125178810T_Latest</f>
        <v>1218.7719999999999</v>
      </c>
      <c r="F73" s="46">
        <f>A125176002J_Latest</f>
        <v>2035.24</v>
      </c>
      <c r="G73" s="46">
        <f>A125187234X_Latest</f>
        <v>880.86199999999997</v>
      </c>
      <c r="H73" s="46">
        <f>A125181618A_Latest</f>
        <v>1154.3779999999999</v>
      </c>
      <c r="I73" s="46">
        <f>A125174130R_Latest</f>
        <v>660.10599999999999</v>
      </c>
      <c r="J73" s="46">
        <f>A125185362F_Latest</f>
        <v>365.58</v>
      </c>
      <c r="K73" s="46">
        <f>A125179746C_Latest</f>
        <v>294.52600000000001</v>
      </c>
      <c r="L73" s="46">
        <f>A125176938T_Latest</f>
        <v>805.61900000000003</v>
      </c>
      <c r="M73" s="46">
        <f>A125188170T_Latest</f>
        <v>271.55799999999999</v>
      </c>
      <c r="N73" s="46">
        <f>A125182554V_Latest</f>
        <v>534.06200000000001</v>
      </c>
      <c r="O73" s="46">
        <f>A125177874K_Latest</f>
        <v>569.51400000000001</v>
      </c>
      <c r="P73" s="46">
        <f>A125189106T_Latest</f>
        <v>243.72399999999999</v>
      </c>
      <c r="Q73" s="46">
        <f>A125183490L_Latest</f>
        <v>325.79000000000002</v>
      </c>
      <c r="R73" s="46">
        <f>A125175066A_Latest</f>
        <v>143.578</v>
      </c>
      <c r="S73" s="46">
        <f>A125186298T_Latest</f>
        <v>79.183999999999997</v>
      </c>
      <c r="T73" s="46">
        <f>A125180682A_Latest</f>
        <v>64.394000000000005</v>
      </c>
      <c r="U73" s="60">
        <v>5</v>
      </c>
    </row>
    <row r="74" spans="1:21" hidden="1">
      <c r="A74" s="47"/>
      <c r="B74" s="49" t="s">
        <v>2232</v>
      </c>
      <c r="C74" s="46">
        <f>A125173198T_Latest</f>
        <v>339.87099999999998</v>
      </c>
      <c r="D74" s="46">
        <f>A125184430C_Latest</f>
        <v>143.80500000000001</v>
      </c>
      <c r="E74" s="46">
        <f>A125178814A_Latest</f>
        <v>196.065</v>
      </c>
      <c r="F74" s="46">
        <f>A125176006T_Latest</f>
        <v>318.399</v>
      </c>
      <c r="G74" s="46">
        <f>A125187238J_Latest</f>
        <v>132.88200000000001</v>
      </c>
      <c r="H74" s="46">
        <f>A125181622T_Latest</f>
        <v>185.517</v>
      </c>
      <c r="I74" s="46">
        <f>A125174134X_Latest</f>
        <v>85.718999999999994</v>
      </c>
      <c r="J74" s="46">
        <f>A125185366R_Latest</f>
        <v>48.215000000000003</v>
      </c>
      <c r="K74" s="46">
        <f>A125179750V_Latest</f>
        <v>37.503999999999998</v>
      </c>
      <c r="L74" s="46">
        <f>A125176942J_Latest</f>
        <v>148.60300000000001</v>
      </c>
      <c r="M74" s="46">
        <f>A125188174A_Latest</f>
        <v>45.021999999999998</v>
      </c>
      <c r="N74" s="46">
        <f>A125182558C_Latest</f>
        <v>103.58</v>
      </c>
      <c r="O74" s="46">
        <f>A125177878V_Latest</f>
        <v>84.076999999999998</v>
      </c>
      <c r="P74" s="46">
        <f>A125189110J_Latest</f>
        <v>39.643999999999998</v>
      </c>
      <c r="Q74" s="46">
        <f>A125183494W_Latest</f>
        <v>44.433</v>
      </c>
      <c r="R74" s="46">
        <f>A125175070T_Latest</f>
        <v>21.472000000000001</v>
      </c>
      <c r="S74" s="46">
        <f>A125186302W_Latest</f>
        <v>10.923999999999999</v>
      </c>
      <c r="T74" s="46">
        <f>A125180686K_Latest</f>
        <v>10.548</v>
      </c>
      <c r="U74" s="60">
        <v>6</v>
      </c>
    </row>
    <row r="75" spans="1:21" hidden="1">
      <c r="A75" s="47"/>
      <c r="B75" s="51" t="s">
        <v>2233</v>
      </c>
      <c r="C75" s="46">
        <f>A125173218R_Latest</f>
        <v>259.15100000000001</v>
      </c>
      <c r="D75" s="46">
        <f>A125184450L_Latest</f>
        <v>121.89400000000001</v>
      </c>
      <c r="E75" s="46">
        <f>A125178834K_Latest</f>
        <v>137.25700000000001</v>
      </c>
      <c r="F75" s="46">
        <f>A125176026A_Latest</f>
        <v>242.791</v>
      </c>
      <c r="G75" s="46">
        <f>A125187258T_Latest</f>
        <v>113.289</v>
      </c>
      <c r="H75" s="46">
        <f>A125181642A_Latest</f>
        <v>129.50200000000001</v>
      </c>
      <c r="I75" s="46">
        <f>A125174154J_Latest</f>
        <v>80.373999999999995</v>
      </c>
      <c r="J75" s="46">
        <f>A125185386X_Latest</f>
        <v>46.488</v>
      </c>
      <c r="K75" s="46">
        <f>A125179770C_Latest</f>
        <v>33.886000000000003</v>
      </c>
      <c r="L75" s="46">
        <f>A125176962T_Latest</f>
        <v>98.412999999999997</v>
      </c>
      <c r="M75" s="46">
        <f>A125188194K_Latest</f>
        <v>37.521999999999998</v>
      </c>
      <c r="N75" s="46">
        <f>A125182578L_Latest</f>
        <v>60.892000000000003</v>
      </c>
      <c r="O75" s="46">
        <f>A125177898C_Latest</f>
        <v>64.003</v>
      </c>
      <c r="P75" s="46">
        <f>A125189130T_Latest</f>
        <v>29.279</v>
      </c>
      <c r="Q75" s="46">
        <f>A125183514V_Latest</f>
        <v>34.723999999999997</v>
      </c>
      <c r="R75" s="46">
        <f>A125175090A_Latest</f>
        <v>16.361000000000001</v>
      </c>
      <c r="S75" s="46">
        <f>A125186322F_Latest</f>
        <v>8.6059999999999999</v>
      </c>
      <c r="T75" s="46">
        <f>A125180706J_Latest</f>
        <v>7.7549999999999999</v>
      </c>
      <c r="U75" s="60">
        <v>7</v>
      </c>
    </row>
    <row r="76" spans="1:21" hidden="1">
      <c r="A76" s="47"/>
      <c r="B76" s="52" t="s">
        <v>2234</v>
      </c>
      <c r="C76" s="46">
        <f>A125173178J_Latest</f>
        <v>119.379</v>
      </c>
      <c r="D76" s="46">
        <f>A125184410V_Latest</f>
        <v>60.296999999999997</v>
      </c>
      <c r="E76" s="46">
        <f>A125178794C_Latest</f>
        <v>59.082000000000001</v>
      </c>
      <c r="F76" s="46">
        <f>A125175986T_Latest</f>
        <v>114.97</v>
      </c>
      <c r="G76" s="46">
        <f>A125187218X_Latest</f>
        <v>58.689</v>
      </c>
      <c r="H76" s="46">
        <f>A125181602J_Latest</f>
        <v>56.280999999999999</v>
      </c>
      <c r="I76" s="46">
        <f>A125174114R_Latest</f>
        <v>45.267000000000003</v>
      </c>
      <c r="J76" s="46">
        <f>A125185346F_Latest</f>
        <v>25.079000000000001</v>
      </c>
      <c r="K76" s="46">
        <f>A125179730K_Latest</f>
        <v>20.187999999999999</v>
      </c>
      <c r="L76" s="46">
        <f>A125176922X_Latest</f>
        <v>40.762</v>
      </c>
      <c r="M76" s="46">
        <f>A125188154T_Latest</f>
        <v>19.879000000000001</v>
      </c>
      <c r="N76" s="46">
        <f>A125182538V_Latest</f>
        <v>20.882999999999999</v>
      </c>
      <c r="O76" s="46">
        <f>A125177858K_Latest</f>
        <v>28.942</v>
      </c>
      <c r="P76" s="46">
        <f>A125189090K_Latest</f>
        <v>13.731999999999999</v>
      </c>
      <c r="Q76" s="46">
        <f>A125183474L_Latest</f>
        <v>15.21</v>
      </c>
      <c r="R76" s="46">
        <f>A125175050J_Latest</f>
        <v>4.4089999999999998</v>
      </c>
      <c r="S76" s="46">
        <f>A125186282X_Latest</f>
        <v>1.6080000000000001</v>
      </c>
      <c r="T76" s="46">
        <f>A125180666A_Latest</f>
        <v>2.8010000000000002</v>
      </c>
      <c r="U76" s="60">
        <v>8</v>
      </c>
    </row>
    <row r="77" spans="1:21" hidden="1">
      <c r="A77" s="47"/>
      <c r="B77" s="52" t="s">
        <v>2235</v>
      </c>
      <c r="C77" s="46">
        <f>A125173238X_Latest</f>
        <v>139.77199999999999</v>
      </c>
      <c r="D77" s="46">
        <f>A125184470W_Latest</f>
        <v>61.597000000000001</v>
      </c>
      <c r="E77" s="46">
        <f>A125178854V_Latest</f>
        <v>78.174999999999997</v>
      </c>
      <c r="F77" s="46">
        <f>A125176046K_Latest</f>
        <v>127.82</v>
      </c>
      <c r="G77" s="46">
        <f>A125187278A_Latest</f>
        <v>54.598999999999997</v>
      </c>
      <c r="H77" s="46">
        <f>A125181662K_Latest</f>
        <v>73.221000000000004</v>
      </c>
      <c r="I77" s="46">
        <f>A125174174T_Latest</f>
        <v>35.106999999999999</v>
      </c>
      <c r="J77" s="46">
        <f>A125185406W_Latest</f>
        <v>21.408999999999999</v>
      </c>
      <c r="K77" s="46">
        <f>A125179790L_Latest</f>
        <v>13.698</v>
      </c>
      <c r="L77" s="46">
        <f>A125176982A_Latest</f>
        <v>57.652000000000001</v>
      </c>
      <c r="M77" s="46">
        <f>A125188214J_Latest</f>
        <v>17.643000000000001</v>
      </c>
      <c r="N77" s="46">
        <f>A125182598W_Latest</f>
        <v>40.009</v>
      </c>
      <c r="O77" s="46">
        <f>A125177918A_Latest</f>
        <v>35.061999999999998</v>
      </c>
      <c r="P77" s="46">
        <f>A125189150A_Latest</f>
        <v>15.547000000000001</v>
      </c>
      <c r="Q77" s="46">
        <f>A125183534C_Latest</f>
        <v>19.515000000000001</v>
      </c>
      <c r="R77" s="46">
        <f>A125175110X_Latest</f>
        <v>11.952</v>
      </c>
      <c r="S77" s="46">
        <f>A125186342R_Latest</f>
        <v>6.9980000000000002</v>
      </c>
      <c r="T77" s="46">
        <f>A125180726T_Latest</f>
        <v>4.9539999999999997</v>
      </c>
      <c r="U77" s="60">
        <v>9</v>
      </c>
    </row>
    <row r="78" spans="1:21" hidden="1">
      <c r="A78" s="47"/>
      <c r="B78" s="51" t="s">
        <v>2236</v>
      </c>
      <c r="C78" s="46">
        <f>A125173222F_Latest</f>
        <v>80.718999999999994</v>
      </c>
      <c r="D78" s="46">
        <f>A125184454W_Latest</f>
        <v>21.911000000000001</v>
      </c>
      <c r="E78" s="46">
        <f>A125178838V_Latest</f>
        <v>58.808</v>
      </c>
      <c r="F78" s="46">
        <f>A125176030T_Latest</f>
        <v>75.608000000000004</v>
      </c>
      <c r="G78" s="46">
        <f>A125187262J_Latest</f>
        <v>19.593</v>
      </c>
      <c r="H78" s="46">
        <f>A125181646K_Latest</f>
        <v>56.015000000000001</v>
      </c>
      <c r="I78" s="46">
        <f>A125174158T_Latest</f>
        <v>5.3449999999999998</v>
      </c>
      <c r="J78" s="46">
        <f>A125185390R_Latest</f>
        <v>1.7270000000000001</v>
      </c>
      <c r="K78" s="46">
        <f>A125179774L_Latest</f>
        <v>3.6179999999999999</v>
      </c>
      <c r="L78" s="46">
        <f>A125176966A_Latest</f>
        <v>50.189</v>
      </c>
      <c r="M78" s="46">
        <f>A125188198V_Latest</f>
        <v>7.5010000000000003</v>
      </c>
      <c r="N78" s="46">
        <f>A125182582C_Latest</f>
        <v>42.689</v>
      </c>
      <c r="O78" s="46">
        <f>A125177902J_Latest</f>
        <v>20.074000000000002</v>
      </c>
      <c r="P78" s="46">
        <f>A125189134A_Latest</f>
        <v>10.365</v>
      </c>
      <c r="Q78" s="46">
        <f>A125183518C_Latest</f>
        <v>9.7089999999999996</v>
      </c>
      <c r="R78" s="46">
        <f>A125175094K_Latest</f>
        <v>5.1109999999999998</v>
      </c>
      <c r="S78" s="46">
        <f>A125186326R_Latest</f>
        <v>2.3180000000000001</v>
      </c>
      <c r="T78" s="46">
        <f>A125180710X_Latest</f>
        <v>2.7930000000000001</v>
      </c>
      <c r="U78" s="60">
        <v>10</v>
      </c>
    </row>
    <row r="79" spans="1:21" hidden="1">
      <c r="A79" s="47"/>
      <c r="B79" s="49" t="s">
        <v>2237</v>
      </c>
      <c r="C79" s="46">
        <f>A125173250R_Latest</f>
        <v>1838.9469999999999</v>
      </c>
      <c r="D79" s="46">
        <f>A125184482F_Latest</f>
        <v>816.24</v>
      </c>
      <c r="E79" s="46">
        <f>A125178866C_Latest</f>
        <v>1022.707</v>
      </c>
      <c r="F79" s="46">
        <f>A125176058V_Latest</f>
        <v>1716.8409999999999</v>
      </c>
      <c r="G79" s="46">
        <f>A125187290T_Latest</f>
        <v>747.98</v>
      </c>
      <c r="H79" s="46">
        <f>A125181674V_Latest</f>
        <v>968.86099999999999</v>
      </c>
      <c r="I79" s="46">
        <f>A125174186A_Latest</f>
        <v>574.38699999999994</v>
      </c>
      <c r="J79" s="46">
        <f>A125185418F_Latest</f>
        <v>317.36500000000001</v>
      </c>
      <c r="K79" s="46">
        <f>A125179802K_Latest</f>
        <v>257.02199999999999</v>
      </c>
      <c r="L79" s="46">
        <f>A125176994K_Latest</f>
        <v>657.01700000000005</v>
      </c>
      <c r="M79" s="46">
        <f>A125188226T_Latest</f>
        <v>226.535</v>
      </c>
      <c r="N79" s="46">
        <f>A125182610A_Latest</f>
        <v>430.48099999999999</v>
      </c>
      <c r="O79" s="46">
        <f>A125177930T_Latest</f>
        <v>485.43700000000001</v>
      </c>
      <c r="P79" s="46">
        <f>A125189162K_Latest</f>
        <v>204.08</v>
      </c>
      <c r="Q79" s="46">
        <f>A125183546L_Latest</f>
        <v>281.35700000000003</v>
      </c>
      <c r="R79" s="46">
        <f>A125175122J_Latest</f>
        <v>122.10599999999999</v>
      </c>
      <c r="S79" s="46">
        <f>A125186354X_Latest</f>
        <v>68.260000000000005</v>
      </c>
      <c r="T79" s="46">
        <f>A125180738A_Latest</f>
        <v>53.845999999999997</v>
      </c>
      <c r="U79" s="60">
        <v>11</v>
      </c>
    </row>
    <row r="80" spans="1:21" hidden="1">
      <c r="A80" s="47"/>
      <c r="B80" s="51" t="s">
        <v>2238</v>
      </c>
      <c r="C80" s="46">
        <f>A125173182X_Latest</f>
        <v>741.60400000000004</v>
      </c>
      <c r="D80" s="46">
        <f>A125184414C_Latest</f>
        <v>398.721</v>
      </c>
      <c r="E80" s="46">
        <f>A125178798L_Latest</f>
        <v>342.88299999999998</v>
      </c>
      <c r="F80" s="46">
        <f>A125175990J_Latest</f>
        <v>731.35</v>
      </c>
      <c r="G80" s="46">
        <f>A125187222R_Latest</f>
        <v>392.49400000000003</v>
      </c>
      <c r="H80" s="46">
        <f>A125181606T_Latest</f>
        <v>338.85599999999999</v>
      </c>
      <c r="I80" s="46">
        <f>A125174118X_Latest</f>
        <v>251.33600000000001</v>
      </c>
      <c r="J80" s="46">
        <f>A125185350W_Latest</f>
        <v>142.26900000000001</v>
      </c>
      <c r="K80" s="46">
        <f>A125179734V_Latest</f>
        <v>109.06699999999999</v>
      </c>
      <c r="L80" s="46">
        <f>A125176926J_Latest</f>
        <v>278.661</v>
      </c>
      <c r="M80" s="46">
        <f>A125188158A_Latest</f>
        <v>146.44800000000001</v>
      </c>
      <c r="N80" s="46">
        <f>A125182542K_Latest</f>
        <v>132.21299999999999</v>
      </c>
      <c r="O80" s="46">
        <f>A125177862A_Latest</f>
        <v>201.35400000000001</v>
      </c>
      <c r="P80" s="46">
        <f>A125189094V_Latest</f>
        <v>103.777</v>
      </c>
      <c r="Q80" s="46">
        <f>A125183478W_Latest</f>
        <v>97.576999999999998</v>
      </c>
      <c r="R80" s="46">
        <f>A125175054T_Latest</f>
        <v>10.254</v>
      </c>
      <c r="S80" s="46">
        <f>A125186286J_Latest</f>
        <v>6.2270000000000003</v>
      </c>
      <c r="T80" s="46">
        <f>A125180670T_Latest</f>
        <v>4.0270000000000001</v>
      </c>
      <c r="U80" s="60">
        <v>12</v>
      </c>
    </row>
    <row r="81" spans="1:21" hidden="1">
      <c r="A81" s="47"/>
      <c r="B81" s="53" t="s">
        <v>2239</v>
      </c>
      <c r="C81" s="46">
        <f>A125173158X_Latest</f>
        <v>685.55200000000002</v>
      </c>
      <c r="D81" s="46">
        <f>A125184390W_Latest</f>
        <v>380.435</v>
      </c>
      <c r="E81" s="46">
        <f>A125178774V_Latest</f>
        <v>305.11700000000002</v>
      </c>
      <c r="F81" s="46">
        <f>A125175966J_Latest</f>
        <v>675.827</v>
      </c>
      <c r="G81" s="46">
        <f>A125187198A_Latest</f>
        <v>374.20800000000003</v>
      </c>
      <c r="H81" s="46">
        <f>A125181582K_Latest</f>
        <v>301.61900000000003</v>
      </c>
      <c r="I81" s="46">
        <f>A125174094T_Latest</f>
        <v>233.15</v>
      </c>
      <c r="J81" s="46">
        <f>A125185326W_Latest</f>
        <v>133.4</v>
      </c>
      <c r="K81" s="46">
        <f>A125179710A_Latest</f>
        <v>99.75</v>
      </c>
      <c r="L81" s="46">
        <f>A125176902R_Latest</f>
        <v>254.05699999999999</v>
      </c>
      <c r="M81" s="46">
        <f>A125188134J_Latest</f>
        <v>138.11099999999999</v>
      </c>
      <c r="N81" s="46">
        <f>A125182518K_Latest</f>
        <v>115.94499999999999</v>
      </c>
      <c r="O81" s="46">
        <f>A125177838A_Latest</f>
        <v>188.62</v>
      </c>
      <c r="P81" s="46">
        <f>A125189070A_Latest</f>
        <v>102.696</v>
      </c>
      <c r="Q81" s="46">
        <f>A125183454C_Latest</f>
        <v>85.924000000000007</v>
      </c>
      <c r="R81" s="46">
        <f>A125175030X_Latest</f>
        <v>9.7249999999999996</v>
      </c>
      <c r="S81" s="46">
        <f>A125186262R_Latest</f>
        <v>6.2270000000000003</v>
      </c>
      <c r="T81" s="46">
        <f>A125180646T_Latest</f>
        <v>3.4980000000000002</v>
      </c>
      <c r="U81" s="60">
        <v>13</v>
      </c>
    </row>
    <row r="82" spans="1:21" hidden="1">
      <c r="A82" s="47"/>
      <c r="B82" s="52" t="s">
        <v>2240</v>
      </c>
      <c r="C82" s="46">
        <f>A125173170R_Latest</f>
        <v>56.052</v>
      </c>
      <c r="D82" s="46">
        <f>A125184402V_Latest</f>
        <v>18.286999999999999</v>
      </c>
      <c r="E82" s="46">
        <f>A125178786C_Latest</f>
        <v>37.765999999999998</v>
      </c>
      <c r="F82" s="46">
        <f>A125175978T_Latest</f>
        <v>55.523000000000003</v>
      </c>
      <c r="G82" s="46">
        <f>A125187210F_Latest</f>
        <v>18.286999999999999</v>
      </c>
      <c r="H82" s="46">
        <f>A125181594V_Latest</f>
        <v>37.237000000000002</v>
      </c>
      <c r="I82" s="46">
        <f>A125174106R_Latest</f>
        <v>18.186</v>
      </c>
      <c r="J82" s="46">
        <f>A125185338F_Latest</f>
        <v>8.8689999999999998</v>
      </c>
      <c r="K82" s="46">
        <f>A125179722K_Latest</f>
        <v>9.3170000000000002</v>
      </c>
      <c r="L82" s="46">
        <f>A125176914X_Latest</f>
        <v>24.603999999999999</v>
      </c>
      <c r="M82" s="46">
        <f>A125188146T_Latest</f>
        <v>8.3369999999999997</v>
      </c>
      <c r="N82" s="46">
        <f>A125182530A_Latest</f>
        <v>16.266999999999999</v>
      </c>
      <c r="O82" s="46">
        <f>A125177850T_Latest</f>
        <v>12.733000000000001</v>
      </c>
      <c r="P82" s="46">
        <f>A125189082K_Latest</f>
        <v>1.081</v>
      </c>
      <c r="Q82" s="46">
        <f>A125183466L_Latest</f>
        <v>11.653</v>
      </c>
      <c r="R82" s="46">
        <f>A125175042J_Latest</f>
        <v>0.52900000000000003</v>
      </c>
      <c r="S82" s="46">
        <f>A125186274X_Latest</f>
        <v>0</v>
      </c>
      <c r="T82" s="46">
        <f>A125180658A_Latest</f>
        <v>0.52900000000000003</v>
      </c>
      <c r="U82" s="60">
        <v>14</v>
      </c>
    </row>
    <row r="83" spans="1:21" hidden="1">
      <c r="A83" s="47"/>
      <c r="B83" s="51" t="s">
        <v>2241</v>
      </c>
      <c r="C83" s="46">
        <f>A125173202W_Latest</f>
        <v>18.457999999999998</v>
      </c>
      <c r="D83" s="46">
        <f>A125184434L_Latest</f>
        <v>6.7220000000000004</v>
      </c>
      <c r="E83" s="46">
        <f>A125178818K_Latest</f>
        <v>11.736000000000001</v>
      </c>
      <c r="F83" s="46">
        <f>A125176010J_Latest</f>
        <v>17.745999999999999</v>
      </c>
      <c r="G83" s="46">
        <f>A125187242X_Latest</f>
        <v>6.7220000000000004</v>
      </c>
      <c r="H83" s="46">
        <f>A125181626A_Latest</f>
        <v>11.023999999999999</v>
      </c>
      <c r="I83" s="46">
        <f>A125174138J_Latest</f>
        <v>3.4159999999999999</v>
      </c>
      <c r="J83" s="46">
        <f>A125185370F_Latest</f>
        <v>1.048</v>
      </c>
      <c r="K83" s="46">
        <f>A125179754C_Latest</f>
        <v>2.3679999999999999</v>
      </c>
      <c r="L83" s="46">
        <f>A125176946T_Latest</f>
        <v>10.016999999999999</v>
      </c>
      <c r="M83" s="46">
        <f>A125188178K_Latest</f>
        <v>3.4889999999999999</v>
      </c>
      <c r="N83" s="46">
        <f>A125182562V_Latest</f>
        <v>6.5279999999999996</v>
      </c>
      <c r="O83" s="46">
        <f>A125177882K_Latest</f>
        <v>4.3140000000000001</v>
      </c>
      <c r="P83" s="46">
        <f>A125189114T_Latest</f>
        <v>2.1850000000000001</v>
      </c>
      <c r="Q83" s="46">
        <f>A125183498F_Latest</f>
        <v>2.129</v>
      </c>
      <c r="R83" s="46">
        <f>A125175074A_Latest</f>
        <v>0.71199999999999997</v>
      </c>
      <c r="S83" s="46">
        <f>A125186306F_Latest</f>
        <v>0</v>
      </c>
      <c r="T83" s="46">
        <f>A125180690A_Latest</f>
        <v>0.71199999999999997</v>
      </c>
      <c r="U83" s="60">
        <v>15</v>
      </c>
    </row>
    <row r="84" spans="1:21" hidden="1">
      <c r="A84" s="47"/>
      <c r="B84" s="51" t="s">
        <v>2242</v>
      </c>
      <c r="C84" s="46">
        <f>A125173174X_Latest</f>
        <v>860.44399999999996</v>
      </c>
      <c r="D84" s="46">
        <f>A125184406C_Latest</f>
        <v>336.39600000000002</v>
      </c>
      <c r="E84" s="46">
        <f>A125178790V_Latest</f>
        <v>524.048</v>
      </c>
      <c r="F84" s="46">
        <f>A125175982J_Latest</f>
        <v>764.851</v>
      </c>
      <c r="G84" s="46">
        <f>A125187214R_Latest</f>
        <v>283.11599999999999</v>
      </c>
      <c r="H84" s="46">
        <f>A125181598C_Latest</f>
        <v>481.73500000000001</v>
      </c>
      <c r="I84" s="46">
        <f>A125174110F_Latest</f>
        <v>267.79300000000001</v>
      </c>
      <c r="J84" s="46">
        <f>A125185342W_Latest</f>
        <v>145.542</v>
      </c>
      <c r="K84" s="46">
        <f>A125179726V_Latest</f>
        <v>122.251</v>
      </c>
      <c r="L84" s="46">
        <f>A125176918J_Latest</f>
        <v>277.62299999999999</v>
      </c>
      <c r="M84" s="46">
        <f>A125188150J_Latest</f>
        <v>59.3</v>
      </c>
      <c r="N84" s="46">
        <f>A125182534K_Latest</f>
        <v>218.32400000000001</v>
      </c>
      <c r="O84" s="46">
        <f>A125177854A_Latest</f>
        <v>219.435</v>
      </c>
      <c r="P84" s="46">
        <f>A125189086V_Latest</f>
        <v>78.274000000000001</v>
      </c>
      <c r="Q84" s="46">
        <f>A125183470C_Latest</f>
        <v>141.161</v>
      </c>
      <c r="R84" s="46">
        <f>A125175046T_Latest</f>
        <v>95.593000000000004</v>
      </c>
      <c r="S84" s="46">
        <f>A125186278J_Latest</f>
        <v>53.280999999999999</v>
      </c>
      <c r="T84" s="46">
        <f>A125180662T_Latest</f>
        <v>42.313000000000002</v>
      </c>
      <c r="U84" s="60">
        <v>16</v>
      </c>
    </row>
    <row r="85" spans="1:21" hidden="1">
      <c r="A85" s="47"/>
      <c r="B85" s="52" t="s">
        <v>2243</v>
      </c>
      <c r="C85" s="46">
        <f>A125173206F_Latest</f>
        <v>112.904</v>
      </c>
      <c r="D85" s="46">
        <f>A125184438W_Latest</f>
        <v>52.021000000000001</v>
      </c>
      <c r="E85" s="46">
        <f>A125178822A_Latest</f>
        <v>60.881999999999998</v>
      </c>
      <c r="F85" s="46">
        <f>A125176014T_Latest</f>
        <v>81.724999999999994</v>
      </c>
      <c r="G85" s="46">
        <f>A125187246J_Latest</f>
        <v>35.670999999999999</v>
      </c>
      <c r="H85" s="46">
        <f>A125181630T_Latest</f>
        <v>46.054000000000002</v>
      </c>
      <c r="I85" s="46">
        <f>A125174142X_Latest</f>
        <v>19.728999999999999</v>
      </c>
      <c r="J85" s="46">
        <f>A125185374R_Latest</f>
        <v>12.989000000000001</v>
      </c>
      <c r="K85" s="46">
        <f>A125179758L_Latest</f>
        <v>6.74</v>
      </c>
      <c r="L85" s="46">
        <f>A125176950J_Latest</f>
        <v>18.632999999999999</v>
      </c>
      <c r="M85" s="46">
        <f>A125188182A_Latest</f>
        <v>4.3460000000000001</v>
      </c>
      <c r="N85" s="46">
        <f>A125182566C_Latest</f>
        <v>14.287000000000001</v>
      </c>
      <c r="O85" s="46">
        <f>A125177886V_Latest</f>
        <v>43.363</v>
      </c>
      <c r="P85" s="46">
        <f>A125189118A_Latest</f>
        <v>18.335999999999999</v>
      </c>
      <c r="Q85" s="46">
        <f>A125183502K_Latest</f>
        <v>25.027000000000001</v>
      </c>
      <c r="R85" s="46">
        <f>A125175078K_Latest</f>
        <v>31.178000000000001</v>
      </c>
      <c r="S85" s="46">
        <f>A125186310W_Latest</f>
        <v>16.350000000000001</v>
      </c>
      <c r="T85" s="46">
        <f>A125180694K_Latest</f>
        <v>14.827999999999999</v>
      </c>
      <c r="U85" s="60">
        <v>17</v>
      </c>
    </row>
    <row r="86" spans="1:21" hidden="1">
      <c r="A86" s="47"/>
      <c r="B86" s="52" t="s">
        <v>2244</v>
      </c>
      <c r="C86" s="46">
        <f>A125173210W_Latest</f>
        <v>747.54100000000005</v>
      </c>
      <c r="D86" s="46">
        <f>A125184442L_Latest</f>
        <v>284.375</v>
      </c>
      <c r="E86" s="46">
        <f>A125178826K_Latest</f>
        <v>463.166</v>
      </c>
      <c r="F86" s="46">
        <f>A125176018A_Latest</f>
        <v>683.12599999999998</v>
      </c>
      <c r="G86" s="46">
        <f>A125187250X_Latest</f>
        <v>247.44499999999999</v>
      </c>
      <c r="H86" s="46">
        <f>A125181634A_Latest</f>
        <v>435.68099999999998</v>
      </c>
      <c r="I86" s="46">
        <f>A125174146J_Latest</f>
        <v>248.06399999999999</v>
      </c>
      <c r="J86" s="46">
        <f>A125185378X_Latest</f>
        <v>132.553</v>
      </c>
      <c r="K86" s="46">
        <f>A125179762C_Latest</f>
        <v>115.511</v>
      </c>
      <c r="L86" s="46">
        <f>A125176954T_Latest</f>
        <v>258.99</v>
      </c>
      <c r="M86" s="46">
        <f>A125188186K_Latest</f>
        <v>54.954000000000001</v>
      </c>
      <c r="N86" s="46">
        <f>A125182570V_Latest</f>
        <v>204.036</v>
      </c>
      <c r="O86" s="46">
        <f>A125177890K_Latest</f>
        <v>176.072</v>
      </c>
      <c r="P86" s="46">
        <f>A125189122T_Latest</f>
        <v>59.938000000000002</v>
      </c>
      <c r="Q86" s="46">
        <f>A125183506V_Latest</f>
        <v>116.134</v>
      </c>
      <c r="R86" s="46">
        <f>A125175082A_Latest</f>
        <v>64.415000000000006</v>
      </c>
      <c r="S86" s="46">
        <f>A125186314F_Latest</f>
        <v>36.93</v>
      </c>
      <c r="T86" s="46">
        <f>A125180698V_Latest</f>
        <v>27.484999999999999</v>
      </c>
      <c r="U86" s="60">
        <v>18</v>
      </c>
    </row>
    <row r="87" spans="1:21" hidden="1">
      <c r="A87" s="47"/>
      <c r="B87" s="51" t="s">
        <v>2245</v>
      </c>
      <c r="C87" s="46">
        <f>A125173254X_Latest</f>
        <v>218.44</v>
      </c>
      <c r="D87" s="46">
        <f>A125184486R_Latest</f>
        <v>74.400999999999996</v>
      </c>
      <c r="E87" s="46">
        <f>A125178870V_Latest</f>
        <v>144.03899999999999</v>
      </c>
      <c r="F87" s="46">
        <f>A125176062K_Latest</f>
        <v>202.893</v>
      </c>
      <c r="G87" s="46">
        <f>A125187294A_Latest</f>
        <v>65.649000000000001</v>
      </c>
      <c r="H87" s="46">
        <f>A125181678C_Latest</f>
        <v>137.244</v>
      </c>
      <c r="I87" s="46">
        <f>A125174190T_Latest</f>
        <v>51.843000000000004</v>
      </c>
      <c r="J87" s="46">
        <f>A125185422W_Latest</f>
        <v>28.507000000000001</v>
      </c>
      <c r="K87" s="46">
        <f>A125179806V_Latest</f>
        <v>23.335999999999999</v>
      </c>
      <c r="L87" s="46">
        <f>A125176998V_Latest</f>
        <v>90.715999999999994</v>
      </c>
      <c r="M87" s="46">
        <f>A125188230J_Latest</f>
        <v>17.297999999999998</v>
      </c>
      <c r="N87" s="46">
        <f>A125182614K_Latest</f>
        <v>73.417000000000002</v>
      </c>
      <c r="O87" s="46">
        <f>A125177934A_Latest</f>
        <v>60.334000000000003</v>
      </c>
      <c r="P87" s="46">
        <f>A125189166V_Latest</f>
        <v>19.844000000000001</v>
      </c>
      <c r="Q87" s="46">
        <f>A125183550C_Latest</f>
        <v>40.491</v>
      </c>
      <c r="R87" s="46">
        <f>A125175126T_Latest</f>
        <v>15.547000000000001</v>
      </c>
      <c r="S87" s="46">
        <f>A125186358J_Latest</f>
        <v>8.7520000000000007</v>
      </c>
      <c r="T87" s="46">
        <f>A125180742T_Latest</f>
        <v>6.7949999999999999</v>
      </c>
      <c r="U87" s="60">
        <v>19</v>
      </c>
    </row>
    <row r="88" spans="1:21" hidden="1">
      <c r="A88" s="47"/>
      <c r="B88" s="54" t="s">
        <v>2246</v>
      </c>
      <c r="C88" s="46">
        <f>A125173162R_Latest</f>
        <v>5506.0050000000001</v>
      </c>
      <c r="D88" s="46">
        <f>A125184394F_Latest</f>
        <v>2364.4699999999998</v>
      </c>
      <c r="E88" s="46">
        <f>A125178778C_Latest</f>
        <v>3141.5340000000001</v>
      </c>
      <c r="F88" s="46">
        <f>A125175970X_Latest</f>
        <v>2084.58</v>
      </c>
      <c r="G88" s="46">
        <f>A125187202F_Latest</f>
        <v>846.82799999999997</v>
      </c>
      <c r="H88" s="46">
        <f>A125181586V_Latest</f>
        <v>1237.752</v>
      </c>
      <c r="I88" s="46">
        <f>A125174098A_Latest</f>
        <v>545.06899999999996</v>
      </c>
      <c r="J88" s="46">
        <f>A125185330L_Latest</f>
        <v>279.39</v>
      </c>
      <c r="K88" s="46">
        <f>A125179714K_Latest</f>
        <v>265.67899999999997</v>
      </c>
      <c r="L88" s="46">
        <f>A125176906X_Latest</f>
        <v>469.59399999999999</v>
      </c>
      <c r="M88" s="46">
        <f>A125188138T_Latest</f>
        <v>152.15299999999999</v>
      </c>
      <c r="N88" s="46">
        <f>A125182522A_Latest</f>
        <v>317.44099999999997</v>
      </c>
      <c r="O88" s="46">
        <f>A125177842T_Latest</f>
        <v>1069.9179999999999</v>
      </c>
      <c r="P88" s="46">
        <f>A125189074K_Latest</f>
        <v>415.286</v>
      </c>
      <c r="Q88" s="46">
        <f>A125183458L_Latest</f>
        <v>654.63199999999995</v>
      </c>
      <c r="R88" s="46">
        <f>A125175034J_Latest</f>
        <v>3421.424</v>
      </c>
      <c r="S88" s="46">
        <f>A125186266X_Latest</f>
        <v>1517.6420000000001</v>
      </c>
      <c r="T88" s="46">
        <f>A125180650J_Latest</f>
        <v>1903.7819999999999</v>
      </c>
      <c r="U88" s="60">
        <v>20</v>
      </c>
    </row>
    <row r="89" spans="1:21" hidden="1">
      <c r="A89" s="47"/>
      <c r="B89" s="55" t="s">
        <v>2247</v>
      </c>
      <c r="C89" s="46">
        <f>A125173242R_Latest</f>
        <v>4820.3459999999995</v>
      </c>
      <c r="D89" s="46">
        <f>A125184474F_Latest</f>
        <v>2038.117</v>
      </c>
      <c r="E89" s="46">
        <f>A125178858C_Latest</f>
        <v>2782.2280000000001</v>
      </c>
      <c r="F89" s="46">
        <f>A125176050A_Latest</f>
        <v>1636.095</v>
      </c>
      <c r="G89" s="46">
        <f>A125187282T_Latest</f>
        <v>622.58000000000004</v>
      </c>
      <c r="H89" s="46">
        <f>A125181666V_Latest</f>
        <v>1013.515</v>
      </c>
      <c r="I89" s="46">
        <f>A125174178A_Latest</f>
        <v>508.61399999999998</v>
      </c>
      <c r="J89" s="46">
        <f>A125185410L_Latest</f>
        <v>258.31700000000001</v>
      </c>
      <c r="K89" s="46">
        <f>A125179794W_Latest</f>
        <v>250.297</v>
      </c>
      <c r="L89" s="46">
        <f>A125176986K_Latest</f>
        <v>378.79500000000002</v>
      </c>
      <c r="M89" s="46">
        <f>A125188218T_Latest</f>
        <v>103.652</v>
      </c>
      <c r="N89" s="46">
        <f>A125182602A_Latest</f>
        <v>275.14299999999997</v>
      </c>
      <c r="O89" s="46">
        <f>A125177922T_Latest</f>
        <v>748.68600000000004</v>
      </c>
      <c r="P89" s="46">
        <f>A125189154K_Latest</f>
        <v>260.61099999999999</v>
      </c>
      <c r="Q89" s="46">
        <f>A125183538L_Latest</f>
        <v>488.07499999999999</v>
      </c>
      <c r="R89" s="46">
        <f>A125175114J_Latest</f>
        <v>3184.2510000000002</v>
      </c>
      <c r="S89" s="46">
        <f>A125186346X_Latest</f>
        <v>1415.537</v>
      </c>
      <c r="T89" s="46">
        <f>A125180730J_Latest</f>
        <v>1768.7139999999999</v>
      </c>
      <c r="U89" s="60">
        <v>21</v>
      </c>
    </row>
    <row r="90" spans="1:21" hidden="1">
      <c r="A90" s="56"/>
      <c r="B90" s="55" t="s">
        <v>2248</v>
      </c>
      <c r="C90" s="46">
        <f>A125173246X_Latest</f>
        <v>685.65899999999999</v>
      </c>
      <c r="D90" s="46">
        <f>A125184478R_Latest</f>
        <v>326.35300000000001</v>
      </c>
      <c r="E90" s="46">
        <f>A125178862V_Latest</f>
        <v>359.30599999999998</v>
      </c>
      <c r="F90" s="46">
        <f>A125176054K_Latest</f>
        <v>448.48500000000001</v>
      </c>
      <c r="G90" s="46">
        <f>A125187286A_Latest</f>
        <v>224.24799999999999</v>
      </c>
      <c r="H90" s="46">
        <f>A125181670K_Latest</f>
        <v>224.238</v>
      </c>
      <c r="I90" s="46">
        <f>A125174182T_Latest</f>
        <v>36.454999999999998</v>
      </c>
      <c r="J90" s="46">
        <f>A125185414W_Latest</f>
        <v>21.071999999999999</v>
      </c>
      <c r="K90" s="46">
        <f>A125179798F_Latest</f>
        <v>15.382</v>
      </c>
      <c r="L90" s="46">
        <f>A125176990A_Latest</f>
        <v>90.799000000000007</v>
      </c>
      <c r="M90" s="46">
        <f>A125188222J_Latest</f>
        <v>48.500999999999998</v>
      </c>
      <c r="N90" s="46">
        <f>A125182606K_Latest</f>
        <v>42.298000000000002</v>
      </c>
      <c r="O90" s="46">
        <f>A125177926A_Latest</f>
        <v>321.23200000000003</v>
      </c>
      <c r="P90" s="46">
        <f>A125189158V_Latest</f>
        <v>154.67500000000001</v>
      </c>
      <c r="Q90" s="46">
        <f>A125183542C_Latest</f>
        <v>166.55699999999999</v>
      </c>
      <c r="R90" s="46">
        <f>A125175118T_Latest</f>
        <v>237.17400000000001</v>
      </c>
      <c r="S90" s="46">
        <f>A125186350R_Latest</f>
        <v>102.105</v>
      </c>
      <c r="T90" s="46">
        <f>A125180734T_Latest</f>
        <v>135.06899999999999</v>
      </c>
      <c r="U90" s="60">
        <v>22</v>
      </c>
    </row>
    <row r="91" spans="1:21" hidden="1">
      <c r="A91" s="56"/>
      <c r="B91" s="51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60">
        <v>23</v>
      </c>
    </row>
    <row r="92" spans="1:21" hidden="1">
      <c r="A92" s="56" t="s">
        <v>2249</v>
      </c>
      <c r="B92" s="51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60">
        <v>24</v>
      </c>
    </row>
    <row r="93" spans="1:21" hidden="1">
      <c r="A93" s="56"/>
      <c r="B93" s="48" t="s">
        <v>2228</v>
      </c>
      <c r="C93" s="46">
        <f>A125173190X_Latest</f>
        <v>12947.324000000001</v>
      </c>
      <c r="D93" s="46">
        <f>A125184422C_Latest</f>
        <v>6797.5029999999997</v>
      </c>
      <c r="E93" s="46">
        <f>A125178806A_Latest</f>
        <v>6149.8209999999999</v>
      </c>
      <c r="F93" s="46">
        <f>A125175998A_Latest</f>
        <v>12297.233</v>
      </c>
      <c r="G93" s="46">
        <f>A125187230R_Latest</f>
        <v>6402.2020000000002</v>
      </c>
      <c r="H93" s="46">
        <f>A125181614T_Latest</f>
        <v>5895.0309999999999</v>
      </c>
      <c r="I93" s="46">
        <f>A125174126X_Latest</f>
        <v>1867.347</v>
      </c>
      <c r="J93" s="46">
        <f>A125185358R_Latest</f>
        <v>932.75</v>
      </c>
      <c r="K93" s="46">
        <f>A125179742V_Latest</f>
        <v>934.59699999999998</v>
      </c>
      <c r="L93" s="46">
        <f>A125176934J_Latest</f>
        <v>5884.6890000000003</v>
      </c>
      <c r="M93" s="46">
        <f>A125188166A_Latest</f>
        <v>3112.6210000000001</v>
      </c>
      <c r="N93" s="46">
        <f>A125182550K_Latest</f>
        <v>2772.0680000000002</v>
      </c>
      <c r="O93" s="46">
        <f>A125177870A_Latest</f>
        <v>4545.1970000000001</v>
      </c>
      <c r="P93" s="46">
        <f>A125189102J_Latest</f>
        <v>2356.83</v>
      </c>
      <c r="Q93" s="46">
        <f>A125183486W_Latest</f>
        <v>2188.3670000000002</v>
      </c>
      <c r="R93" s="46">
        <f>A125175062T_Latest</f>
        <v>650.09100000000001</v>
      </c>
      <c r="S93" s="46">
        <f>A125186294J_Latest</f>
        <v>395.30200000000002</v>
      </c>
      <c r="T93" s="46">
        <f>A125180678K_Latest</f>
        <v>254.79</v>
      </c>
      <c r="U93" s="60">
        <v>25</v>
      </c>
    </row>
    <row r="94" spans="1:21" hidden="1">
      <c r="A94" s="56"/>
      <c r="B94" s="54" t="s">
        <v>2250</v>
      </c>
      <c r="C94" s="46">
        <f>A125173166X_Latest</f>
        <v>804.93100000000004</v>
      </c>
      <c r="D94" s="46">
        <f>A125184398R_Latest</f>
        <v>440.73200000000003</v>
      </c>
      <c r="E94" s="46">
        <f>A125178782V_Latest</f>
        <v>364.19900000000001</v>
      </c>
      <c r="F94" s="46">
        <f>A125175974J_Latest</f>
        <v>790.79700000000003</v>
      </c>
      <c r="G94" s="46">
        <f>A125187206R_Latest</f>
        <v>432.89699999999999</v>
      </c>
      <c r="H94" s="46">
        <f>A125181590K_Latest</f>
        <v>357.90100000000001</v>
      </c>
      <c r="I94" s="46">
        <f>A125174102F_Latest</f>
        <v>278.41699999999997</v>
      </c>
      <c r="J94" s="46">
        <f>A125185334W_Latest</f>
        <v>158.47900000000001</v>
      </c>
      <c r="K94" s="46">
        <f>A125179718V_Latest</f>
        <v>119.938</v>
      </c>
      <c r="L94" s="46">
        <f>A125176910R_Latest</f>
        <v>294.81900000000002</v>
      </c>
      <c r="M94" s="46">
        <f>A125188142J_Latest</f>
        <v>157.99</v>
      </c>
      <c r="N94" s="46">
        <f>A125182526K_Latest</f>
        <v>136.82900000000001</v>
      </c>
      <c r="O94" s="46">
        <f>A125177846A_Latest</f>
        <v>217.56200000000001</v>
      </c>
      <c r="P94" s="46">
        <f>A125189078V_Latest</f>
        <v>116.428</v>
      </c>
      <c r="Q94" s="46">
        <f>A125183462C_Latest</f>
        <v>101.134</v>
      </c>
      <c r="R94" s="46">
        <f>A125175038T_Latest</f>
        <v>14.134</v>
      </c>
      <c r="S94" s="46">
        <f>A125186270R_Latest</f>
        <v>7.835</v>
      </c>
      <c r="T94" s="46">
        <f>A125180654T_Latest</f>
        <v>6.2990000000000004</v>
      </c>
      <c r="U94" s="60">
        <v>26</v>
      </c>
    </row>
    <row r="95" spans="1:21" hidden="1">
      <c r="A95" s="56"/>
      <c r="B95" s="54" t="s">
        <v>2251</v>
      </c>
      <c r="C95" s="46">
        <f>A125173186J_Latest</f>
        <v>6879.8909999999996</v>
      </c>
      <c r="D95" s="46">
        <f>A125184418L_Latest</f>
        <v>2883.7840000000001</v>
      </c>
      <c r="E95" s="46">
        <f>A125178802T_Latest</f>
        <v>3996.107</v>
      </c>
      <c r="F95" s="46">
        <f>A125175994T_Latest</f>
        <v>3329.0230000000001</v>
      </c>
      <c r="G95" s="46">
        <f>A125187226X_Latest</f>
        <v>1294.7929999999999</v>
      </c>
      <c r="H95" s="46">
        <f>A125181610J_Latest</f>
        <v>2034.23</v>
      </c>
      <c r="I95" s="46">
        <f>A125174122R_Latest</f>
        <v>926.75800000000004</v>
      </c>
      <c r="J95" s="46">
        <f>A125185354F_Latest</f>
        <v>486.49099999999999</v>
      </c>
      <c r="K95" s="46">
        <f>A125179738C_Latest</f>
        <v>440.267</v>
      </c>
      <c r="L95" s="46">
        <f>A125176930X_Latest</f>
        <v>980.39499999999998</v>
      </c>
      <c r="M95" s="46">
        <f>A125188162T_Latest</f>
        <v>265.72000000000003</v>
      </c>
      <c r="N95" s="46">
        <f>A125182546V_Latest</f>
        <v>714.67399999999998</v>
      </c>
      <c r="O95" s="46">
        <f>A125177866K_Latest</f>
        <v>1421.87</v>
      </c>
      <c r="P95" s="46">
        <f>A125189098C_Latest</f>
        <v>542.58199999999999</v>
      </c>
      <c r="Q95" s="46">
        <f>A125183482L_Latest</f>
        <v>879.28800000000001</v>
      </c>
      <c r="R95" s="46">
        <f>A125175058A_Latest</f>
        <v>3550.8679999999999</v>
      </c>
      <c r="S95" s="46">
        <f>A125186290X_Latest</f>
        <v>1588.991</v>
      </c>
      <c r="T95" s="46">
        <f>A125180674A_Latest</f>
        <v>1961.877</v>
      </c>
      <c r="U95" s="60">
        <v>27</v>
      </c>
    </row>
    <row r="96" spans="1:21" hidden="1">
      <c r="A96" s="56"/>
      <c r="B96" s="51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60">
        <v>28</v>
      </c>
    </row>
    <row r="97" spans="1:21" hidden="1">
      <c r="A97" s="56" t="s">
        <v>2252</v>
      </c>
      <c r="B97" s="51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60">
        <v>29</v>
      </c>
    </row>
    <row r="98" spans="1:21" hidden="1">
      <c r="A98" s="47"/>
      <c r="B98" s="48" t="s">
        <v>2253</v>
      </c>
      <c r="C98" s="46">
        <f>A125173214F_Latest</f>
        <v>13287.195</v>
      </c>
      <c r="D98" s="46">
        <f>A125184446W_Latest</f>
        <v>6941.3090000000002</v>
      </c>
      <c r="E98" s="46">
        <f>A125178830A_Latest</f>
        <v>6345.8860000000004</v>
      </c>
      <c r="F98" s="46">
        <f>A125176022T_Latest</f>
        <v>12615.632</v>
      </c>
      <c r="G98" s="46">
        <f>A125187254J_Latest</f>
        <v>6535.0829999999996</v>
      </c>
      <c r="H98" s="46">
        <f>A125181638K_Latest</f>
        <v>6080.549</v>
      </c>
      <c r="I98" s="46">
        <f>A125174150X_Latest</f>
        <v>1953.066</v>
      </c>
      <c r="J98" s="46">
        <f>A125185382R_Latest</f>
        <v>980.96600000000001</v>
      </c>
      <c r="K98" s="46">
        <f>A125179766L_Latest</f>
        <v>972.1</v>
      </c>
      <c r="L98" s="46">
        <f>A125176958A_Latest</f>
        <v>6033.2920000000004</v>
      </c>
      <c r="M98" s="46">
        <f>A125188190A_Latest</f>
        <v>3157.643</v>
      </c>
      <c r="N98" s="46">
        <f>A125182574C_Latest</f>
        <v>2875.6480000000001</v>
      </c>
      <c r="O98" s="46">
        <f>A125177894V_Latest</f>
        <v>4629.2740000000003</v>
      </c>
      <c r="P98" s="46">
        <f>A125189126A_Latest</f>
        <v>2396.4740000000002</v>
      </c>
      <c r="Q98" s="46">
        <f>A125183510K_Latest</f>
        <v>2232.8000000000002</v>
      </c>
      <c r="R98" s="46">
        <f>A125175086K_Latest</f>
        <v>671.56299999999999</v>
      </c>
      <c r="S98" s="46">
        <f>A125186318R_Latest</f>
        <v>406.22500000000002</v>
      </c>
      <c r="T98" s="46">
        <f>A125180702X_Latest</f>
        <v>265.33800000000002</v>
      </c>
      <c r="U98" s="60">
        <v>30</v>
      </c>
    </row>
    <row r="99" spans="1:21" hidden="1">
      <c r="A99" s="47"/>
      <c r="B99" s="48" t="s">
        <v>2254</v>
      </c>
      <c r="C99" s="46">
        <f>A125173258J_Latest</f>
        <v>7344.951</v>
      </c>
      <c r="D99" s="46">
        <f>A125184490F_Latest</f>
        <v>3180.71</v>
      </c>
      <c r="E99" s="46">
        <f>A125178874C_Latest</f>
        <v>4164.241</v>
      </c>
      <c r="F99" s="46">
        <f>A125176066V_Latest</f>
        <v>3801.4209999999998</v>
      </c>
      <c r="G99" s="46">
        <f>A125187298K_Latest</f>
        <v>1594.808</v>
      </c>
      <c r="H99" s="46">
        <f>A125181682V_Latest</f>
        <v>2206.6129999999998</v>
      </c>
      <c r="I99" s="46">
        <f>A125174194A_Latest</f>
        <v>1119.4559999999999</v>
      </c>
      <c r="J99" s="46">
        <f>A125185426F_Latest</f>
        <v>596.755</v>
      </c>
      <c r="K99" s="46">
        <f>A125179810K_Latest</f>
        <v>522.70100000000002</v>
      </c>
      <c r="L99" s="46">
        <f>A125177002A_Latest</f>
        <v>1126.6099999999999</v>
      </c>
      <c r="M99" s="46">
        <f>A125188234T_Latest</f>
        <v>378.68799999999999</v>
      </c>
      <c r="N99" s="46">
        <f>A125182618V_Latest</f>
        <v>747.923</v>
      </c>
      <c r="O99" s="46">
        <f>A125177938K_Latest</f>
        <v>1555.355</v>
      </c>
      <c r="P99" s="46">
        <f>A125189170K_Latest</f>
        <v>619.36599999999999</v>
      </c>
      <c r="Q99" s="46">
        <f>A125183554L_Latest</f>
        <v>935.98900000000003</v>
      </c>
      <c r="R99" s="46">
        <f>A125175130J_Latest</f>
        <v>3543.53</v>
      </c>
      <c r="S99" s="46">
        <f>A125186362X_Latest</f>
        <v>1585.902</v>
      </c>
      <c r="T99" s="46">
        <f>A125180746A_Latest</f>
        <v>1957.6279999999999</v>
      </c>
      <c r="U99" s="60">
        <v>31</v>
      </c>
    </row>
    <row r="100" spans="1:21" hidden="1">
      <c r="A100" s="47"/>
      <c r="B100" s="48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21" hidden="1">
      <c r="A101" s="47"/>
      <c r="B101" s="48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</row>
    <row r="102" spans="1:21" hidden="1">
      <c r="A102" s="47"/>
      <c r="B102" s="48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21" hidden="1">
      <c r="A103" s="59"/>
      <c r="B103" s="58"/>
      <c r="C103" s="61">
        <v>1</v>
      </c>
      <c r="D103" s="61">
        <v>2</v>
      </c>
      <c r="E103" s="61">
        <v>3</v>
      </c>
      <c r="F103" s="61">
        <v>4</v>
      </c>
      <c r="G103" s="61">
        <v>5</v>
      </c>
      <c r="H103" s="61">
        <v>6</v>
      </c>
      <c r="I103" s="61">
        <v>7</v>
      </c>
      <c r="J103" s="61">
        <v>8</v>
      </c>
      <c r="K103" s="61">
        <v>9</v>
      </c>
      <c r="L103" s="61">
        <v>10</v>
      </c>
      <c r="M103" s="61">
        <v>11</v>
      </c>
      <c r="N103" s="61">
        <v>12</v>
      </c>
      <c r="O103" s="61">
        <v>13</v>
      </c>
      <c r="P103" s="61">
        <v>14</v>
      </c>
      <c r="Q103" s="61">
        <v>15</v>
      </c>
      <c r="R103" s="61">
        <v>16</v>
      </c>
      <c r="S103" s="61">
        <v>17</v>
      </c>
      <c r="T103" s="61">
        <v>18</v>
      </c>
    </row>
    <row r="104" spans="1:21" hidden="1">
      <c r="A104" s="37"/>
      <c r="B104" s="37"/>
      <c r="C104" s="71" t="s">
        <v>2220</v>
      </c>
      <c r="D104" s="71"/>
      <c r="E104" s="71"/>
      <c r="F104" s="71" t="s">
        <v>2255</v>
      </c>
      <c r="G104" s="71"/>
      <c r="H104" s="71"/>
      <c r="I104" s="71" t="s">
        <v>2256</v>
      </c>
      <c r="J104" s="71"/>
      <c r="K104" s="71"/>
      <c r="L104" s="71" t="s">
        <v>2257</v>
      </c>
      <c r="M104" s="71"/>
      <c r="N104" s="71"/>
      <c r="O104" s="71" t="s">
        <v>2258</v>
      </c>
      <c r="P104" s="71"/>
      <c r="Q104" s="71"/>
      <c r="R104" s="71" t="s">
        <v>2259</v>
      </c>
      <c r="S104" s="71"/>
      <c r="T104" s="71"/>
    </row>
    <row r="105" spans="1:21" hidden="1">
      <c r="A105" s="37"/>
      <c r="B105" s="37"/>
      <c r="C105" s="38" t="s">
        <v>2222</v>
      </c>
      <c r="D105" s="38" t="s">
        <v>2223</v>
      </c>
      <c r="E105" s="38" t="s">
        <v>2224</v>
      </c>
      <c r="F105" s="38" t="s">
        <v>2222</v>
      </c>
      <c r="G105" s="38" t="s">
        <v>2223</v>
      </c>
      <c r="H105" s="38" t="s">
        <v>2224</v>
      </c>
      <c r="I105" s="38" t="s">
        <v>2222</v>
      </c>
      <c r="J105" s="38" t="s">
        <v>2223</v>
      </c>
      <c r="K105" s="38" t="s">
        <v>2224</v>
      </c>
      <c r="L105" s="38" t="s">
        <v>2222</v>
      </c>
      <c r="M105" s="38" t="s">
        <v>2223</v>
      </c>
      <c r="N105" s="38" t="s">
        <v>2224</v>
      </c>
      <c r="O105" s="38" t="s">
        <v>2222</v>
      </c>
      <c r="P105" s="38" t="s">
        <v>2223</v>
      </c>
      <c r="Q105" s="38" t="s">
        <v>2224</v>
      </c>
      <c r="R105" s="38" t="s">
        <v>2222</v>
      </c>
      <c r="S105" s="38" t="s">
        <v>2223</v>
      </c>
      <c r="T105" s="38" t="s">
        <v>2224</v>
      </c>
    </row>
    <row r="106" spans="1:21" hidden="1">
      <c r="A106" s="37"/>
      <c r="B106" s="37"/>
      <c r="C106" s="41" t="s">
        <v>2225</v>
      </c>
      <c r="D106" s="41" t="s">
        <v>2225</v>
      </c>
      <c r="E106" s="41" t="s">
        <v>2225</v>
      </c>
      <c r="F106" s="41" t="s">
        <v>2225</v>
      </c>
      <c r="G106" s="41" t="s">
        <v>2225</v>
      </c>
      <c r="H106" s="41" t="s">
        <v>2225</v>
      </c>
      <c r="I106" s="41" t="s">
        <v>2225</v>
      </c>
      <c r="J106" s="41" t="s">
        <v>2225</v>
      </c>
      <c r="K106" s="41" t="s">
        <v>2225</v>
      </c>
      <c r="L106" s="41" t="s">
        <v>2225</v>
      </c>
      <c r="M106" s="41" t="s">
        <v>2225</v>
      </c>
      <c r="N106" s="41" t="s">
        <v>2225</v>
      </c>
      <c r="O106" s="41" t="s">
        <v>2225</v>
      </c>
      <c r="P106" s="41" t="s">
        <v>2225</v>
      </c>
      <c r="Q106" s="41" t="s">
        <v>2225</v>
      </c>
      <c r="R106" s="41" t="s">
        <v>2225</v>
      </c>
      <c r="S106" s="41" t="s">
        <v>2225</v>
      </c>
      <c r="T106" s="41" t="s">
        <v>2225</v>
      </c>
    </row>
    <row r="107" spans="1:21" hidden="1">
      <c r="A107" s="42" t="s">
        <v>2226</v>
      </c>
      <c r="B107" s="37"/>
      <c r="C107" s="41"/>
      <c r="D107" s="41"/>
      <c r="E107" s="41"/>
      <c r="F107" s="43"/>
      <c r="G107" s="65"/>
      <c r="H107" s="65"/>
    </row>
    <row r="108" spans="1:21" hidden="1">
      <c r="A108" s="44"/>
      <c r="B108" s="45" t="s">
        <v>2227</v>
      </c>
      <c r="C108" s="19" t="s">
        <v>262</v>
      </c>
      <c r="D108" s="19" t="s">
        <v>263</v>
      </c>
      <c r="E108" s="19" t="s">
        <v>264</v>
      </c>
      <c r="F108" s="19" t="s">
        <v>340</v>
      </c>
      <c r="G108" s="19" t="s">
        <v>341</v>
      </c>
      <c r="H108" s="19" t="s">
        <v>342</v>
      </c>
      <c r="I108" s="19" t="s">
        <v>418</v>
      </c>
      <c r="J108" s="19" t="s">
        <v>419</v>
      </c>
      <c r="K108" s="19" t="s">
        <v>420</v>
      </c>
      <c r="L108" s="19" t="s">
        <v>496</v>
      </c>
      <c r="M108" s="19" t="s">
        <v>497</v>
      </c>
      <c r="N108" s="19" t="s">
        <v>498</v>
      </c>
      <c r="O108" s="19" t="s">
        <v>824</v>
      </c>
      <c r="P108" s="19" t="s">
        <v>825</v>
      </c>
      <c r="Q108" s="19" t="s">
        <v>826</v>
      </c>
      <c r="R108" s="19" t="s">
        <v>902</v>
      </c>
      <c r="S108" s="19" t="s">
        <v>903</v>
      </c>
      <c r="T108" s="19" t="s">
        <v>904</v>
      </c>
      <c r="U108" s="60">
        <v>1</v>
      </c>
    </row>
    <row r="109" spans="1:21" hidden="1">
      <c r="A109" s="47"/>
      <c r="B109" s="48" t="s">
        <v>2228</v>
      </c>
      <c r="C109" s="19" t="s">
        <v>265</v>
      </c>
      <c r="D109" s="19" t="s">
        <v>266</v>
      </c>
      <c r="E109" s="19" t="s">
        <v>267</v>
      </c>
      <c r="F109" s="19" t="s">
        <v>343</v>
      </c>
      <c r="G109" s="19" t="s">
        <v>344</v>
      </c>
      <c r="H109" s="19" t="s">
        <v>345</v>
      </c>
      <c r="I109" s="19" t="s">
        <v>421</v>
      </c>
      <c r="J109" s="19" t="s">
        <v>422</v>
      </c>
      <c r="K109" s="19" t="s">
        <v>423</v>
      </c>
      <c r="L109" s="19" t="s">
        <v>499</v>
      </c>
      <c r="M109" s="19" t="s">
        <v>500</v>
      </c>
      <c r="N109" s="19" t="s">
        <v>501</v>
      </c>
      <c r="O109" s="19" t="s">
        <v>827</v>
      </c>
      <c r="P109" s="19" t="s">
        <v>828</v>
      </c>
      <c r="Q109" s="19" t="s">
        <v>829</v>
      </c>
      <c r="R109" s="19" t="s">
        <v>905</v>
      </c>
      <c r="S109" s="19" t="s">
        <v>906</v>
      </c>
      <c r="T109" s="19" t="s">
        <v>907</v>
      </c>
      <c r="U109" s="60">
        <v>2</v>
      </c>
    </row>
    <row r="110" spans="1:21" hidden="1">
      <c r="A110" s="47"/>
      <c r="B110" s="49" t="s">
        <v>2229</v>
      </c>
      <c r="C110" s="19" t="s">
        <v>268</v>
      </c>
      <c r="D110" s="19" t="s">
        <v>269</v>
      </c>
      <c r="E110" s="19" t="s">
        <v>270</v>
      </c>
      <c r="F110" s="19" t="s">
        <v>346</v>
      </c>
      <c r="G110" s="19" t="s">
        <v>347</v>
      </c>
      <c r="H110" s="19" t="s">
        <v>348</v>
      </c>
      <c r="I110" s="19" t="s">
        <v>424</v>
      </c>
      <c r="J110" s="19" t="s">
        <v>425</v>
      </c>
      <c r="K110" s="19" t="s">
        <v>426</v>
      </c>
      <c r="L110" s="19" t="s">
        <v>502</v>
      </c>
      <c r="M110" s="19" t="s">
        <v>503</v>
      </c>
      <c r="N110" s="19" t="s">
        <v>504</v>
      </c>
      <c r="O110" s="19" t="s">
        <v>830</v>
      </c>
      <c r="P110" s="19" t="s">
        <v>831</v>
      </c>
      <c r="Q110" s="19" t="s">
        <v>832</v>
      </c>
      <c r="R110" s="19" t="s">
        <v>908</v>
      </c>
      <c r="S110" s="19" t="s">
        <v>909</v>
      </c>
      <c r="T110" s="19" t="s">
        <v>910</v>
      </c>
      <c r="U110" s="60">
        <v>3</v>
      </c>
    </row>
    <row r="111" spans="1:21" hidden="1">
      <c r="A111" s="47"/>
      <c r="B111" s="50" t="s">
        <v>2230</v>
      </c>
      <c r="C111" s="19" t="s">
        <v>271</v>
      </c>
      <c r="D111" s="19" t="s">
        <v>272</v>
      </c>
      <c r="E111" s="19" t="s">
        <v>273</v>
      </c>
      <c r="F111" s="19" t="s">
        <v>349</v>
      </c>
      <c r="G111" s="19" t="s">
        <v>350</v>
      </c>
      <c r="H111" s="19" t="s">
        <v>351</v>
      </c>
      <c r="I111" s="19" t="s">
        <v>427</v>
      </c>
      <c r="J111" s="19" t="s">
        <v>428</v>
      </c>
      <c r="K111" s="19" t="s">
        <v>429</v>
      </c>
      <c r="L111" s="19" t="s">
        <v>505</v>
      </c>
      <c r="M111" s="19" t="s">
        <v>506</v>
      </c>
      <c r="N111" s="19" t="s">
        <v>507</v>
      </c>
      <c r="O111" s="19" t="s">
        <v>833</v>
      </c>
      <c r="P111" s="19" t="s">
        <v>834</v>
      </c>
      <c r="Q111" s="19" t="s">
        <v>835</v>
      </c>
      <c r="R111" s="19" t="s">
        <v>911</v>
      </c>
      <c r="S111" s="19" t="s">
        <v>912</v>
      </c>
      <c r="T111" s="19" t="s">
        <v>913</v>
      </c>
      <c r="U111" s="60">
        <v>4</v>
      </c>
    </row>
    <row r="112" spans="1:21" hidden="1">
      <c r="A112" s="47"/>
      <c r="B112" s="48" t="s">
        <v>2231</v>
      </c>
      <c r="C112" s="19" t="s">
        <v>274</v>
      </c>
      <c r="D112" s="19" t="s">
        <v>275</v>
      </c>
      <c r="E112" s="19" t="s">
        <v>276</v>
      </c>
      <c r="F112" s="19" t="s">
        <v>352</v>
      </c>
      <c r="G112" s="19" t="s">
        <v>353</v>
      </c>
      <c r="H112" s="19" t="s">
        <v>354</v>
      </c>
      <c r="I112" s="19" t="s">
        <v>430</v>
      </c>
      <c r="J112" s="19" t="s">
        <v>431</v>
      </c>
      <c r="K112" s="19" t="s">
        <v>432</v>
      </c>
      <c r="L112" s="19" t="s">
        <v>508</v>
      </c>
      <c r="M112" s="19" t="s">
        <v>509</v>
      </c>
      <c r="N112" s="19" t="s">
        <v>510</v>
      </c>
      <c r="O112" s="19" t="s">
        <v>836</v>
      </c>
      <c r="P112" s="19" t="s">
        <v>837</v>
      </c>
      <c r="Q112" s="19" t="s">
        <v>838</v>
      </c>
      <c r="R112" s="19" t="s">
        <v>914</v>
      </c>
      <c r="S112" s="19" t="s">
        <v>915</v>
      </c>
      <c r="T112" s="19" t="s">
        <v>916</v>
      </c>
      <c r="U112" s="60">
        <v>5</v>
      </c>
    </row>
    <row r="113" spans="1:21" hidden="1">
      <c r="A113" s="47"/>
      <c r="B113" s="49" t="s">
        <v>2232</v>
      </c>
      <c r="C113" s="19" t="s">
        <v>277</v>
      </c>
      <c r="D113" s="19" t="s">
        <v>278</v>
      </c>
      <c r="E113" s="19" t="s">
        <v>279</v>
      </c>
      <c r="F113" s="19" t="s">
        <v>355</v>
      </c>
      <c r="G113" s="19" t="s">
        <v>356</v>
      </c>
      <c r="H113" s="19" t="s">
        <v>357</v>
      </c>
      <c r="I113" s="19" t="s">
        <v>433</v>
      </c>
      <c r="J113" s="19" t="s">
        <v>434</v>
      </c>
      <c r="K113" s="19" t="s">
        <v>435</v>
      </c>
      <c r="L113" s="19" t="s">
        <v>511</v>
      </c>
      <c r="M113" s="19" t="s">
        <v>762</v>
      </c>
      <c r="N113" s="19" t="s">
        <v>763</v>
      </c>
      <c r="O113" s="19" t="s">
        <v>839</v>
      </c>
      <c r="P113" s="19" t="s">
        <v>840</v>
      </c>
      <c r="Q113" s="19" t="s">
        <v>841</v>
      </c>
      <c r="R113" s="19" t="s">
        <v>917</v>
      </c>
      <c r="S113" s="19" t="s">
        <v>918</v>
      </c>
      <c r="T113" s="19" t="s">
        <v>919</v>
      </c>
      <c r="U113" s="60">
        <v>6</v>
      </c>
    </row>
    <row r="114" spans="1:21" hidden="1">
      <c r="A114" s="47"/>
      <c r="B114" s="51" t="s">
        <v>2233</v>
      </c>
      <c r="C114" s="19" t="s">
        <v>280</v>
      </c>
      <c r="D114" s="19" t="s">
        <v>281</v>
      </c>
      <c r="E114" s="19" t="s">
        <v>282</v>
      </c>
      <c r="F114" s="19" t="s">
        <v>358</v>
      </c>
      <c r="G114" s="19" t="s">
        <v>359</v>
      </c>
      <c r="H114" s="19" t="s">
        <v>360</v>
      </c>
      <c r="I114" s="19" t="s">
        <v>436</v>
      </c>
      <c r="J114" s="19" t="s">
        <v>437</v>
      </c>
      <c r="K114" s="19" t="s">
        <v>438</v>
      </c>
      <c r="L114" s="19" t="s">
        <v>764</v>
      </c>
      <c r="M114" s="19" t="s">
        <v>765</v>
      </c>
      <c r="N114" s="19" t="s">
        <v>766</v>
      </c>
      <c r="O114" s="19" t="s">
        <v>842</v>
      </c>
      <c r="P114" s="19" t="s">
        <v>843</v>
      </c>
      <c r="Q114" s="19" t="s">
        <v>844</v>
      </c>
      <c r="R114" s="19" t="s">
        <v>920</v>
      </c>
      <c r="S114" s="19" t="s">
        <v>921</v>
      </c>
      <c r="T114" s="19" t="s">
        <v>922</v>
      </c>
      <c r="U114" s="60">
        <v>7</v>
      </c>
    </row>
    <row r="115" spans="1:21" hidden="1">
      <c r="A115" s="47"/>
      <c r="B115" s="52" t="s">
        <v>2234</v>
      </c>
      <c r="C115" s="19" t="s">
        <v>283</v>
      </c>
      <c r="D115" s="19" t="s">
        <v>284</v>
      </c>
      <c r="E115" s="19" t="s">
        <v>285</v>
      </c>
      <c r="F115" s="19" t="s">
        <v>361</v>
      </c>
      <c r="G115" s="19" t="s">
        <v>362</v>
      </c>
      <c r="H115" s="19" t="s">
        <v>363</v>
      </c>
      <c r="I115" s="19" t="s">
        <v>439</v>
      </c>
      <c r="J115" s="19" t="s">
        <v>440</v>
      </c>
      <c r="K115" s="19" t="s">
        <v>441</v>
      </c>
      <c r="L115" s="19" t="s">
        <v>767</v>
      </c>
      <c r="M115" s="19" t="s">
        <v>768</v>
      </c>
      <c r="N115" s="19" t="s">
        <v>769</v>
      </c>
      <c r="O115" s="19" t="s">
        <v>845</v>
      </c>
      <c r="P115" s="19" t="s">
        <v>846</v>
      </c>
      <c r="Q115" s="19" t="s">
        <v>847</v>
      </c>
      <c r="R115" s="19" t="s">
        <v>923</v>
      </c>
      <c r="S115" s="19" t="s">
        <v>924</v>
      </c>
      <c r="T115" s="19" t="s">
        <v>925</v>
      </c>
      <c r="U115" s="60">
        <v>8</v>
      </c>
    </row>
    <row r="116" spans="1:21" hidden="1">
      <c r="A116" s="47"/>
      <c r="B116" s="52" t="s">
        <v>2235</v>
      </c>
      <c r="C116" s="19" t="s">
        <v>286</v>
      </c>
      <c r="D116" s="19" t="s">
        <v>287</v>
      </c>
      <c r="E116" s="19" t="s">
        <v>288</v>
      </c>
      <c r="F116" s="19" t="s">
        <v>364</v>
      </c>
      <c r="G116" s="19" t="s">
        <v>365</v>
      </c>
      <c r="H116" s="19" t="s">
        <v>366</v>
      </c>
      <c r="I116" s="19" t="s">
        <v>442</v>
      </c>
      <c r="J116" s="19" t="s">
        <v>443</v>
      </c>
      <c r="K116" s="19" t="s">
        <v>444</v>
      </c>
      <c r="L116" s="19" t="s">
        <v>770</v>
      </c>
      <c r="M116" s="19" t="s">
        <v>771</v>
      </c>
      <c r="N116" s="19" t="s">
        <v>772</v>
      </c>
      <c r="O116" s="19" t="s">
        <v>848</v>
      </c>
      <c r="P116" s="19" t="s">
        <v>849</v>
      </c>
      <c r="Q116" s="19" t="s">
        <v>850</v>
      </c>
      <c r="R116" s="19" t="s">
        <v>926</v>
      </c>
      <c r="S116" s="19" t="s">
        <v>927</v>
      </c>
      <c r="T116" s="19" t="s">
        <v>928</v>
      </c>
      <c r="U116" s="60">
        <v>9</v>
      </c>
    </row>
    <row r="117" spans="1:21" hidden="1">
      <c r="A117" s="47"/>
      <c r="B117" s="51" t="s">
        <v>2236</v>
      </c>
      <c r="C117" s="19" t="s">
        <v>289</v>
      </c>
      <c r="D117" s="19" t="s">
        <v>290</v>
      </c>
      <c r="E117" s="19" t="s">
        <v>291</v>
      </c>
      <c r="F117" s="19" t="s">
        <v>367</v>
      </c>
      <c r="G117" s="19" t="s">
        <v>368</v>
      </c>
      <c r="H117" s="19" t="s">
        <v>369</v>
      </c>
      <c r="I117" s="19" t="s">
        <v>445</v>
      </c>
      <c r="J117" s="19" t="s">
        <v>446</v>
      </c>
      <c r="K117" s="19" t="s">
        <v>447</v>
      </c>
      <c r="L117" s="19" t="s">
        <v>773</v>
      </c>
      <c r="M117" s="19" t="s">
        <v>774</v>
      </c>
      <c r="N117" s="19" t="s">
        <v>775</v>
      </c>
      <c r="O117" s="19" t="s">
        <v>851</v>
      </c>
      <c r="P117" s="19" t="s">
        <v>852</v>
      </c>
      <c r="Q117" s="19" t="s">
        <v>853</v>
      </c>
      <c r="R117" s="19" t="s">
        <v>929</v>
      </c>
      <c r="S117" s="19" t="s">
        <v>930</v>
      </c>
      <c r="T117" s="19" t="s">
        <v>931</v>
      </c>
      <c r="U117" s="60">
        <v>10</v>
      </c>
    </row>
    <row r="118" spans="1:21" hidden="1">
      <c r="A118" s="47"/>
      <c r="B118" s="49" t="s">
        <v>2237</v>
      </c>
      <c r="C118" s="19" t="s">
        <v>292</v>
      </c>
      <c r="D118" s="19" t="s">
        <v>293</v>
      </c>
      <c r="E118" s="19" t="s">
        <v>294</v>
      </c>
      <c r="F118" s="19" t="s">
        <v>370</v>
      </c>
      <c r="G118" s="19" t="s">
        <v>371</v>
      </c>
      <c r="H118" s="19" t="s">
        <v>372</v>
      </c>
      <c r="I118" s="19" t="s">
        <v>448</v>
      </c>
      <c r="J118" s="19" t="s">
        <v>449</v>
      </c>
      <c r="K118" s="19" t="s">
        <v>450</v>
      </c>
      <c r="L118" s="19" t="s">
        <v>776</v>
      </c>
      <c r="M118" s="19" t="s">
        <v>777</v>
      </c>
      <c r="N118" s="19" t="s">
        <v>778</v>
      </c>
      <c r="O118" s="19" t="s">
        <v>854</v>
      </c>
      <c r="P118" s="19" t="s">
        <v>855</v>
      </c>
      <c r="Q118" s="19" t="s">
        <v>856</v>
      </c>
      <c r="R118" s="19" t="s">
        <v>932</v>
      </c>
      <c r="S118" s="19" t="s">
        <v>933</v>
      </c>
      <c r="T118" s="19" t="s">
        <v>934</v>
      </c>
      <c r="U118" s="60">
        <v>11</v>
      </c>
    </row>
    <row r="119" spans="1:21" hidden="1">
      <c r="A119" s="47"/>
      <c r="B119" s="51" t="s">
        <v>2238</v>
      </c>
      <c r="C119" s="19" t="s">
        <v>295</v>
      </c>
      <c r="D119" s="19" t="s">
        <v>296</v>
      </c>
      <c r="E119" s="19" t="s">
        <v>297</v>
      </c>
      <c r="F119" s="19" t="s">
        <v>373</v>
      </c>
      <c r="G119" s="19" t="s">
        <v>374</v>
      </c>
      <c r="H119" s="19" t="s">
        <v>375</v>
      </c>
      <c r="I119" s="19" t="s">
        <v>451</v>
      </c>
      <c r="J119" s="19" t="s">
        <v>452</v>
      </c>
      <c r="K119" s="19" t="s">
        <v>453</v>
      </c>
      <c r="L119" s="19" t="s">
        <v>779</v>
      </c>
      <c r="M119" s="19" t="s">
        <v>780</v>
      </c>
      <c r="N119" s="19" t="s">
        <v>781</v>
      </c>
      <c r="O119" s="19" t="s">
        <v>857</v>
      </c>
      <c r="P119" s="19" t="s">
        <v>858</v>
      </c>
      <c r="Q119" s="19" t="s">
        <v>859</v>
      </c>
      <c r="R119" s="19" t="s">
        <v>935</v>
      </c>
      <c r="S119" s="19" t="s">
        <v>936</v>
      </c>
      <c r="T119" s="19" t="s">
        <v>937</v>
      </c>
      <c r="U119" s="60">
        <v>12</v>
      </c>
    </row>
    <row r="120" spans="1:21" hidden="1">
      <c r="A120" s="47"/>
      <c r="B120" s="53" t="s">
        <v>2239</v>
      </c>
      <c r="C120" s="19" t="s">
        <v>298</v>
      </c>
      <c r="D120" s="19" t="s">
        <v>299</v>
      </c>
      <c r="E120" s="19" t="s">
        <v>300</v>
      </c>
      <c r="F120" s="19" t="s">
        <v>376</v>
      </c>
      <c r="G120" s="19" t="s">
        <v>377</v>
      </c>
      <c r="H120" s="19" t="s">
        <v>378</v>
      </c>
      <c r="I120" s="19" t="s">
        <v>454</v>
      </c>
      <c r="J120" s="19" t="s">
        <v>455</v>
      </c>
      <c r="K120" s="19" t="s">
        <v>456</v>
      </c>
      <c r="L120" s="19" t="s">
        <v>782</v>
      </c>
      <c r="M120" s="19" t="s">
        <v>783</v>
      </c>
      <c r="N120" s="19" t="s">
        <v>784</v>
      </c>
      <c r="O120" s="19" t="s">
        <v>860</v>
      </c>
      <c r="P120" s="19" t="s">
        <v>861</v>
      </c>
      <c r="Q120" s="19" t="s">
        <v>862</v>
      </c>
      <c r="R120" s="19" t="s">
        <v>938</v>
      </c>
      <c r="S120" s="19" t="s">
        <v>939</v>
      </c>
      <c r="T120" s="19" t="s">
        <v>940</v>
      </c>
      <c r="U120" s="60">
        <v>13</v>
      </c>
    </row>
    <row r="121" spans="1:21" hidden="1">
      <c r="A121" s="47"/>
      <c r="B121" s="52" t="s">
        <v>2240</v>
      </c>
      <c r="C121" s="19" t="s">
        <v>301</v>
      </c>
      <c r="D121" s="19" t="s">
        <v>302</v>
      </c>
      <c r="E121" s="19" t="s">
        <v>303</v>
      </c>
      <c r="F121" s="19" t="s">
        <v>379</v>
      </c>
      <c r="G121" s="19" t="s">
        <v>380</v>
      </c>
      <c r="H121" s="19" t="s">
        <v>381</v>
      </c>
      <c r="I121" s="19" t="s">
        <v>457</v>
      </c>
      <c r="J121" s="19" t="s">
        <v>458</v>
      </c>
      <c r="K121" s="19" t="s">
        <v>459</v>
      </c>
      <c r="L121" s="19" t="s">
        <v>785</v>
      </c>
      <c r="M121" s="19" t="s">
        <v>786</v>
      </c>
      <c r="N121" s="19" t="s">
        <v>787</v>
      </c>
      <c r="O121" s="19" t="s">
        <v>863</v>
      </c>
      <c r="P121" s="19" t="s">
        <v>864</v>
      </c>
      <c r="Q121" s="19" t="s">
        <v>865</v>
      </c>
      <c r="R121" s="19" t="s">
        <v>941</v>
      </c>
      <c r="S121" s="19" t="s">
        <v>942</v>
      </c>
      <c r="T121" s="19" t="s">
        <v>943</v>
      </c>
      <c r="U121" s="60">
        <v>14</v>
      </c>
    </row>
    <row r="122" spans="1:21" hidden="1">
      <c r="A122" s="47"/>
      <c r="B122" s="51" t="s">
        <v>2241</v>
      </c>
      <c r="C122" s="19" t="s">
        <v>304</v>
      </c>
      <c r="D122" s="19" t="s">
        <v>305</v>
      </c>
      <c r="E122" s="19" t="s">
        <v>306</v>
      </c>
      <c r="F122" s="19" t="s">
        <v>382</v>
      </c>
      <c r="G122" s="19" t="s">
        <v>383</v>
      </c>
      <c r="H122" s="19" t="s">
        <v>384</v>
      </c>
      <c r="I122" s="19" t="s">
        <v>460</v>
      </c>
      <c r="J122" s="19" t="s">
        <v>461</v>
      </c>
      <c r="K122" s="19" t="s">
        <v>462</v>
      </c>
      <c r="L122" s="19" t="s">
        <v>788</v>
      </c>
      <c r="M122" s="19" t="s">
        <v>789</v>
      </c>
      <c r="N122" s="19" t="s">
        <v>790</v>
      </c>
      <c r="O122" s="19" t="s">
        <v>866</v>
      </c>
      <c r="P122" s="19" t="s">
        <v>867</v>
      </c>
      <c r="Q122" s="19" t="s">
        <v>868</v>
      </c>
      <c r="R122" s="19" t="s">
        <v>944</v>
      </c>
      <c r="S122" s="19" t="s">
        <v>945</v>
      </c>
      <c r="T122" s="19" t="s">
        <v>946</v>
      </c>
      <c r="U122" s="60">
        <v>15</v>
      </c>
    </row>
    <row r="123" spans="1:21" hidden="1">
      <c r="A123" s="47"/>
      <c r="B123" s="51" t="s">
        <v>2242</v>
      </c>
      <c r="C123" s="19" t="s">
        <v>307</v>
      </c>
      <c r="D123" s="19" t="s">
        <v>308</v>
      </c>
      <c r="E123" s="19" t="s">
        <v>309</v>
      </c>
      <c r="F123" s="19" t="s">
        <v>385</v>
      </c>
      <c r="G123" s="19" t="s">
        <v>386</v>
      </c>
      <c r="H123" s="19" t="s">
        <v>387</v>
      </c>
      <c r="I123" s="19" t="s">
        <v>463</v>
      </c>
      <c r="J123" s="19" t="s">
        <v>464</v>
      </c>
      <c r="K123" s="19" t="s">
        <v>465</v>
      </c>
      <c r="L123" s="19" t="s">
        <v>791</v>
      </c>
      <c r="M123" s="19" t="s">
        <v>792</v>
      </c>
      <c r="N123" s="19" t="s">
        <v>793</v>
      </c>
      <c r="O123" s="19" t="s">
        <v>869</v>
      </c>
      <c r="P123" s="19" t="s">
        <v>870</v>
      </c>
      <c r="Q123" s="19" t="s">
        <v>871</v>
      </c>
      <c r="R123" s="19" t="s">
        <v>947</v>
      </c>
      <c r="S123" s="19" t="s">
        <v>948</v>
      </c>
      <c r="T123" s="19" t="s">
        <v>949</v>
      </c>
      <c r="U123" s="60">
        <v>16</v>
      </c>
    </row>
    <row r="124" spans="1:21" hidden="1">
      <c r="A124" s="47"/>
      <c r="B124" s="52" t="s">
        <v>2243</v>
      </c>
      <c r="C124" s="19" t="s">
        <v>310</v>
      </c>
      <c r="D124" s="19" t="s">
        <v>311</v>
      </c>
      <c r="E124" s="19" t="s">
        <v>312</v>
      </c>
      <c r="F124" s="19" t="s">
        <v>388</v>
      </c>
      <c r="G124" s="19" t="s">
        <v>389</v>
      </c>
      <c r="H124" s="19" t="s">
        <v>390</v>
      </c>
      <c r="I124" s="19" t="s">
        <v>466</v>
      </c>
      <c r="J124" s="19" t="s">
        <v>467</v>
      </c>
      <c r="K124" s="19" t="s">
        <v>468</v>
      </c>
      <c r="L124" s="19" t="s">
        <v>794</v>
      </c>
      <c r="M124" s="19" t="s">
        <v>795</v>
      </c>
      <c r="N124" s="19" t="s">
        <v>796</v>
      </c>
      <c r="O124" s="19" t="s">
        <v>872</v>
      </c>
      <c r="P124" s="19" t="s">
        <v>873</v>
      </c>
      <c r="Q124" s="19" t="s">
        <v>874</v>
      </c>
      <c r="R124" s="19" t="s">
        <v>950</v>
      </c>
      <c r="S124" s="19" t="s">
        <v>951</v>
      </c>
      <c r="T124" s="19" t="s">
        <v>952</v>
      </c>
      <c r="U124" s="60">
        <v>17</v>
      </c>
    </row>
    <row r="125" spans="1:21" hidden="1">
      <c r="A125" s="47"/>
      <c r="B125" s="52" t="s">
        <v>2244</v>
      </c>
      <c r="C125" s="19" t="s">
        <v>313</v>
      </c>
      <c r="D125" s="19" t="s">
        <v>314</v>
      </c>
      <c r="E125" s="19" t="s">
        <v>315</v>
      </c>
      <c r="F125" s="19" t="s">
        <v>391</v>
      </c>
      <c r="G125" s="19" t="s">
        <v>392</v>
      </c>
      <c r="H125" s="19" t="s">
        <v>393</v>
      </c>
      <c r="I125" s="19" t="s">
        <v>469</v>
      </c>
      <c r="J125" s="19" t="s">
        <v>470</v>
      </c>
      <c r="K125" s="19" t="s">
        <v>471</v>
      </c>
      <c r="L125" s="19" t="s">
        <v>797</v>
      </c>
      <c r="M125" s="19" t="s">
        <v>798</v>
      </c>
      <c r="N125" s="19" t="s">
        <v>799</v>
      </c>
      <c r="O125" s="19" t="s">
        <v>875</v>
      </c>
      <c r="P125" s="19" t="s">
        <v>876</v>
      </c>
      <c r="Q125" s="19" t="s">
        <v>877</v>
      </c>
      <c r="R125" s="19" t="s">
        <v>953</v>
      </c>
      <c r="S125" s="19" t="s">
        <v>954</v>
      </c>
      <c r="T125" s="19" t="s">
        <v>955</v>
      </c>
      <c r="U125" s="60">
        <v>18</v>
      </c>
    </row>
    <row r="126" spans="1:21" hidden="1">
      <c r="A126" s="47"/>
      <c r="B126" s="51" t="s">
        <v>2245</v>
      </c>
      <c r="C126" s="19" t="s">
        <v>316</v>
      </c>
      <c r="D126" s="19" t="s">
        <v>317</v>
      </c>
      <c r="E126" s="19" t="s">
        <v>318</v>
      </c>
      <c r="F126" s="19" t="s">
        <v>394</v>
      </c>
      <c r="G126" s="19" t="s">
        <v>395</v>
      </c>
      <c r="H126" s="19" t="s">
        <v>396</v>
      </c>
      <c r="I126" s="19" t="s">
        <v>472</v>
      </c>
      <c r="J126" s="19" t="s">
        <v>473</v>
      </c>
      <c r="K126" s="19" t="s">
        <v>474</v>
      </c>
      <c r="L126" s="19" t="s">
        <v>800</v>
      </c>
      <c r="M126" s="19" t="s">
        <v>801</v>
      </c>
      <c r="N126" s="19" t="s">
        <v>802</v>
      </c>
      <c r="O126" s="19" t="s">
        <v>878</v>
      </c>
      <c r="P126" s="19" t="s">
        <v>879</v>
      </c>
      <c r="Q126" s="19" t="s">
        <v>880</v>
      </c>
      <c r="R126" s="19" t="s">
        <v>956</v>
      </c>
      <c r="S126" s="19" t="s">
        <v>957</v>
      </c>
      <c r="T126" s="19" t="s">
        <v>958</v>
      </c>
      <c r="U126" s="60">
        <v>19</v>
      </c>
    </row>
    <row r="127" spans="1:21" hidden="1">
      <c r="A127" s="47"/>
      <c r="B127" s="54" t="s">
        <v>2246</v>
      </c>
      <c r="C127" s="19" t="s">
        <v>319</v>
      </c>
      <c r="D127" s="19" t="s">
        <v>320</v>
      </c>
      <c r="E127" s="19" t="s">
        <v>321</v>
      </c>
      <c r="F127" s="19" t="s">
        <v>397</v>
      </c>
      <c r="G127" s="19" t="s">
        <v>398</v>
      </c>
      <c r="H127" s="19" t="s">
        <v>399</v>
      </c>
      <c r="I127" s="19" t="s">
        <v>475</v>
      </c>
      <c r="J127" s="19" t="s">
        <v>476</v>
      </c>
      <c r="K127" s="19" t="s">
        <v>477</v>
      </c>
      <c r="L127" s="19" t="s">
        <v>803</v>
      </c>
      <c r="M127" s="19" t="s">
        <v>804</v>
      </c>
      <c r="N127" s="19" t="s">
        <v>805</v>
      </c>
      <c r="O127" s="19" t="s">
        <v>881</v>
      </c>
      <c r="P127" s="19" t="s">
        <v>882</v>
      </c>
      <c r="Q127" s="19" t="s">
        <v>883</v>
      </c>
      <c r="R127" s="19" t="s">
        <v>959</v>
      </c>
      <c r="S127" s="19" t="s">
        <v>960</v>
      </c>
      <c r="T127" s="19" t="s">
        <v>961</v>
      </c>
      <c r="U127" s="60">
        <v>20</v>
      </c>
    </row>
    <row r="128" spans="1:21" hidden="1">
      <c r="A128" s="47"/>
      <c r="B128" s="55" t="s">
        <v>2247</v>
      </c>
      <c r="C128" s="19" t="s">
        <v>322</v>
      </c>
      <c r="D128" s="19" t="s">
        <v>323</v>
      </c>
      <c r="E128" s="19" t="s">
        <v>324</v>
      </c>
      <c r="F128" s="19" t="s">
        <v>400</v>
      </c>
      <c r="G128" s="19" t="s">
        <v>401</v>
      </c>
      <c r="H128" s="19" t="s">
        <v>402</v>
      </c>
      <c r="I128" s="19" t="s">
        <v>478</v>
      </c>
      <c r="J128" s="19" t="s">
        <v>479</v>
      </c>
      <c r="K128" s="19" t="s">
        <v>480</v>
      </c>
      <c r="L128" s="19" t="s">
        <v>806</v>
      </c>
      <c r="M128" s="19" t="s">
        <v>807</v>
      </c>
      <c r="N128" s="19" t="s">
        <v>808</v>
      </c>
      <c r="O128" s="19" t="s">
        <v>884</v>
      </c>
      <c r="P128" s="19" t="s">
        <v>885</v>
      </c>
      <c r="Q128" s="19" t="s">
        <v>886</v>
      </c>
      <c r="R128" s="19" t="s">
        <v>962</v>
      </c>
      <c r="S128" s="19" t="s">
        <v>963</v>
      </c>
      <c r="T128" s="19" t="s">
        <v>964</v>
      </c>
      <c r="U128" s="60">
        <v>21</v>
      </c>
    </row>
    <row r="129" spans="1:21" hidden="1">
      <c r="A129" s="56"/>
      <c r="B129" s="55" t="s">
        <v>2248</v>
      </c>
      <c r="C129" s="19" t="s">
        <v>325</v>
      </c>
      <c r="D129" s="19" t="s">
        <v>326</v>
      </c>
      <c r="E129" s="19" t="s">
        <v>327</v>
      </c>
      <c r="F129" s="19" t="s">
        <v>403</v>
      </c>
      <c r="G129" s="19" t="s">
        <v>404</v>
      </c>
      <c r="H129" s="19" t="s">
        <v>405</v>
      </c>
      <c r="I129" s="19" t="s">
        <v>481</v>
      </c>
      <c r="J129" s="19" t="s">
        <v>482</v>
      </c>
      <c r="K129" s="19" t="s">
        <v>483</v>
      </c>
      <c r="L129" s="19" t="s">
        <v>809</v>
      </c>
      <c r="M129" s="19" t="s">
        <v>810</v>
      </c>
      <c r="N129" s="19" t="s">
        <v>811</v>
      </c>
      <c r="O129" s="19" t="s">
        <v>887</v>
      </c>
      <c r="P129" s="19" t="s">
        <v>888</v>
      </c>
      <c r="Q129" s="19" t="s">
        <v>889</v>
      </c>
      <c r="R129" s="19" t="s">
        <v>965</v>
      </c>
      <c r="S129" s="19" t="s">
        <v>966</v>
      </c>
      <c r="T129" s="19" t="s">
        <v>967</v>
      </c>
      <c r="U129" s="60">
        <v>22</v>
      </c>
    </row>
    <row r="130" spans="1:21" hidden="1">
      <c r="A130" s="56"/>
      <c r="B130" s="51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60">
        <v>23</v>
      </c>
    </row>
    <row r="131" spans="1:21" hidden="1">
      <c r="A131" s="56" t="s">
        <v>2249</v>
      </c>
      <c r="B131" s="51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60">
        <v>24</v>
      </c>
    </row>
    <row r="132" spans="1:21" hidden="1">
      <c r="A132" s="56"/>
      <c r="B132" s="48" t="s">
        <v>2228</v>
      </c>
      <c r="C132" s="19" t="s">
        <v>265</v>
      </c>
      <c r="D132" s="19" t="s">
        <v>266</v>
      </c>
      <c r="E132" s="19" t="s">
        <v>267</v>
      </c>
      <c r="F132" s="19" t="s">
        <v>343</v>
      </c>
      <c r="G132" s="19" t="s">
        <v>344</v>
      </c>
      <c r="H132" s="19" t="s">
        <v>345</v>
      </c>
      <c r="I132" s="19" t="s">
        <v>421</v>
      </c>
      <c r="J132" s="19" t="s">
        <v>422</v>
      </c>
      <c r="K132" s="19" t="s">
        <v>423</v>
      </c>
      <c r="L132" s="19" t="s">
        <v>499</v>
      </c>
      <c r="M132" s="19" t="s">
        <v>500</v>
      </c>
      <c r="N132" s="19" t="s">
        <v>501</v>
      </c>
      <c r="O132" s="19" t="s">
        <v>827</v>
      </c>
      <c r="P132" s="19" t="s">
        <v>828</v>
      </c>
      <c r="Q132" s="19" t="s">
        <v>829</v>
      </c>
      <c r="R132" s="19" t="s">
        <v>905</v>
      </c>
      <c r="S132" s="19" t="s">
        <v>906</v>
      </c>
      <c r="T132" s="19" t="s">
        <v>907</v>
      </c>
      <c r="U132" s="60">
        <v>25</v>
      </c>
    </row>
    <row r="133" spans="1:21" hidden="1">
      <c r="A133" s="56"/>
      <c r="B133" s="54" t="s">
        <v>2250</v>
      </c>
      <c r="C133" s="19" t="s">
        <v>328</v>
      </c>
      <c r="D133" s="19" t="s">
        <v>329</v>
      </c>
      <c r="E133" s="19" t="s">
        <v>330</v>
      </c>
      <c r="F133" s="19" t="s">
        <v>406</v>
      </c>
      <c r="G133" s="19" t="s">
        <v>407</v>
      </c>
      <c r="H133" s="19" t="s">
        <v>408</v>
      </c>
      <c r="I133" s="19" t="s">
        <v>484</v>
      </c>
      <c r="J133" s="19" t="s">
        <v>485</v>
      </c>
      <c r="K133" s="19" t="s">
        <v>486</v>
      </c>
      <c r="L133" s="19" t="s">
        <v>812</v>
      </c>
      <c r="M133" s="19" t="s">
        <v>813</v>
      </c>
      <c r="N133" s="19" t="s">
        <v>814</v>
      </c>
      <c r="O133" s="19" t="s">
        <v>890</v>
      </c>
      <c r="P133" s="19" t="s">
        <v>891</v>
      </c>
      <c r="Q133" s="19" t="s">
        <v>892</v>
      </c>
      <c r="R133" s="19" t="s">
        <v>968</v>
      </c>
      <c r="S133" s="19" t="s">
        <v>969</v>
      </c>
      <c r="T133" s="19" t="s">
        <v>970</v>
      </c>
      <c r="U133" s="60">
        <v>26</v>
      </c>
    </row>
    <row r="134" spans="1:21" hidden="1">
      <c r="A134" s="56"/>
      <c r="B134" s="54" t="s">
        <v>2251</v>
      </c>
      <c r="C134" s="19" t="s">
        <v>331</v>
      </c>
      <c r="D134" s="19" t="s">
        <v>332</v>
      </c>
      <c r="E134" s="19" t="s">
        <v>333</v>
      </c>
      <c r="F134" s="19" t="s">
        <v>409</v>
      </c>
      <c r="G134" s="19" t="s">
        <v>410</v>
      </c>
      <c r="H134" s="19" t="s">
        <v>411</v>
      </c>
      <c r="I134" s="19" t="s">
        <v>487</v>
      </c>
      <c r="J134" s="19" t="s">
        <v>488</v>
      </c>
      <c r="K134" s="19" t="s">
        <v>489</v>
      </c>
      <c r="L134" s="19" t="s">
        <v>815</v>
      </c>
      <c r="M134" s="19" t="s">
        <v>816</v>
      </c>
      <c r="N134" s="19" t="s">
        <v>817</v>
      </c>
      <c r="O134" s="19" t="s">
        <v>893</v>
      </c>
      <c r="P134" s="19" t="s">
        <v>894</v>
      </c>
      <c r="Q134" s="19" t="s">
        <v>895</v>
      </c>
      <c r="R134" s="19" t="s">
        <v>971</v>
      </c>
      <c r="S134" s="19" t="s">
        <v>972</v>
      </c>
      <c r="T134" s="19" t="s">
        <v>973</v>
      </c>
      <c r="U134" s="60">
        <v>27</v>
      </c>
    </row>
    <row r="135" spans="1:21" hidden="1">
      <c r="A135" s="56"/>
      <c r="B135" s="51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60">
        <v>28</v>
      </c>
    </row>
    <row r="136" spans="1:21" hidden="1">
      <c r="A136" s="56" t="s">
        <v>2252</v>
      </c>
      <c r="B136" s="51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60">
        <v>29</v>
      </c>
    </row>
    <row r="137" spans="1:21" hidden="1">
      <c r="A137" s="47"/>
      <c r="B137" s="48" t="s">
        <v>2253</v>
      </c>
      <c r="C137" s="19" t="s">
        <v>334</v>
      </c>
      <c r="D137" s="19" t="s">
        <v>335</v>
      </c>
      <c r="E137" s="19" t="s">
        <v>336</v>
      </c>
      <c r="F137" s="19" t="s">
        <v>412</v>
      </c>
      <c r="G137" s="19" t="s">
        <v>413</v>
      </c>
      <c r="H137" s="19" t="s">
        <v>414</v>
      </c>
      <c r="I137" s="19" t="s">
        <v>490</v>
      </c>
      <c r="J137" s="19" t="s">
        <v>491</v>
      </c>
      <c r="K137" s="19" t="s">
        <v>492</v>
      </c>
      <c r="L137" s="19" t="s">
        <v>818</v>
      </c>
      <c r="M137" s="19" t="s">
        <v>819</v>
      </c>
      <c r="N137" s="19" t="s">
        <v>820</v>
      </c>
      <c r="O137" s="19" t="s">
        <v>896</v>
      </c>
      <c r="P137" s="19" t="s">
        <v>897</v>
      </c>
      <c r="Q137" s="19" t="s">
        <v>898</v>
      </c>
      <c r="R137" s="19" t="s">
        <v>974</v>
      </c>
      <c r="S137" s="19" t="s">
        <v>975</v>
      </c>
      <c r="T137" s="19" t="s">
        <v>976</v>
      </c>
      <c r="U137" s="60">
        <v>30</v>
      </c>
    </row>
    <row r="138" spans="1:21" hidden="1">
      <c r="A138" s="47"/>
      <c r="B138" s="48" t="s">
        <v>2254</v>
      </c>
      <c r="C138" s="19" t="s">
        <v>337</v>
      </c>
      <c r="D138" s="19" t="s">
        <v>338</v>
      </c>
      <c r="E138" s="19" t="s">
        <v>339</v>
      </c>
      <c r="F138" s="19" t="s">
        <v>415</v>
      </c>
      <c r="G138" s="19" t="s">
        <v>416</v>
      </c>
      <c r="H138" s="19" t="s">
        <v>417</v>
      </c>
      <c r="I138" s="19" t="s">
        <v>493</v>
      </c>
      <c r="J138" s="19" t="s">
        <v>494</v>
      </c>
      <c r="K138" s="19" t="s">
        <v>495</v>
      </c>
      <c r="L138" s="19" t="s">
        <v>821</v>
      </c>
      <c r="M138" s="19" t="s">
        <v>822</v>
      </c>
      <c r="N138" s="19" t="s">
        <v>823</v>
      </c>
      <c r="O138" s="19" t="s">
        <v>899</v>
      </c>
      <c r="P138" s="19" t="s">
        <v>900</v>
      </c>
      <c r="Q138" s="19" t="s">
        <v>901</v>
      </c>
      <c r="R138" s="19" t="s">
        <v>977</v>
      </c>
      <c r="S138" s="19" t="s">
        <v>978</v>
      </c>
      <c r="T138" s="19" t="s">
        <v>979</v>
      </c>
      <c r="U138" s="60">
        <v>31</v>
      </c>
    </row>
    <row r="139" spans="1:21" hidden="1">
      <c r="A139" s="47"/>
      <c r="B139" s="48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</row>
    <row r="140" spans="1:21" hidden="1">
      <c r="A140" s="47"/>
      <c r="B140" s="48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</row>
    <row r="141" spans="1:21" hidden="1">
      <c r="A141" s="47"/>
      <c r="B141" s="48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</row>
    <row r="142" spans="1:21" hidden="1">
      <c r="A142" s="47"/>
      <c r="B142" s="48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</row>
    <row r="143" spans="1:21" hidden="1">
      <c r="A143" s="47"/>
      <c r="B143" s="48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</row>
    <row r="144" spans="1:21">
      <c r="B144" s="59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</row>
    <row r="145" spans="2:20" ht="15" customHeight="1">
      <c r="B145" s="59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</row>
    <row r="146" spans="2:20" ht="15" customHeight="1"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</row>
  </sheetData>
  <mergeCells count="18">
    <mergeCell ref="B6:K6"/>
    <mergeCell ref="L6:T6"/>
    <mergeCell ref="A8:H8"/>
    <mergeCell ref="L8:R8"/>
    <mergeCell ref="C10:E10"/>
    <mergeCell ref="G10:I10"/>
    <mergeCell ref="R104:T104"/>
    <mergeCell ref="C65:E65"/>
    <mergeCell ref="F65:H65"/>
    <mergeCell ref="I65:K65"/>
    <mergeCell ref="L65:N65"/>
    <mergeCell ref="O65:Q65"/>
    <mergeCell ref="R65:T65"/>
    <mergeCell ref="C104:E104"/>
    <mergeCell ref="F104:H104"/>
    <mergeCell ref="I104:K104"/>
    <mergeCell ref="L104:N104"/>
    <mergeCell ref="O104:Q104"/>
  </mergeCells>
  <dataValidations count="1">
    <dataValidation type="list" allowBlank="1" showInputMessage="1" showErrorMessage="1" sqref="C10:E10" xr:uid="{37077F79-BD5A-476F-9E45-36ADD7E1A8C2}">
      <formula1>$B$48:$B$53</formula1>
    </dataValidation>
  </dataValidations>
  <hyperlinks>
    <hyperlink ref="A47" r:id="rId1" display="http://www.abs.gov.au/websitedbs/d3310114.nsf/Home/©+Copyright?OpenDocument" xr:uid="{F338BB22-C8B7-4918-B086-60817D3E74FB}"/>
    <hyperlink ref="C108" location="A125173226R" display="A125173226R" xr:uid="{FBFD61F8-8E68-46E7-BA25-ADBEB74021D2}"/>
    <hyperlink ref="C109" location="A125173190X" display="A125173190X" xr:uid="{D293CFF1-AAAE-403F-BDD0-7B7BE27B2F03}"/>
    <hyperlink ref="C110" location="A125173230F" display="A125173230F" xr:uid="{D346D362-4DBD-4251-BE5D-7904F3F887D7}"/>
    <hyperlink ref="C111" location="A125173234R" display="A125173234R" xr:uid="{93CCFEF5-6300-46F5-BF42-92D31C371CCA}"/>
    <hyperlink ref="C112" location="A125173194J" display="A125173194J" xr:uid="{15D857CC-7805-424D-AA57-B91C72D1807A}"/>
    <hyperlink ref="C113" location="A125173198T" display="A125173198T" xr:uid="{73069805-37EC-453A-8B4B-6AA877B848A4}"/>
    <hyperlink ref="C114" location="A125173218R" display="A125173218R" xr:uid="{2B2886E8-DB2E-46C8-A376-E0BCCFDADE30}"/>
    <hyperlink ref="C115" location="A125173178J" display="A125173178J" xr:uid="{35A2639C-958A-4EEB-907D-96298BDDEC18}"/>
    <hyperlink ref="C116" location="A125173238X" display="A125173238X" xr:uid="{76B9CA08-7AC0-472A-B552-19524B3B2A98}"/>
    <hyperlink ref="C117" location="A125173222F" display="A125173222F" xr:uid="{D217A085-E5FA-4B9C-882E-12369741C2E6}"/>
    <hyperlink ref="C118" location="A125173250R" display="A125173250R" xr:uid="{670B2F55-1230-4D02-861F-E6C7B53F2D9D}"/>
    <hyperlink ref="C119" location="A125173182X" display="A125173182X" xr:uid="{7955C01A-0316-41C3-BD0B-5E1A385770C0}"/>
    <hyperlink ref="C120" location="A125173158X" display="A125173158X" xr:uid="{C00AAC7D-B5B2-4F9F-BC4E-C6C28C77A804}"/>
    <hyperlink ref="C121" location="A125173170R" display="A125173170R" xr:uid="{0018C0C4-E81F-4229-8D60-0A6F74B549D0}"/>
    <hyperlink ref="C122" location="A125173202W" display="A125173202W" xr:uid="{ABC82A13-EA11-4179-94D8-AFDC4D6D8AC6}"/>
    <hyperlink ref="C123" location="A125173174X" display="A125173174X" xr:uid="{BA1EC148-9F42-49D0-9DA4-7D7C88D7D2B4}"/>
    <hyperlink ref="C124" location="A125173206F" display="A125173206F" xr:uid="{EF5FE216-6535-4CFB-AF94-1F3204040587}"/>
    <hyperlink ref="C125" location="A125173210W" display="A125173210W" xr:uid="{5CEE7E84-8A7D-4708-A4EC-BE2B89449A3E}"/>
    <hyperlink ref="C126" location="A125173254X" display="A125173254X" xr:uid="{008C7F9E-2AFA-4F43-8701-92805D386A4B}"/>
    <hyperlink ref="C127" location="A125173162R" display="A125173162R" xr:uid="{A11B89A2-4761-40A4-8D41-51D9683C203E}"/>
    <hyperlink ref="C128" location="A125173242R" display="A125173242R" xr:uid="{A6325BD5-27A3-4604-91C3-316336B3B8DB}"/>
    <hyperlink ref="C129" location="A125173246X" display="A125173246X" xr:uid="{66CDD26B-9CB7-4488-8B97-42810314E8EF}"/>
    <hyperlink ref="C133" location="A125173166X" display="A125173166X" xr:uid="{702138CF-C6B5-4131-9B9D-D44C5FCB380A}"/>
    <hyperlink ref="C134" location="A125173186J" display="A125173186J" xr:uid="{4D896BAE-F098-4D9D-AA9D-C26207B263D3}"/>
    <hyperlink ref="C137" location="A125173214F" display="A125173214F" xr:uid="{A3E5BAC2-1FBD-4FF3-9F4B-97694BC90544}"/>
    <hyperlink ref="C138" location="A125173258J" display="A125173258J" xr:uid="{F79ABC4C-E1A5-4CAD-BF60-B9095F812FB4}"/>
    <hyperlink ref="F108" location="A125176034A" display="A125176034A" xr:uid="{6E03F93B-32D3-4B38-9706-98D34015C387}"/>
    <hyperlink ref="F109" location="A125175998A" display="A125175998A" xr:uid="{73C9ED66-95FD-4E3B-867B-896EE5831DD9}"/>
    <hyperlink ref="F110" location="A125176038K" display="A125176038K" xr:uid="{C110E070-0D96-4345-8D23-96413E57D93C}"/>
    <hyperlink ref="F111" location="A125176042A" display="A125176042A" xr:uid="{5BC19FF9-F795-4EAD-991C-EC4EE14194A4}"/>
    <hyperlink ref="F112" location="A125176002J" display="A125176002J" xr:uid="{F5B3518A-859E-4BFD-A357-F93990E3408C}"/>
    <hyperlink ref="F113" location="A125176006T" display="A125176006T" xr:uid="{7AC75BF4-71E1-4A66-8C7C-538275105F3E}"/>
    <hyperlink ref="F114" location="A125176026A" display="A125176026A" xr:uid="{DCD10ABC-1BFF-4E96-8672-55A466B90E13}"/>
    <hyperlink ref="F115" location="A125175986T" display="A125175986T" xr:uid="{F6D157BC-2D54-40A2-BEEA-A49B6919E6EA}"/>
    <hyperlink ref="F116" location="A125176046K" display="A125176046K" xr:uid="{2CE8AABC-224B-4C79-B660-7FF0BB5BE342}"/>
    <hyperlink ref="F117" location="A125176030T" display="A125176030T" xr:uid="{77ED9339-1781-4591-8B9A-1B99E38DB529}"/>
    <hyperlink ref="F118" location="A125176058V" display="A125176058V" xr:uid="{4FF1CCA9-6E10-429C-A3D8-2EC815002DE9}"/>
    <hyperlink ref="F119" location="A125175990J" display="A125175990J" xr:uid="{5F6499B6-A4FA-4F1C-AE29-647898A37A55}"/>
    <hyperlink ref="F120" location="A125175966J" display="A125175966J" xr:uid="{20C4FCD3-97D8-463B-BEE2-1D575464215B}"/>
    <hyperlink ref="F121" location="A125175978T" display="A125175978T" xr:uid="{77CC326C-3AE1-4A9B-83F1-9E8298684B55}"/>
    <hyperlink ref="F122" location="A125176010J" display="A125176010J" xr:uid="{F6AF79DC-6EAB-4D86-A36C-383BAF78FC05}"/>
    <hyperlink ref="F123" location="A125175982J" display="A125175982J" xr:uid="{291E39C6-B01C-415B-9DCE-82860E129329}"/>
    <hyperlink ref="F124" location="A125176014T" display="A125176014T" xr:uid="{2BCE400D-14E0-4193-AB47-F6A1695404CD}"/>
    <hyperlink ref="F125" location="A125176018A" display="A125176018A" xr:uid="{A1A53581-D49C-47B3-9F15-EC41F6BFCE7A}"/>
    <hyperlink ref="F126" location="A125176062K" display="A125176062K" xr:uid="{D5C1EA3A-9E0F-4C18-9803-901AF0BC7EFE}"/>
    <hyperlink ref="F127" location="A125175970X" display="A125175970X" xr:uid="{04B10621-7E2A-4AE5-8739-D2A330ADA72F}"/>
    <hyperlink ref="F128" location="A125176050A" display="A125176050A" xr:uid="{AFEFB7ED-6EED-4F2A-822A-C0E6091C2990}"/>
    <hyperlink ref="F129" location="A125176054K" display="A125176054K" xr:uid="{B784F4EF-2380-4E5B-9D0A-04180FDFE163}"/>
    <hyperlink ref="F133" location="A125175974J" display="A125175974J" xr:uid="{C3C471CE-62CC-4C6E-8A77-2FDC30F0EF3E}"/>
    <hyperlink ref="F134" location="A125175994T" display="A125175994T" xr:uid="{D08372B8-4F62-430F-9D75-A0FC91CB76D5}"/>
    <hyperlink ref="F137" location="A125176022T" display="A125176022T" xr:uid="{5F88957E-E2A5-4A85-8613-E54BA1E36D5C}"/>
    <hyperlink ref="F138" location="A125176066V" display="A125176066V" xr:uid="{01AA2FCF-BA8B-4076-ABB9-780980CAE0B8}"/>
    <hyperlink ref="I108" location="A125174162J" display="A125174162J" xr:uid="{C20A8D14-52C7-49FD-B18D-57EDA74E5F78}"/>
    <hyperlink ref="I109" location="A125174126X" display="A125174126X" xr:uid="{FC00900E-E9BB-49C1-B5C7-723068ECF1D7}"/>
    <hyperlink ref="I110" location="A125174166T" display="A125174166T" xr:uid="{C1BD65C9-DECE-47C2-9845-796B830B0FE9}"/>
    <hyperlink ref="I111" location="A125174170J" display="A125174170J" xr:uid="{250494D9-96F0-4B28-B99C-86833EE9A9B7}"/>
    <hyperlink ref="I112" location="A125174130R" display="A125174130R" xr:uid="{FB2D2F00-8C20-40CE-8B9A-1A814F2B21BF}"/>
    <hyperlink ref="I113" location="A125174134X" display="A125174134X" xr:uid="{6777460F-6B5D-416B-A737-F9A056615E90}"/>
    <hyperlink ref="I114" location="A125174154J" display="A125174154J" xr:uid="{3DA1A98D-0B07-4E1E-83ED-4382CD39008C}"/>
    <hyperlink ref="I115" location="A125174114R" display="A125174114R" xr:uid="{11352984-526A-47A5-93B3-B6F039379558}"/>
    <hyperlink ref="I116" location="A125174174T" display="A125174174T" xr:uid="{0E428851-00D6-4D17-80FB-1F2A3E993F42}"/>
    <hyperlink ref="I117" location="A125174158T" display="A125174158T" xr:uid="{B1FD8291-2AEE-4F72-922C-2F85779DF1F5}"/>
    <hyperlink ref="I118" location="A125174186A" display="A125174186A" xr:uid="{6AD1827B-D66B-4FAA-AA5B-26EB8375E536}"/>
    <hyperlink ref="I119" location="A125174118X" display="A125174118X" xr:uid="{8E6F42E6-4983-40FB-926E-77AF8324BC97}"/>
    <hyperlink ref="I120" location="A125174094T" display="A125174094T" xr:uid="{0C3018FC-E0AD-476A-AC0D-4DB0A93BD32B}"/>
    <hyperlink ref="I121" location="A125174106R" display="A125174106R" xr:uid="{0BC986AF-6E83-499A-967A-FDAC6C305F0C}"/>
    <hyperlink ref="I122" location="A125174138J" display="A125174138J" xr:uid="{62DC530F-0B81-4282-B7C8-B2A9FD071C75}"/>
    <hyperlink ref="I123" location="A125174110F" display="A125174110F" xr:uid="{B64E9079-8750-4FE1-A524-0911B98E295E}"/>
    <hyperlink ref="I124" location="A125174142X" display="A125174142X" xr:uid="{994E2932-4422-4770-8FA4-7A12970F81A7}"/>
    <hyperlink ref="I125" location="A125174146J" display="A125174146J" xr:uid="{8DAA59B8-3589-46D5-B306-95C913230753}"/>
    <hyperlink ref="I126" location="A125174190T" display="A125174190T" xr:uid="{07220E9C-92DD-42FC-B8EE-6547E25DD632}"/>
    <hyperlink ref="I127" location="A125174098A" display="A125174098A" xr:uid="{599338A2-4F6C-46B9-ABCF-ECA3AF7518F4}"/>
    <hyperlink ref="I128" location="A125174178A" display="A125174178A" xr:uid="{8925CC6B-E781-479A-914D-65ECD1159D6C}"/>
    <hyperlink ref="I129" location="A125174182T" display="A125174182T" xr:uid="{66BA7364-C3BF-452A-B083-7626A4F2A8DE}"/>
    <hyperlink ref="I133" location="A125174102F" display="A125174102F" xr:uid="{AC7C314A-E4A5-4462-B912-5E49BB80D1A1}"/>
    <hyperlink ref="I134" location="A125174122R" display="A125174122R" xr:uid="{BBEDD5B4-C828-489A-9AC3-D6D825EA5A3B}"/>
    <hyperlink ref="I137" location="A125174150X" display="A125174150X" xr:uid="{EAC4150A-8F6B-4CF1-85C0-B26D7997375F}"/>
    <hyperlink ref="I138" location="A125174194A" display="A125174194A" xr:uid="{77D9B844-77DE-4BCF-83AD-1922294C30C6}"/>
    <hyperlink ref="L108" location="A125176970T" display="A125176970T" xr:uid="{1179F042-FE9C-4039-A89C-BBAE134120B1}"/>
    <hyperlink ref="L109" location="A125176934J" display="A125176934J" xr:uid="{D53AC21E-9BAA-4583-ACBB-8107EBDEDA21}"/>
    <hyperlink ref="L110" location="A125176974A" display="A125176974A" xr:uid="{FE98A61E-3BBA-4691-B9DB-9A8E6011BADD}"/>
    <hyperlink ref="L111" location="A125176978K" display="A125176978K" xr:uid="{80994A51-66FE-4F7A-AB1A-22815D74848A}"/>
    <hyperlink ref="L112" location="A125176938T" display="A125176938T" xr:uid="{C534ECE1-A761-438D-AD39-B8263A4C405E}"/>
    <hyperlink ref="L113" location="A125176942J" display="A125176942J" xr:uid="{D4D49D0A-62F7-48BE-95A5-09CCFBECC172}"/>
    <hyperlink ref="L114" location="A125176962T" display="A125176962T" xr:uid="{39E41527-8AC8-40BE-B2F1-0204E2EC8A98}"/>
    <hyperlink ref="L115" location="A125176922X" display="A125176922X" xr:uid="{12177F77-BD16-417E-977D-275C6030D02C}"/>
    <hyperlink ref="L116" location="A125176982A" display="A125176982A" xr:uid="{C28B8B2E-DF79-4184-A4D4-29CD32DF6EC2}"/>
    <hyperlink ref="L117" location="A125176966A" display="A125176966A" xr:uid="{2265BBC7-3403-48D4-BFFF-CA539EE9A4F7}"/>
    <hyperlink ref="L118" location="A125176994K" display="A125176994K" xr:uid="{671DE57D-A29C-4C64-9E4B-4D0A8729C494}"/>
    <hyperlink ref="L119" location="A125176926J" display="A125176926J" xr:uid="{D5C687B2-BF6A-442C-8097-181CB4E7EB82}"/>
    <hyperlink ref="L120" location="A125176902R" display="A125176902R" xr:uid="{3487C01D-8F4F-42E2-B5F9-F8128080B28B}"/>
    <hyperlink ref="L121" location="A125176914X" display="A125176914X" xr:uid="{C9F04161-AE4D-446A-A2A5-E8D016E0D989}"/>
    <hyperlink ref="L122" location="A125176946T" display="A125176946T" xr:uid="{13799FB1-804F-4642-A4C7-252CEA943E19}"/>
    <hyperlink ref="L123" location="A125176918J" display="A125176918J" xr:uid="{D6806E47-1983-4838-AABE-4B09CBD5488D}"/>
    <hyperlink ref="L124" location="A125176950J" display="A125176950J" xr:uid="{4D2AF5CD-9321-409A-9731-3234D06ED2BC}"/>
    <hyperlink ref="L125" location="A125176954T" display="A125176954T" xr:uid="{CE2F3486-0BC8-4140-B85D-76DA231EFD74}"/>
    <hyperlink ref="L126" location="A125176998V" display="A125176998V" xr:uid="{3163D7BB-3204-44FB-B6A1-2E9B0CD295A6}"/>
    <hyperlink ref="L127" location="A125176906X" display="A125176906X" xr:uid="{CBE25979-AE5A-4530-9B6B-8C05754E7CA7}"/>
    <hyperlink ref="L128" location="A125176986K" display="A125176986K" xr:uid="{3CD1D46C-7F75-47F0-B895-67F2FADEB62A}"/>
    <hyperlink ref="L129" location="A125176990A" display="A125176990A" xr:uid="{A2749F79-0422-4F11-BB41-6123F42548E6}"/>
    <hyperlink ref="L133" location="A125176910R" display="A125176910R" xr:uid="{DB03221A-DA31-4EA7-916D-55682892619B}"/>
    <hyperlink ref="L134" location="A125176930X" display="A125176930X" xr:uid="{C5D915A4-2F25-449C-8E92-C12930B280CF}"/>
    <hyperlink ref="L137" location="A125176958A" display="A125176958A" xr:uid="{4CCAD552-31ED-4838-9356-7936EF8F8239}"/>
    <hyperlink ref="L138" location="A125177002A" display="A125177002A" xr:uid="{C2EDDC8B-6D29-4697-885D-306A25E5CC5F}"/>
    <hyperlink ref="O108" location="A125177906T" display="A125177906T" xr:uid="{52A974E1-CB94-464B-83F1-4D6CAE5DB5BD}"/>
    <hyperlink ref="O109" location="A125177870A" display="A125177870A" xr:uid="{6E726208-5EE7-40E5-B485-1E00405C83EA}"/>
    <hyperlink ref="O110" location="A125177910J" display="A125177910J" xr:uid="{B71CBF07-D0F7-4924-829F-EBD1E9B57CE7}"/>
    <hyperlink ref="O111" location="A125177914T" display="A125177914T" xr:uid="{3F5D88D6-AB0E-412E-AB23-C2E67DD580BA}"/>
    <hyperlink ref="O112" location="A125177874K" display="A125177874K" xr:uid="{B59FF2A2-4888-4ADE-A87A-513FC00CB65E}"/>
    <hyperlink ref="O113" location="A125177878V" display="A125177878V" xr:uid="{D0414E6B-6EFF-4D63-8C9F-D6E3DAE9F92A}"/>
    <hyperlink ref="O114" location="A125177898C" display="A125177898C" xr:uid="{FCAF0FF9-2548-4501-B39F-20D4086D8DAF}"/>
    <hyperlink ref="O115" location="A125177858K" display="A125177858K" xr:uid="{C55FEA8A-3CAC-4153-9AA1-DBA5550E5BD9}"/>
    <hyperlink ref="O116" location="A125177918A" display="A125177918A" xr:uid="{D06F1474-514D-4B77-872B-9AFC9FCEE53E}"/>
    <hyperlink ref="O117" location="A125177902J" display="A125177902J" xr:uid="{9A2E4B68-6FFC-48E0-977E-3C1C0D400D74}"/>
    <hyperlink ref="O118" location="A125177930T" display="A125177930T" xr:uid="{D824EB45-E5C4-423E-8A84-D0CBE80997AF}"/>
    <hyperlink ref="O119" location="A125177862A" display="A125177862A" xr:uid="{C5BC3B5E-7B5C-4459-B5DF-1FDD0C7F9867}"/>
    <hyperlink ref="O120" location="A125177838A" display="A125177838A" xr:uid="{639EAE8B-6109-4D9D-A0E4-A6E951DA2BF1}"/>
    <hyperlink ref="O121" location="A125177850T" display="A125177850T" xr:uid="{6ABB1AAA-9156-4EB2-891D-67EA1E0F8081}"/>
    <hyperlink ref="O122" location="A125177882K" display="A125177882K" xr:uid="{A815ED64-9635-44A5-9E56-2B8AAF2693A7}"/>
    <hyperlink ref="O123" location="A125177854A" display="A125177854A" xr:uid="{AC6D6BD3-3A3C-49BD-A773-B16ACBBEFF49}"/>
    <hyperlink ref="O124" location="A125177886V" display="A125177886V" xr:uid="{7DFD0B2A-E1BE-4030-BEAE-9E833198FF0B}"/>
    <hyperlink ref="O125" location="A125177890K" display="A125177890K" xr:uid="{DE336EBB-2047-474E-969E-5DE3F6D48E9B}"/>
    <hyperlink ref="O126" location="A125177934A" display="A125177934A" xr:uid="{C0F77283-8E12-4D8E-A75C-9B11F6597516}"/>
    <hyperlink ref="O127" location="A125177842T" display="A125177842T" xr:uid="{4F6EA3CC-4345-405A-A1E4-764ECE147C19}"/>
    <hyperlink ref="O128" location="A125177922T" display="A125177922T" xr:uid="{55D1E031-C1A4-493A-8986-63CBB056C4D1}"/>
    <hyperlink ref="O129" location="A125177926A" display="A125177926A" xr:uid="{BF217302-5D30-4D0A-A7DE-202AF21CF74D}"/>
    <hyperlink ref="O133" location="A125177846A" display="A125177846A" xr:uid="{440DF5C8-3365-4022-953D-69A4D2CC3F26}"/>
    <hyperlink ref="O134" location="A125177866K" display="A125177866K" xr:uid="{A1599B6F-D5E9-43AB-A70F-0AF88FBEC6CD}"/>
    <hyperlink ref="O137" location="A125177894V" display="A125177894V" xr:uid="{C1F8A24B-977A-4BCD-A99F-631A15C23FF4}"/>
    <hyperlink ref="O138" location="A125177938K" display="A125177938K" xr:uid="{4E805F18-6EC7-4168-9CCF-B30F237A0FF3}"/>
    <hyperlink ref="R108" location="A125175098V" display="A125175098V" xr:uid="{837A7DC8-53DB-4B2C-AE18-40354B2629FE}"/>
    <hyperlink ref="R109" location="A125175062T" display="A125175062T" xr:uid="{14407B7A-101F-4D61-BDAB-E10F8397FF9F}"/>
    <hyperlink ref="R110" location="A125175102X" display="A125175102X" xr:uid="{B26DDBBD-A9DE-4F04-A3FC-E8F82E90C9EE}"/>
    <hyperlink ref="R111" location="A125175106J" display="A125175106J" xr:uid="{F71F1A84-973F-4FB7-85E8-E3F6CBA6208B}"/>
    <hyperlink ref="R112" location="A125175066A" display="A125175066A" xr:uid="{FFD99E7B-5798-4AC2-B6E7-24D8C6CFEB1D}"/>
    <hyperlink ref="R113" location="A125175070T" display="A125175070T" xr:uid="{81E7DB90-89B5-4B30-9D99-C3A768E1BB19}"/>
    <hyperlink ref="R114" location="A125175090A" display="A125175090A" xr:uid="{BFA4E975-30B8-4312-A378-57A953684E07}"/>
    <hyperlink ref="R115" location="A125175050J" display="A125175050J" xr:uid="{C6F4EDA3-7F0F-4DCC-A6A5-4049E8697415}"/>
    <hyperlink ref="R116" location="A125175110X" display="A125175110X" xr:uid="{6073347F-0684-4E9A-AFED-08BE432DA6AE}"/>
    <hyperlink ref="R117" location="A125175094K" display="A125175094K" xr:uid="{ACDB649B-1F81-4A8E-9075-EF731BAC731C}"/>
    <hyperlink ref="R118" location="A125175122J" display="A125175122J" xr:uid="{A0C52535-44E9-476C-8BDF-5F5CDBD2F0A3}"/>
    <hyperlink ref="R119" location="A125175054T" display="A125175054T" xr:uid="{3FA5AC53-AFEB-4234-A178-063ADF231D42}"/>
    <hyperlink ref="R120" location="A125175030X" display="A125175030X" xr:uid="{EF6F135A-48AA-47AA-8CDB-2804E7FE0589}"/>
    <hyperlink ref="R121" location="A125175042J" display="A125175042J" xr:uid="{CFAF7844-9706-4CA1-85FA-E51E429F5EC0}"/>
    <hyperlink ref="R122" location="A125175074A" display="A125175074A" xr:uid="{B88EF75E-3CC8-47A0-8DB6-D87E4CC7F90B}"/>
    <hyperlink ref="R123" location="A125175046T" display="A125175046T" xr:uid="{56A52A13-D3FD-40C9-A59C-89AF54B3E53F}"/>
    <hyperlink ref="R124" location="A125175078K" display="A125175078K" xr:uid="{5B7F2AF0-3A9F-4655-B12B-70C4BABC6947}"/>
    <hyperlink ref="R125" location="A125175082A" display="A125175082A" xr:uid="{7F09EB8D-4C34-4357-BD74-A4DDDCB44CC1}"/>
    <hyperlink ref="R126" location="A125175126T" display="A125175126T" xr:uid="{D5F38CE2-99B4-4C66-A9A4-7F559E012449}"/>
    <hyperlink ref="R127" location="A125175034J" display="A125175034J" xr:uid="{48A45264-358A-46A0-A086-582254F8D62A}"/>
    <hyperlink ref="R128" location="A125175114J" display="A125175114J" xr:uid="{5F23C09B-210A-4569-A55C-CAD10C5DAC64}"/>
    <hyperlink ref="R129" location="A125175118T" display="A125175118T" xr:uid="{8FA19B91-D894-4A86-A0F2-585C8579137C}"/>
    <hyperlink ref="R133" location="A125175038T" display="A125175038T" xr:uid="{E2F14C75-EA28-437C-A176-624FEB377BFE}"/>
    <hyperlink ref="R134" location="A125175058A" display="A125175058A" xr:uid="{C511869F-D184-4093-B44E-6E193CBCB60E}"/>
    <hyperlink ref="R137" location="A125175086K" display="A125175086K" xr:uid="{751BE595-5965-4502-93CE-7503C88D075E}"/>
    <hyperlink ref="R138" location="A125175130J" display="A125175130J" xr:uid="{1E4F4D68-F4D2-44E8-8C7B-BCCA0445710D}"/>
    <hyperlink ref="D108" location="A125184458F" display="A125184458F" xr:uid="{FFD09168-0C37-4D98-B511-E8D66C6358D5}"/>
    <hyperlink ref="D109" location="A125184422C" display="A125184422C" xr:uid="{22C32411-FDEE-43C6-A123-CF42F877C158}"/>
    <hyperlink ref="D110" location="A125184462W" display="A125184462W" xr:uid="{24EF07CE-F83C-4DAA-A7A0-50A4DE980948}"/>
    <hyperlink ref="D111" location="A125184466F" display="A125184466F" xr:uid="{FA63C32A-9CFF-4A48-91FA-39B11F560B21}"/>
    <hyperlink ref="D112" location="A125184426L" display="A125184426L" xr:uid="{48749A03-83D2-459F-8E64-FCD368B767FA}"/>
    <hyperlink ref="D113" location="A125184430C" display="A125184430C" xr:uid="{A52E8651-972B-443B-AC3A-1497EF000695}"/>
    <hyperlink ref="D114" location="A125184450L" display="A125184450L" xr:uid="{31C0D140-D269-4574-9E59-DF959DA993D2}"/>
    <hyperlink ref="D115" location="A125184410V" display="A125184410V" xr:uid="{AD87D862-5654-453A-B380-949BCD1480FC}"/>
    <hyperlink ref="D116" location="A125184470W" display="A125184470W" xr:uid="{AA5A3FD0-989E-451F-9C98-E5DB0DF8213B}"/>
    <hyperlink ref="D117" location="A125184454W" display="A125184454W" xr:uid="{B94F2E72-0B03-49E9-9841-6C9CE3E48D4A}"/>
    <hyperlink ref="D118" location="A125184482F" display="A125184482F" xr:uid="{5BBFE271-B108-47DF-A8AE-FD8AD2462655}"/>
    <hyperlink ref="D119" location="A125184414C" display="A125184414C" xr:uid="{BB318F2F-6A35-4B8B-B46C-C583D1CC682B}"/>
    <hyperlink ref="D120" location="A125184390W" display="A125184390W" xr:uid="{6C188AAB-4413-4638-8297-586EFF851482}"/>
    <hyperlink ref="D121" location="A125184402V" display="A125184402V" xr:uid="{B4403225-72C8-47A2-88F7-EA50AABE3AAC}"/>
    <hyperlink ref="D122" location="A125184434L" display="A125184434L" xr:uid="{14B68E31-AD2A-42C8-AC27-5A888AF5B651}"/>
    <hyperlink ref="D123" location="A125184406C" display="A125184406C" xr:uid="{AA482A25-AED3-4D6A-AEEE-9B66CB118F68}"/>
    <hyperlink ref="D124" location="A125184438W" display="A125184438W" xr:uid="{6A09EE21-E113-4B60-9B0C-227CF8D3F97A}"/>
    <hyperlink ref="D125" location="A125184442L" display="A125184442L" xr:uid="{22A90B46-D386-44EC-8F77-F91E4FF8FC7A}"/>
    <hyperlink ref="D126" location="A125184486R" display="A125184486R" xr:uid="{2BECAD60-E140-4136-B487-115CD2643C4C}"/>
    <hyperlink ref="D127" location="A125184394F" display="A125184394F" xr:uid="{677572DA-8052-4105-BC93-C4A6E4CAA354}"/>
    <hyperlink ref="D128" location="A125184474F" display="A125184474F" xr:uid="{A7E38086-4933-444A-84FA-4FB70B9EC1FE}"/>
    <hyperlink ref="D129" location="A125184478R" display="A125184478R" xr:uid="{3091AA60-77B4-4D3C-8968-93EFB1D9AA4E}"/>
    <hyperlink ref="D133" location="A125184398R" display="A125184398R" xr:uid="{BA6BB544-B708-403B-85D5-1A5E8E938A4F}"/>
    <hyperlink ref="D134" location="A125184418L" display="A125184418L" xr:uid="{2330ED38-3258-4996-A7AA-59F204FB05D5}"/>
    <hyperlink ref="D137" location="A125184446W" display="A125184446W" xr:uid="{DE5B1042-7F1F-4F02-B972-4BDACBE4556D}"/>
    <hyperlink ref="D138" location="A125184490F" display="A125184490F" xr:uid="{75EBF3AA-BC38-49F4-9649-7874E4FF904E}"/>
    <hyperlink ref="G108" location="A125187266T" display="A125187266T" xr:uid="{5A332AA1-2E82-4CB3-8CD6-D925ED0E30CC}"/>
    <hyperlink ref="G109" location="A125187230R" display="A125187230R" xr:uid="{F4EFD488-0237-4D77-884A-511B90467F4D}"/>
    <hyperlink ref="G110" location="A125187270J" display="A125187270J" xr:uid="{41BBA5BD-A3EE-4F08-BD10-107D93BBDB78}"/>
    <hyperlink ref="G111" location="A125187274T" display="A125187274T" xr:uid="{D5093D5A-DBA2-4958-8F9F-0D85E13A9A51}"/>
    <hyperlink ref="G112" location="A125187234X" display="A125187234X" xr:uid="{41D8E93F-EC6E-4826-A86E-A798172D27B0}"/>
    <hyperlink ref="G113" location="A125187238J" display="A125187238J" xr:uid="{9212D0D8-0C23-40DE-A5F4-202B2FD8B328}"/>
    <hyperlink ref="G114" location="A125187258T" display="A125187258T" xr:uid="{8501634E-BFC8-4800-B811-29C04C8588D3}"/>
    <hyperlink ref="G115" location="A125187218X" display="A125187218X" xr:uid="{6B442DEF-A654-49EA-8107-EA8893FFF302}"/>
    <hyperlink ref="G116" location="A125187278A" display="A125187278A" xr:uid="{2A4F3E3E-54CA-4979-A244-6F1AC7518E0C}"/>
    <hyperlink ref="G117" location="A125187262J" display="A125187262J" xr:uid="{3F381A12-9A26-48D3-A272-DC7A9F5930D9}"/>
    <hyperlink ref="G118" location="A125187290T" display="A125187290T" xr:uid="{1CE2FE14-8B73-49E6-BC5A-6F8E1C4DED04}"/>
    <hyperlink ref="G119" location="A125187222R" display="A125187222R" xr:uid="{63557950-4B09-4D79-BCB5-C44E329E6749}"/>
    <hyperlink ref="G120" location="A125187198A" display="A125187198A" xr:uid="{D9B79B27-58BD-4B89-9FD7-EB061D09273B}"/>
    <hyperlink ref="G121" location="A125187210F" display="A125187210F" xr:uid="{2BC32213-0B54-4878-9A0E-E7E45DD2EA37}"/>
    <hyperlink ref="G122" location="A125187242X" display="A125187242X" xr:uid="{05E3ED55-5A59-47FA-A29E-0DF141A93E69}"/>
    <hyperlink ref="G123" location="A125187214R" display="A125187214R" xr:uid="{C8F82A01-C22B-4F52-924A-107E938D8276}"/>
    <hyperlink ref="G124" location="A125187246J" display="A125187246J" xr:uid="{64D4727A-428F-4FA9-9B14-B3F2435E3CF8}"/>
    <hyperlink ref="G125" location="A125187250X" display="A125187250X" xr:uid="{61917241-3055-4218-8149-264D473539C5}"/>
    <hyperlink ref="G126" location="A125187294A" display="A125187294A" xr:uid="{96FB2DBA-45A4-4FCF-98D4-4271D5409B7E}"/>
    <hyperlink ref="G127" location="A125187202F" display="A125187202F" xr:uid="{96DEBC09-8F28-4BA0-9D97-5C5C835FD428}"/>
    <hyperlink ref="G128" location="A125187282T" display="A125187282T" xr:uid="{CB956D86-8D87-4959-958F-D2E08E99D0F5}"/>
    <hyperlink ref="G129" location="A125187286A" display="A125187286A" xr:uid="{FD791821-16B9-47D5-90B1-6ED30A5BDB43}"/>
    <hyperlink ref="G133" location="A125187206R" display="A125187206R" xr:uid="{C3020A96-E6FB-43FE-BF6F-24F15D4D505D}"/>
    <hyperlink ref="G134" location="A125187226X" display="A125187226X" xr:uid="{797DDF7B-8927-49B7-A951-5471E3DF5232}"/>
    <hyperlink ref="G137" location="A125187254J" display="A125187254J" xr:uid="{510836F4-92C9-4D98-BED2-DF8E7BCDBDEA}"/>
    <hyperlink ref="G138" location="A125187298K" display="A125187298K" xr:uid="{07473B3A-9ED3-4225-A25E-0149BB70DF7A}"/>
    <hyperlink ref="J108" location="A125185394X" display="A125185394X" xr:uid="{EE0E1EB2-375E-4529-BC47-549D5C987358}"/>
    <hyperlink ref="J109" location="A125185358R" display="A125185358R" xr:uid="{F1A13613-E3FF-4AA8-B70F-21BC34411380}"/>
    <hyperlink ref="J110" location="A125185398J" display="A125185398J" xr:uid="{10AC92BD-71F6-4AD7-BBE8-0BE0C2AF3C5E}"/>
    <hyperlink ref="J111" location="A125185402L" display="A125185402L" xr:uid="{174D06D8-0E17-4516-A02F-88A998F937FB}"/>
    <hyperlink ref="J112" location="A125185362F" display="A125185362F" xr:uid="{4D57004B-9882-4DCE-A54D-ABDAECDE4830}"/>
    <hyperlink ref="J113" location="A125185366R" display="A125185366R" xr:uid="{B419897E-9BD3-4BB7-BC3B-286AA5B9249A}"/>
    <hyperlink ref="J114" location="A125185386X" display="A125185386X" xr:uid="{9CFF65F8-A86D-4FA2-B13F-C8E9362EE298}"/>
    <hyperlink ref="J115" location="A125185346F" display="A125185346F" xr:uid="{08629E00-468F-4F77-89B4-1B5FE17846CD}"/>
    <hyperlink ref="J116" location="A125185406W" display="A125185406W" xr:uid="{74CDEE6E-DAEE-4376-95DD-40B2CEB3B289}"/>
    <hyperlink ref="J117" location="A125185390R" display="A125185390R" xr:uid="{206FFC6F-24CC-4CB7-AC08-F43210D965A5}"/>
    <hyperlink ref="J118" location="A125185418F" display="A125185418F" xr:uid="{EAA8BC78-E380-4275-9308-C2A7E8238B3A}"/>
    <hyperlink ref="J119" location="A125185350W" display="A125185350W" xr:uid="{BE5EAD84-920C-42C2-A666-76E1256F9080}"/>
    <hyperlink ref="J120" location="A125185326W" display="A125185326W" xr:uid="{68B40D60-285B-48DD-89FF-63009940FC43}"/>
    <hyperlink ref="J121" location="A125185338F" display="A125185338F" xr:uid="{677D4A26-EC67-4D38-B8F6-18C062ABFA3E}"/>
    <hyperlink ref="J122" location="A125185370F" display="A125185370F" xr:uid="{355DCB30-4B3E-40EB-A2E7-A641968BCF29}"/>
    <hyperlink ref="J123" location="A125185342W" display="A125185342W" xr:uid="{9FFFA6D1-86FA-45D7-9751-7B24BF655D43}"/>
    <hyperlink ref="J124" location="A125185374R" display="A125185374R" xr:uid="{8D38D5AC-131E-48B2-8728-BF4037D5612C}"/>
    <hyperlink ref="J125" location="A125185378X" display="A125185378X" xr:uid="{C9C28168-C10C-4135-89A5-2CBD0CB0D277}"/>
    <hyperlink ref="J126" location="A125185422W" display="A125185422W" xr:uid="{7C53B1B8-D734-471E-B110-B88177C26D16}"/>
    <hyperlink ref="J127" location="A125185330L" display="A125185330L" xr:uid="{E97066A0-4C30-4B80-8DAC-A3BC95FD7290}"/>
    <hyperlink ref="J128" location="A125185410L" display="A125185410L" xr:uid="{C1A81063-5B8E-4295-8D62-787E345F8A9E}"/>
    <hyperlink ref="J129" location="A125185414W" display="A125185414W" xr:uid="{2CF3EA3D-278C-4E37-A008-87E7A668E5BA}"/>
    <hyperlink ref="J133" location="A125185334W" display="A125185334W" xr:uid="{ED54D29A-A453-4114-8600-074B863D6BB4}"/>
    <hyperlink ref="J134" location="A125185354F" display="A125185354F" xr:uid="{CC1C41F0-FE73-45F4-B1A4-29E4125609F9}"/>
    <hyperlink ref="J137" location="A125185382R" display="A125185382R" xr:uid="{3E921C6E-5F32-49DA-9BE6-8DDFA9D08D6B}"/>
    <hyperlink ref="J138" location="A125185426F" display="A125185426F" xr:uid="{740B8A4A-BA2C-4867-AF14-57DD6C43A77E}"/>
    <hyperlink ref="M108" location="A125188202X" display="A125188202X" xr:uid="{7A05E3D5-6140-4D15-AFB7-549480F6BA26}"/>
    <hyperlink ref="M109" location="A125188166A" display="A125188166A" xr:uid="{E5EF3125-315B-48B4-B296-4B051029149A}"/>
    <hyperlink ref="M110" location="A125188206J" display="A125188206J" xr:uid="{EF1F1C0A-E936-4610-9240-C3271FBD459A}"/>
    <hyperlink ref="M111" location="A125188210X" display="A125188210X" xr:uid="{F0BDD1B0-6B71-4165-B895-996366FD5B85}"/>
    <hyperlink ref="M112" location="A125188170T" display="A125188170T" xr:uid="{93D2C4F4-167A-43AD-8271-2464657902ED}"/>
    <hyperlink ref="M113" location="A125188174A" display="A125188174A" xr:uid="{8ECF5FAF-B21B-4E6A-8FE1-2849FA5622F6}"/>
    <hyperlink ref="M114" location="A125188194K" display="A125188194K" xr:uid="{D56232E7-6DB9-41A7-8C66-6B3415E263F1}"/>
    <hyperlink ref="M115" location="A125188154T" display="A125188154T" xr:uid="{5B924E3A-C26C-4D7E-B0D8-6C1DEA9B820C}"/>
    <hyperlink ref="M116" location="A125188214J" display="A125188214J" xr:uid="{FD1ADCC7-6D55-4916-A466-E5E3B5588CBA}"/>
    <hyperlink ref="M117" location="A125188198V" display="A125188198V" xr:uid="{044BCB67-7C46-46C2-B2E9-80844ADCE55A}"/>
    <hyperlink ref="M118" location="A125188226T" display="A125188226T" xr:uid="{581B783C-02AC-4E31-8D29-8E87BA6EC586}"/>
    <hyperlink ref="M119" location="A125188158A" display="A125188158A" xr:uid="{898A4F27-45E3-44F5-8457-8D7A88909FDE}"/>
    <hyperlink ref="M120" location="A125188134J" display="A125188134J" xr:uid="{1FC3F02E-E50B-493E-87EC-DF80B9F3655B}"/>
    <hyperlink ref="M121" location="A125188146T" display="A125188146T" xr:uid="{BB73C598-5D80-436B-A874-BFECE6FCA246}"/>
    <hyperlink ref="M122" location="A125188178K" display="A125188178K" xr:uid="{BC83DBC5-8821-4786-A926-0991758873F7}"/>
    <hyperlink ref="M123" location="A125188150J" display="A125188150J" xr:uid="{91186BE0-66AF-4901-AA3C-C4B6394160E7}"/>
    <hyperlink ref="M124" location="A125188182A" display="A125188182A" xr:uid="{A7C3CCD7-5A28-4EB5-8693-8005866AA2CF}"/>
    <hyperlink ref="M125" location="A125188186K" display="A125188186K" xr:uid="{10C66A81-E399-4410-B252-F9D750062F8B}"/>
    <hyperlink ref="M126" location="A125188230J" display="A125188230J" xr:uid="{7B61862B-C9E4-415E-A412-34A295674673}"/>
    <hyperlink ref="M127" location="A125188138T" display="A125188138T" xr:uid="{6DF817A1-0C05-4C67-84C4-A5441BE8745F}"/>
    <hyperlink ref="M128" location="A125188218T" display="A125188218T" xr:uid="{3D28CE53-3AC1-4D48-82AB-57EB390F3232}"/>
    <hyperlink ref="M129" location="A125188222J" display="A125188222J" xr:uid="{289FFDF0-6093-4B1B-A78C-36D46C30A28C}"/>
    <hyperlink ref="M133" location="A125188142J" display="A125188142J" xr:uid="{875FE62F-A072-4D5C-8A59-24BC114212FB}"/>
    <hyperlink ref="M134" location="A125188162T" display="A125188162T" xr:uid="{748902B4-CDC8-4F2A-A75D-54FE4C1B6EA8}"/>
    <hyperlink ref="M137" location="A125188190A" display="A125188190A" xr:uid="{F741DF4E-5E6F-4193-BA72-238694466CBC}"/>
    <hyperlink ref="M138" location="A125188234T" display="A125188234T" xr:uid="{594E6974-4586-4609-A7B3-8E97B51AF035}"/>
    <hyperlink ref="P108" location="A125189138K" display="A125189138K" xr:uid="{00674337-2F8E-41AE-949E-BDACAD4E0DC4}"/>
    <hyperlink ref="P109" location="A125189102J" display="A125189102J" xr:uid="{CAB5A495-A52B-4427-BCEB-1843DCA23322}"/>
    <hyperlink ref="P110" location="A125189142A" display="A125189142A" xr:uid="{0A6E0BED-3202-49EF-9898-96C2982ED354}"/>
    <hyperlink ref="P111" location="A125189146K" display="A125189146K" xr:uid="{2977A9BC-86AE-49E2-BA8D-CB2E029FE7D0}"/>
    <hyperlink ref="P112" location="A125189106T" display="A125189106T" xr:uid="{C69309D4-CAE0-45F9-AAEA-C2ECC1E013F3}"/>
    <hyperlink ref="P113" location="A125189110J" display="A125189110J" xr:uid="{E308426B-529C-403E-906E-2AE22F3C4566}"/>
    <hyperlink ref="P114" location="A125189130T" display="A125189130T" xr:uid="{9C2F4A12-298B-497B-8133-4A0EAB045AA7}"/>
    <hyperlink ref="P115" location="A125189090K" display="A125189090K" xr:uid="{7FB878C4-D09D-4FE3-8F2F-F75508E56289}"/>
    <hyperlink ref="P116" location="A125189150A" display="A125189150A" xr:uid="{58947FCF-1426-4CC2-B5ED-1C66F8762A02}"/>
    <hyperlink ref="P117" location="A125189134A" display="A125189134A" xr:uid="{3A9BD27C-55A5-439F-91B2-1263F8940F6B}"/>
    <hyperlink ref="P118" location="A125189162K" display="A125189162K" xr:uid="{C2185A41-1D0D-45B1-91DC-C10BA11E7E46}"/>
    <hyperlink ref="P119" location="A125189094V" display="A125189094V" xr:uid="{21ECE4CC-EE2E-41E8-AE61-257E5F50E8BB}"/>
    <hyperlink ref="P120" location="A125189070A" display="A125189070A" xr:uid="{5E49937D-D5BA-498D-8038-0DC7BB5730C4}"/>
    <hyperlink ref="P121" location="A125189082K" display="A125189082K" xr:uid="{7D1C09E8-058D-471F-8211-33D6A6580FC6}"/>
    <hyperlink ref="P122" location="A125189114T" display="A125189114T" xr:uid="{DADCB9AE-6C8E-46A0-AACF-6A45692FFE0B}"/>
    <hyperlink ref="P123" location="A125189086V" display="A125189086V" xr:uid="{35DF6F5A-263B-4A9D-93F8-1FB82CE127D7}"/>
    <hyperlink ref="P124" location="A125189118A" display="A125189118A" xr:uid="{1D0F50A2-7D9B-4757-AD54-0A778792DDA1}"/>
    <hyperlink ref="P125" location="A125189122T" display="A125189122T" xr:uid="{572A2496-96EA-4148-AA32-1F42010B75BD}"/>
    <hyperlink ref="P126" location="A125189166V" display="A125189166V" xr:uid="{D0F3DCF7-19A3-4E10-9705-7391EA35CEF3}"/>
    <hyperlink ref="P127" location="A125189074K" display="A125189074K" xr:uid="{046EBD84-9C19-4717-9065-59F8F814E464}"/>
    <hyperlink ref="P128" location="A125189154K" display="A125189154K" xr:uid="{1B3EED3A-5705-4EAF-B951-3CFB6064CA3C}"/>
    <hyperlink ref="P129" location="A125189158V" display="A125189158V" xr:uid="{20DA5A0F-A3AC-4C18-AF28-8FECC57E03F4}"/>
    <hyperlink ref="P133" location="A125189078V" display="A125189078V" xr:uid="{E1238BF4-E185-4C2D-91FF-62B338B4E03D}"/>
    <hyperlink ref="P134" location="A125189098C" display="A125189098C" xr:uid="{416C5D35-4032-46BF-B868-A6A0E0F8EE93}"/>
    <hyperlink ref="P137" location="A125189126A" display="A125189126A" xr:uid="{F79CFF85-3630-4311-9562-2C4C9E3B1865}"/>
    <hyperlink ref="P138" location="A125189170K" display="A125189170K" xr:uid="{867B9613-F81D-4C0E-A7D6-D2F4748737F7}"/>
    <hyperlink ref="S108" location="A125186330F" display="A125186330F" xr:uid="{23CE6CC4-2725-4F65-A16B-67A95088F2C4}"/>
    <hyperlink ref="S109" location="A125186294J" display="A125186294J" xr:uid="{5552AEEF-E167-44A8-837A-D0A04940ED87}"/>
    <hyperlink ref="S110" location="A125186334R" display="A125186334R" xr:uid="{5AECB252-7438-48C3-8068-2E53A800DF9E}"/>
    <hyperlink ref="S111" location="A125186338X" display="A125186338X" xr:uid="{5101B1E6-70ED-4987-8599-EE8928FA1D45}"/>
    <hyperlink ref="S112" location="A125186298T" display="A125186298T" xr:uid="{2962C10A-A8C6-4577-A233-5FF89B0F79C2}"/>
    <hyperlink ref="S113" location="A125186302W" display="A125186302W" xr:uid="{51A46D15-CA71-480F-902C-A83A42604603}"/>
    <hyperlink ref="S114" location="A125186322F" display="A125186322F" xr:uid="{0C7F4326-CA9E-4C57-9216-427A32505007}"/>
    <hyperlink ref="S115" location="A125186282X" display="A125186282X" xr:uid="{3CD244E4-7552-493A-9278-701A3AC766E6}"/>
    <hyperlink ref="S116" location="A125186342R" display="A125186342R" xr:uid="{A75C27AA-9A5B-42C1-A2A7-DF68137DB706}"/>
    <hyperlink ref="S117" location="A125186326R" display="A125186326R" xr:uid="{77631C79-14C0-4619-B3FC-E37805106A7F}"/>
    <hyperlink ref="S118" location="A125186354X" display="A125186354X" xr:uid="{5DC3979C-5B4B-4163-8DE3-33ED581B0128}"/>
    <hyperlink ref="S119" location="A125186286J" display="A125186286J" xr:uid="{A6FC3C3F-9180-469C-9395-15B33F98B122}"/>
    <hyperlink ref="S120" location="A125186262R" display="A125186262R" xr:uid="{C02981C7-2EBC-4B0E-B9FB-75731388BC0F}"/>
    <hyperlink ref="S121" location="A125186274X" display="A125186274X" xr:uid="{AA3AD739-9D03-4884-97B1-4FC7322825F8}"/>
    <hyperlink ref="S122" location="A125186306F" display="A125186306F" xr:uid="{4811B360-3115-4EF3-A8DF-6E0C088FB910}"/>
    <hyperlink ref="S123" location="A125186278J" display="A125186278J" xr:uid="{1A134F22-6C68-443F-8E13-8658A77659F0}"/>
    <hyperlink ref="S124" location="A125186310W" display="A125186310W" xr:uid="{2CB1A4B8-DC63-453B-8EA1-C17B1AABD190}"/>
    <hyperlink ref="S125" location="A125186314F" display="A125186314F" xr:uid="{9D7E3A6A-842C-4446-BAC1-616FC703AB10}"/>
    <hyperlink ref="S126" location="A125186358J" display="A125186358J" xr:uid="{80A50663-25E9-40CD-95F8-60EF96113366}"/>
    <hyperlink ref="S127" location="A125186266X" display="A125186266X" xr:uid="{71DC25F7-0DDF-4A03-9FC0-FE29C25D5E5C}"/>
    <hyperlink ref="S128" location="A125186346X" display="A125186346X" xr:uid="{19DF7D42-CAB1-44BE-8127-B77B9E8DF2E9}"/>
    <hyperlink ref="S129" location="A125186350R" display="A125186350R" xr:uid="{C801FB3D-53A4-4C87-BE1E-FA4ACBCC12F5}"/>
    <hyperlink ref="S133" location="A125186270R" display="A125186270R" xr:uid="{90F8AF0C-D81A-427B-8ADD-FDA75D20F0B0}"/>
    <hyperlink ref="S134" location="A125186290X" display="A125186290X" xr:uid="{1AEBED52-C234-4CAF-A5B2-348DF43F0F3C}"/>
    <hyperlink ref="S137" location="A125186318R" display="A125186318R" xr:uid="{6B19F1B4-88D7-43C9-B606-3D29C04F1F8B}"/>
    <hyperlink ref="S138" location="A125186362X" display="A125186362X" xr:uid="{E78BC724-1734-404A-A082-660EFCB46EE9}"/>
    <hyperlink ref="E108" location="A125178842K" display="A125178842K" xr:uid="{AC1DE07D-15BC-4DE3-AD15-BB51B9649DA3}"/>
    <hyperlink ref="E109" location="A125178806A" display="A125178806A" xr:uid="{EBF706BC-73A6-4822-A0F6-CFFF63107CBA}"/>
    <hyperlink ref="E110" location="A125178846V" display="A125178846V" xr:uid="{2AC71114-C69E-470C-941B-6618466579C6}"/>
    <hyperlink ref="E111" location="A125178850K" display="A125178850K" xr:uid="{BB773FE2-E4B4-4B90-A06C-AAA0FA1CA56F}"/>
    <hyperlink ref="E112" location="A125178810T" display="A125178810T" xr:uid="{76DFCB1D-A300-4C46-97F2-9C69C9E536FC}"/>
    <hyperlink ref="E113" location="A125178814A" display="A125178814A" xr:uid="{C9A1311F-2D4F-476F-BF84-62D793052F16}"/>
    <hyperlink ref="E114" location="A125178834K" display="A125178834K" xr:uid="{613F1D6D-5CDE-46B0-A427-D78B3DBBB7F5}"/>
    <hyperlink ref="E115" location="A125178794C" display="A125178794C" xr:uid="{A0881FD7-CE61-4792-8C78-C15084C49824}"/>
    <hyperlink ref="E116" location="A125178854V" display="A125178854V" xr:uid="{D8AA829B-B374-44BA-921A-4179E7B9F2AF}"/>
    <hyperlink ref="E117" location="A125178838V" display="A125178838V" xr:uid="{F2B36AFC-5D29-4B56-A2C0-46C1F92688C8}"/>
    <hyperlink ref="E118" location="A125178866C" display="A125178866C" xr:uid="{AE705FE8-6006-47FF-9974-C687F803A681}"/>
    <hyperlink ref="E119" location="A125178798L" display="A125178798L" xr:uid="{E49077C4-66BE-4F49-8228-16249B6DE77E}"/>
    <hyperlink ref="E120" location="A125178774V" display="A125178774V" xr:uid="{7E378ADB-770A-480E-BF44-3EA4F659D098}"/>
    <hyperlink ref="E121" location="A125178786C" display="A125178786C" xr:uid="{DF8105A8-0881-4155-BC96-CB568044387A}"/>
    <hyperlink ref="E122" location="A125178818K" display="A125178818K" xr:uid="{119D11C3-A3E5-418B-9EE2-DDBE8126EA14}"/>
    <hyperlink ref="E123" location="A125178790V" display="A125178790V" xr:uid="{BBBE1F93-2E21-4D88-A131-1331FF7AF39F}"/>
    <hyperlink ref="E124" location="A125178822A" display="A125178822A" xr:uid="{FECA3C6B-F436-4837-8E6B-54248586362C}"/>
    <hyperlink ref="E125" location="A125178826K" display="A125178826K" xr:uid="{13C3E470-072C-4CB0-B388-262634F33C4D}"/>
    <hyperlink ref="E126" location="A125178870V" display="A125178870V" xr:uid="{7ECC9090-0245-4910-9CD9-69BF5CA0B008}"/>
    <hyperlink ref="E127" location="A125178778C" display="A125178778C" xr:uid="{BC924064-F815-4217-A24D-96EEFD0F7A4D}"/>
    <hyperlink ref="E128" location="A125178858C" display="A125178858C" xr:uid="{1E9D70E1-C9ED-4A07-BD0D-3A9E3B2D47F0}"/>
    <hyperlink ref="E129" location="A125178862V" display="A125178862V" xr:uid="{4B3BECB3-D2B7-4516-B4DE-B2CB9DBDE83F}"/>
    <hyperlink ref="E133" location="A125178782V" display="A125178782V" xr:uid="{CE4533BD-2480-436B-A4DF-9BA641390342}"/>
    <hyperlink ref="E134" location="A125178802T" display="A125178802T" xr:uid="{D8CCA9C2-B6B3-48F2-A5C6-A68525EC6351}"/>
    <hyperlink ref="E137" location="A125178830A" display="A125178830A" xr:uid="{C19974DA-CC0E-437C-9E44-ABDAEF19D202}"/>
    <hyperlink ref="E138" location="A125178874C" display="A125178874C" xr:uid="{D89F6F07-7329-4E25-B2D0-E860E339B391}"/>
    <hyperlink ref="H108" location="A125181650A" display="A125181650A" xr:uid="{4CC08DF3-ED08-4D2E-B169-1B16CFE8D47F}"/>
    <hyperlink ref="H109" location="A125181614T" display="A125181614T" xr:uid="{1BBAB763-DC78-44D7-93E2-1904DABC1919}"/>
    <hyperlink ref="H110" location="A125181654K" display="A125181654K" xr:uid="{99565F4A-B14C-46FF-AB32-99738A32CFCA}"/>
    <hyperlink ref="H111" location="A125181658V" display="A125181658V" xr:uid="{3F4BB9D5-D911-486D-9F7F-33F5F848622C}"/>
    <hyperlink ref="H112" location="A125181618A" display="A125181618A" xr:uid="{1FE8DE68-57D1-4E9B-8C7C-215CF828FF7A}"/>
    <hyperlink ref="H113" location="A125181622T" display="A125181622T" xr:uid="{4575BEF6-5956-4543-8B93-BEF347FF888A}"/>
    <hyperlink ref="H114" location="A125181642A" display="A125181642A" xr:uid="{AB35A3E3-8F15-4E40-BFB4-234BD7B7D0A7}"/>
    <hyperlink ref="H115" location="A125181602J" display="A125181602J" xr:uid="{8A130839-2A6C-4D67-A597-CF32A8F72174}"/>
    <hyperlink ref="H116" location="A125181662K" display="A125181662K" xr:uid="{52464796-CDD2-4559-8215-F5B265B77528}"/>
    <hyperlink ref="H117" location="A125181646K" display="A125181646K" xr:uid="{8F1DB138-4649-4676-8ABF-8AE7B88FD69A}"/>
    <hyperlink ref="H118" location="A125181674V" display="A125181674V" xr:uid="{4A63E93B-758F-4F7D-9650-A351CEE25B97}"/>
    <hyperlink ref="H119" location="A125181606T" display="A125181606T" xr:uid="{F70242A1-3A3D-4CD0-87E9-4CCC2BE2BB81}"/>
    <hyperlink ref="H120" location="A125181582K" display="A125181582K" xr:uid="{CABDA2B1-8DBB-47EA-8D6E-171655B43747}"/>
    <hyperlink ref="H121" location="A125181594V" display="A125181594V" xr:uid="{D4C19FE8-8900-4E21-B975-16737CAEBE73}"/>
    <hyperlink ref="H122" location="A125181626A" display="A125181626A" xr:uid="{3309F5B6-31ED-4A2D-B418-93CD796CB282}"/>
    <hyperlink ref="H123" location="A125181598C" display="A125181598C" xr:uid="{A6DD1E57-1D1D-4516-A5B5-1C1B484658C7}"/>
    <hyperlink ref="H124" location="A125181630T" display="A125181630T" xr:uid="{E1C04A07-7EB1-4447-9DB7-E5F64476688B}"/>
    <hyperlink ref="H125" location="A125181634A" display="A125181634A" xr:uid="{5A882A29-FF45-4F60-93C9-F3E27F65E092}"/>
    <hyperlink ref="H126" location="A125181678C" display="A125181678C" xr:uid="{616C78B0-AB9E-4FE4-B3D4-10CC1DE99A22}"/>
    <hyperlink ref="H127" location="A125181586V" display="A125181586V" xr:uid="{B9471D8A-F973-4F14-BDFB-9F9F95AB3ECF}"/>
    <hyperlink ref="H128" location="A125181666V" display="A125181666V" xr:uid="{8A49D9EB-688F-43C1-B6EE-8708BEA9F40E}"/>
    <hyperlink ref="H129" location="A125181670K" display="A125181670K" xr:uid="{BDA9C17C-53C5-48E9-8C5A-35AB799F94BB}"/>
    <hyperlink ref="H133" location="A125181590K" display="A125181590K" xr:uid="{BBB4A978-5484-429A-A3EB-53D01F482087}"/>
    <hyperlink ref="H134" location="A125181610J" display="A125181610J" xr:uid="{0BB1E080-2083-4952-B51C-565761900955}"/>
    <hyperlink ref="H137" location="A125181638K" display="A125181638K" xr:uid="{861B5E33-8DBF-4254-923B-24F0E48C3536}"/>
    <hyperlink ref="H138" location="A125181682V" display="A125181682V" xr:uid="{06294BDC-8D7D-4400-BEAC-72130CB4BACD}"/>
    <hyperlink ref="K108" location="A125179778W" display="A125179778W" xr:uid="{3817B077-B750-4727-980F-A33040799897}"/>
    <hyperlink ref="K109" location="A125179742V" display="A125179742V" xr:uid="{C35F921C-BAE0-4A6D-8730-79131BD1491E}"/>
    <hyperlink ref="K110" location="A125179782L" display="A125179782L" xr:uid="{8BA5C6FA-60D4-4AA4-B3D6-3351D2BA4792}"/>
    <hyperlink ref="K111" location="A125179786W" display="A125179786W" xr:uid="{ACDC14C1-879B-41F5-BAEA-309D9F7B4B8D}"/>
    <hyperlink ref="K112" location="A125179746C" display="A125179746C" xr:uid="{573A28F9-8CF7-4E98-8CFC-37D7ECA4C36C}"/>
    <hyperlink ref="K113" location="A125179750V" display="A125179750V" xr:uid="{D34C930F-9955-4C9F-902B-EDA71E4DA39F}"/>
    <hyperlink ref="K114" location="A125179770C" display="A125179770C" xr:uid="{2B952F43-61EB-4919-95B3-19A37B2BFA19}"/>
    <hyperlink ref="K115" location="A125179730K" display="A125179730K" xr:uid="{559A81AD-35F3-4F70-8988-BB8C55FE4368}"/>
    <hyperlink ref="K116" location="A125179790L" display="A125179790L" xr:uid="{63FD96F4-E9A1-462B-9625-8AE78220834A}"/>
    <hyperlink ref="K117" location="A125179774L" display="A125179774L" xr:uid="{75C43EA0-78A7-4F9C-B71D-947591FF11C6}"/>
    <hyperlink ref="K118" location="A125179802K" display="A125179802K" xr:uid="{802BA0D4-2F9E-4508-B6EA-8B1F054EABF5}"/>
    <hyperlink ref="K119" location="A125179734V" display="A125179734V" xr:uid="{9FD2E0E1-09C6-41D8-A603-644BC1E2C0B4}"/>
    <hyperlink ref="K120" location="A125179710A" display="A125179710A" xr:uid="{900A672F-7E2F-4C40-B2E7-65F5BA21FDB8}"/>
    <hyperlink ref="K121" location="A125179722K" display="A125179722K" xr:uid="{253CE118-7013-4C15-8A64-6BF7C5746ED4}"/>
    <hyperlink ref="K122" location="A125179754C" display="A125179754C" xr:uid="{CDA9AB27-21AC-481B-A559-C55788815173}"/>
    <hyperlink ref="K123" location="A125179726V" display="A125179726V" xr:uid="{70FCC521-CB7E-4B27-A949-7EBA7A545A78}"/>
    <hyperlink ref="K124" location="A125179758L" display="A125179758L" xr:uid="{64C6E4D5-C837-44F8-A78B-C664C32DBC64}"/>
    <hyperlink ref="K125" location="A125179762C" display="A125179762C" xr:uid="{81864ADF-C7BC-4933-A6A9-767651537C73}"/>
    <hyperlink ref="K126" location="A125179806V" display="A125179806V" xr:uid="{52C63C58-A23E-4C9E-A9F9-94CD095E3B4D}"/>
    <hyperlink ref="K127" location="A125179714K" display="A125179714K" xr:uid="{0615A126-7AFD-493F-B787-5CD26FCB210E}"/>
    <hyperlink ref="K128" location="A125179794W" display="A125179794W" xr:uid="{AD49FFC7-FB48-4D43-82B3-FCFCB3A2DE1F}"/>
    <hyperlink ref="K129" location="A125179798F" display="A125179798F" xr:uid="{8BDF0996-41DF-4106-A657-B1232D99AC16}"/>
    <hyperlink ref="K133" location="A125179718V" display="A125179718V" xr:uid="{C26F9BFA-8D84-48A3-AABE-45801C2F9B7D}"/>
    <hyperlink ref="K134" location="A125179738C" display="A125179738C" xr:uid="{8D3CEEC2-80D4-4975-9440-15FC0EFEB258}"/>
    <hyperlink ref="K137" location="A125179766L" display="A125179766L" xr:uid="{3517B5BD-B0E9-44F3-9531-000AE40BD3DF}"/>
    <hyperlink ref="K138" location="A125179810K" display="A125179810K" xr:uid="{FA6A9919-3349-467A-A6C4-6FFD3EA8340F}"/>
    <hyperlink ref="N108" location="A125182586L" display="A125182586L" xr:uid="{60307529-1025-424B-A3E2-FA796CCABED8}"/>
    <hyperlink ref="N109" location="A125182550K" display="A125182550K" xr:uid="{19B81E2B-AA04-4ACC-8CB1-75A43FAA79E3}"/>
    <hyperlink ref="N110" location="A125182590C" display="A125182590C" xr:uid="{B5EFCDF6-32CE-4CBF-A231-1750CD696E63}"/>
    <hyperlink ref="N111" location="A125182594L" display="A125182594L" xr:uid="{05F1ACE5-7F5A-43C8-B285-958E69A43675}"/>
    <hyperlink ref="N112" location="A125182554V" display="A125182554V" xr:uid="{AFD7D368-0563-4F34-8EA1-70F388F164AC}"/>
    <hyperlink ref="N113" location="A125182558C" display="A125182558C" xr:uid="{3DE8136F-22D8-4023-BC6D-A1D0D7824D89}"/>
    <hyperlink ref="N114" location="A125182578L" display="A125182578L" xr:uid="{68A3C845-97D2-4204-B2C8-93AA66941F15}"/>
    <hyperlink ref="N115" location="A125182538V" display="A125182538V" xr:uid="{F04EEBDF-70AA-4BB9-A5A2-9038A9868545}"/>
    <hyperlink ref="N116" location="A125182598W" display="A125182598W" xr:uid="{9EA963CA-CFB2-436B-BF56-04684FC054CD}"/>
    <hyperlink ref="N117" location="A125182582C" display="A125182582C" xr:uid="{D13E69FE-EC3D-4DE6-896D-3C757F591BE9}"/>
    <hyperlink ref="N118" location="A125182610A" display="A125182610A" xr:uid="{FCE14A6C-8541-405A-B13B-0019255881C6}"/>
    <hyperlink ref="N119" location="A125182542K" display="A125182542K" xr:uid="{BBF02CC2-199C-4929-9F3D-67CEB42455A7}"/>
    <hyperlink ref="N120" location="A125182518K" display="A125182518K" xr:uid="{A88C4853-EFE9-4DF2-B082-6DC315A0239D}"/>
    <hyperlink ref="N121" location="A125182530A" display="A125182530A" xr:uid="{18D4076A-9D54-4BDE-9AE5-C164830F5E91}"/>
    <hyperlink ref="N122" location="A125182562V" display="A125182562V" xr:uid="{9D77A557-F8C2-4C45-B38E-9DC51E885511}"/>
    <hyperlink ref="N123" location="A125182534K" display="A125182534K" xr:uid="{21111FD6-F877-4A95-89F4-B927E93831E4}"/>
    <hyperlink ref="N124" location="A125182566C" display="A125182566C" xr:uid="{35D0707F-A4DC-49D3-BC3D-F5456312A4E1}"/>
    <hyperlink ref="N125" location="A125182570V" display="A125182570V" xr:uid="{8CC90F66-EAA0-442B-B821-6AFF22C023D8}"/>
    <hyperlink ref="N126" location="A125182614K" display="A125182614K" xr:uid="{C229B1F8-313C-435A-8D44-61B6F2FC29A4}"/>
    <hyperlink ref="N127" location="A125182522A" display="A125182522A" xr:uid="{91B47B46-8172-49DF-8F92-BAD0945479FD}"/>
    <hyperlink ref="N128" location="A125182602A" display="A125182602A" xr:uid="{12FB8870-164E-406D-983F-605B4E6AEE67}"/>
    <hyperlink ref="N129" location="A125182606K" display="A125182606K" xr:uid="{31CECFA2-20D9-4E91-A670-96F5867C8F59}"/>
    <hyperlink ref="N133" location="A125182526K" display="A125182526K" xr:uid="{716EB649-1209-44F2-A723-01F9AB08AB32}"/>
    <hyperlink ref="N134" location="A125182546V" display="A125182546V" xr:uid="{00822A48-79B2-4D50-986F-09CEE0A5492A}"/>
    <hyperlink ref="N137" location="A125182574C" display="A125182574C" xr:uid="{44994208-28CE-4776-A6EC-10AEE9F9A884}"/>
    <hyperlink ref="N138" location="A125182618V" display="A125182618V" xr:uid="{987558CA-4FFA-4CB0-BC0F-7BCCE857FF19}"/>
    <hyperlink ref="Q108" location="A125183522V" display="A125183522V" xr:uid="{7910745B-7E04-4437-8AA0-89D14EA76F37}"/>
    <hyperlink ref="Q109" location="A125183486W" display="A125183486W" xr:uid="{7A7E698A-CDB6-4EE4-B76B-C45DAB6B4D86}"/>
    <hyperlink ref="Q110" location="A125183526C" display="A125183526C" xr:uid="{927DB141-C553-4D8F-9147-20929523C06A}"/>
    <hyperlink ref="Q111" location="A125183530V" display="A125183530V" xr:uid="{832E16CE-33E0-49B3-B18E-60AB0EBB50C1}"/>
    <hyperlink ref="Q112" location="A125183490L" display="A125183490L" xr:uid="{C0C2435C-9B07-4D02-A993-853A7C6C89F7}"/>
    <hyperlink ref="Q113" location="A125183494W" display="A125183494W" xr:uid="{9BF37151-0322-4878-A2BE-3D2E5238EE3C}"/>
    <hyperlink ref="Q114" location="A125183514V" display="A125183514V" xr:uid="{758137F5-67D4-434D-A8B0-AE7813D20CF0}"/>
    <hyperlink ref="Q115" location="A125183474L" display="A125183474L" xr:uid="{8D39C045-C6A7-4FB0-830C-2AB2FD0DCF83}"/>
    <hyperlink ref="Q116" location="A125183534C" display="A125183534C" xr:uid="{F7774BAE-99B4-40E7-9229-D9DF3550CCA1}"/>
    <hyperlink ref="Q117" location="A125183518C" display="A125183518C" xr:uid="{9D17D7CD-0BAB-4DAE-A6AA-125A855A59EB}"/>
    <hyperlink ref="Q118" location="A125183546L" display="A125183546L" xr:uid="{6C71D3F8-A7D7-4599-AE9F-7C75C4736CBF}"/>
    <hyperlink ref="Q119" location="A125183478W" display="A125183478W" xr:uid="{76CFD0B3-9D65-4FC2-9353-66BB52829F28}"/>
    <hyperlink ref="Q120" location="A125183454C" display="A125183454C" xr:uid="{6F6A0B2B-7F7E-40AD-B87A-530D6041D0A4}"/>
    <hyperlink ref="Q121" location="A125183466L" display="A125183466L" xr:uid="{2923BBAE-E606-43F8-B1D7-D3C15C248C85}"/>
    <hyperlink ref="Q122" location="A125183498F" display="A125183498F" xr:uid="{3EC1634B-709B-45B5-B0CB-C0FDB96A6D6C}"/>
    <hyperlink ref="Q123" location="A125183470C" display="A125183470C" xr:uid="{E5855160-D258-479D-8DCD-5A7B6EE02BA5}"/>
    <hyperlink ref="Q124" location="A125183502K" display="A125183502K" xr:uid="{4B421B8D-1399-4B40-9BDE-935FE1303BD9}"/>
    <hyperlink ref="Q125" location="A125183506V" display="A125183506V" xr:uid="{5FC3B705-CC08-4AB2-B5DE-9EB9AB9A3EBA}"/>
    <hyperlink ref="Q126" location="A125183550C" display="A125183550C" xr:uid="{CDA941C4-E64B-45AD-BE49-9197D75B0A72}"/>
    <hyperlink ref="Q127" location="A125183458L" display="A125183458L" xr:uid="{943CF947-A0D2-4837-B938-40E779981EBD}"/>
    <hyperlink ref="Q128" location="A125183538L" display="A125183538L" xr:uid="{84E1DC23-5F4A-4403-9E26-8973E1C39B76}"/>
    <hyperlink ref="Q129" location="A125183542C" display="A125183542C" xr:uid="{B8D74910-E619-48E0-A00F-77E4E0655FEE}"/>
    <hyperlink ref="Q133" location="A125183462C" display="A125183462C" xr:uid="{EC83E676-57BE-46D9-B5DF-4EE3D6B1202A}"/>
    <hyperlink ref="Q134" location="A125183482L" display="A125183482L" xr:uid="{F6A5757F-DF62-48BA-A979-E0DAD800BFD4}"/>
    <hyperlink ref="Q137" location="A125183510K" display="A125183510K" xr:uid="{CEDD6164-1C54-4D58-ACEA-685A4D5A1B5B}"/>
    <hyperlink ref="Q138" location="A125183554L" display="A125183554L" xr:uid="{5A0B8CEC-3AE5-4C65-9DE3-B5852A16D6D2}"/>
    <hyperlink ref="T108" location="A125180714J" display="A125180714J" xr:uid="{FCC1BA1D-AD55-403B-B247-66F039C375D5}"/>
    <hyperlink ref="T109" location="A125180678K" display="A125180678K" xr:uid="{AF4B5ADB-A221-4D8B-9D52-8E487346E323}"/>
    <hyperlink ref="T110" location="A125180718T" display="A125180718T" xr:uid="{3993953F-77A0-4AD2-853D-2A823E1A1B3C}"/>
    <hyperlink ref="T111" location="A125180722J" display="A125180722J" xr:uid="{646EE849-2FBD-4766-880F-465474EF9137}"/>
    <hyperlink ref="T112" location="A125180682A" display="A125180682A" xr:uid="{0D19C3FB-740F-42BB-87FA-B58777F2B43B}"/>
    <hyperlink ref="T113" location="A125180686K" display="A125180686K" xr:uid="{6C85A110-707E-4971-B831-A3B7E35BB410}"/>
    <hyperlink ref="T114" location="A125180706J" display="A125180706J" xr:uid="{E2FA9288-CA08-421F-AD9D-D4D44079D906}"/>
    <hyperlink ref="T115" location="A125180666A" display="A125180666A" xr:uid="{50488590-A8AD-4202-87AA-8CE613CB02FB}"/>
    <hyperlink ref="T116" location="A125180726T" display="A125180726T" xr:uid="{E6A4B2AF-41E7-4EFC-A0E8-9ACF79F81F09}"/>
    <hyperlink ref="T117" location="A125180710X" display="A125180710X" xr:uid="{B08C8E09-DBB8-4992-BB4D-45356118539B}"/>
    <hyperlink ref="T118" location="A125180738A" display="A125180738A" xr:uid="{438E68AC-CE66-4992-93A6-0E2E97C32021}"/>
    <hyperlink ref="T119" location="A125180670T" display="A125180670T" xr:uid="{B0F04F71-98CD-4DAC-AA5E-54D71121EBCE}"/>
    <hyperlink ref="T120" location="A125180646T" display="A125180646T" xr:uid="{6A54EAD7-6824-4083-BB35-ADFC4F83C5EC}"/>
    <hyperlink ref="T121" location="A125180658A" display="A125180658A" xr:uid="{7EB32991-A075-4CB4-9B51-7B071C4BED1E}"/>
    <hyperlink ref="T122" location="A125180690A" display="A125180690A" xr:uid="{4CEEC826-A107-461E-83EE-654DD9DF8D99}"/>
    <hyperlink ref="T123" location="A125180662T" display="A125180662T" xr:uid="{E7CC499B-5476-4065-9CF4-CD0514CF3750}"/>
    <hyperlink ref="T124" location="A125180694K" display="A125180694K" xr:uid="{8ED1C3F0-B284-41DB-A6ED-1D4ED06417FA}"/>
    <hyperlink ref="T125" location="A125180698V" display="A125180698V" xr:uid="{50CB66D4-7E5C-4F79-8788-A3BE6558D286}"/>
    <hyperlink ref="T126" location="A125180742T" display="A125180742T" xr:uid="{99B0C716-4E83-4E5E-8643-6651C6FDCF0D}"/>
    <hyperlink ref="T127" location="A125180650J" display="A125180650J" xr:uid="{F94656C9-222E-4F08-A749-259759DC7457}"/>
    <hyperlink ref="T128" location="A125180730J" display="A125180730J" xr:uid="{9E4D0A24-3F1A-4999-BB2B-F5525EE5EC77}"/>
    <hyperlink ref="T129" location="A125180734T" display="A125180734T" xr:uid="{CD2C72B3-1B9D-4DF1-B6B1-F1451BCFD368}"/>
    <hyperlink ref="T133" location="A125180654T" display="A125180654T" xr:uid="{B6D4E4F5-437E-42A1-9254-E5574A744467}"/>
    <hyperlink ref="T134" location="A125180674A" display="A125180674A" xr:uid="{92A399ED-7445-4437-B7C0-2CBF722E19B5}"/>
    <hyperlink ref="T137" location="A125180702X" display="A125180702X" xr:uid="{48AE48A8-1D9A-4BA7-85D8-EDDA7CA17A8A}"/>
    <hyperlink ref="T138" location="A125180746A" display="A125180746A" xr:uid="{33B156CA-68D9-4FB8-A9E2-6B5163FE03A3}"/>
    <hyperlink ref="C132" location="A125173190X" display="A125173190X" xr:uid="{D81F3864-1D69-412D-9B32-2A7DAB621D36}"/>
    <hyperlink ref="F132" location="A125175998A" display="A125175998A" xr:uid="{D307C0D0-40F8-45EB-9858-1832D7C1821E}"/>
    <hyperlink ref="I132" location="A125174126X" display="A125174126X" xr:uid="{971745D9-214A-4BC9-B5C6-7364FFAAAA3E}"/>
    <hyperlink ref="L132" location="A125176934J" display="A125176934J" xr:uid="{F2F7AEF7-2B74-43BD-A2D7-066AFA51040F}"/>
    <hyperlink ref="O132" location="A125177870A" display="A125177870A" xr:uid="{FD78EABF-48BE-4DE0-87D1-CACEB6DB4D0F}"/>
    <hyperlink ref="R132" location="A125175062T" display="A125175062T" xr:uid="{BC9FA3E7-93DF-4D9C-9077-49415ACA4BBA}"/>
    <hyperlink ref="D132" location="A125184422C" display="A125184422C" xr:uid="{50D5D832-459A-40F1-B3F0-58029C4C10F7}"/>
    <hyperlink ref="G132" location="A125187230R" display="A125187230R" xr:uid="{5D540B89-4DED-4E0D-BEBE-ACE315B91F90}"/>
    <hyperlink ref="J132" location="A125185358R" display="A125185358R" xr:uid="{29660C5F-37A0-48B6-A863-DC8A1B10A059}"/>
    <hyperlink ref="M132" location="A125188166A" display="A125188166A" xr:uid="{59A42E5C-BCBE-4E8E-B8C0-01C59F928F2F}"/>
    <hyperlink ref="P132" location="A125189102J" display="A125189102J" xr:uid="{FF91DEC3-E7AE-412A-996B-A6E81074A17F}"/>
    <hyperlink ref="S132" location="A125186294J" display="A125186294J" xr:uid="{386AAA35-B662-4FB4-8EF4-43521BA2E2E9}"/>
    <hyperlink ref="E132" location="A125178806A" display="A125178806A" xr:uid="{2BEF1994-8F2E-4E70-BEFD-DF439F17FAEE}"/>
    <hyperlink ref="H132" location="A125181614T" display="A125181614T" xr:uid="{B7CCE6D5-B5FB-428F-BA25-515BCD05F3D3}"/>
    <hyperlink ref="K132" location="A125179742V" display="A125179742V" xr:uid="{D3D1C9FF-8A8E-4E73-A0AD-206BC4DD11C6}"/>
    <hyperlink ref="N132" location="A125182550K" display="A125182550K" xr:uid="{A5F0C101-B64E-4FF3-A50F-CEAD007C0316}"/>
    <hyperlink ref="Q132" location="A125183486W" display="A125183486W" xr:uid="{A618F8A8-7248-49C1-9728-874F548707A6}"/>
    <hyperlink ref="T132" location="A125180678K" display="A125180678K" xr:uid="{A7A629AC-41C9-4A41-9CE2-04646A6FAB0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D9FE3-F1C5-45C9-ACEA-C9884D26C4E0}">
  <sheetPr>
    <pageSetUpPr fitToPage="1"/>
  </sheetPr>
  <dimension ref="A1:AD147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2" t="str">
        <f>Contents!B5</f>
        <v>6228.0 Potential workers</v>
      </c>
      <c r="C5" s="72"/>
      <c r="D5" s="72"/>
      <c r="E5" s="72"/>
      <c r="F5" s="72"/>
      <c r="G5" s="72"/>
      <c r="H5" s="72"/>
      <c r="I5" s="72"/>
      <c r="J5" s="72"/>
      <c r="K5" s="72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2" t="str">
        <f>Contents!B6</f>
        <v>Table 1. Potential workers and discouraged job seekers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3" t="str">
        <f>Contents!C12</f>
        <v>Table 1.2 - Potential workers and discouraged job seekers by state and territory, February 2021</v>
      </c>
      <c r="B8" s="73"/>
      <c r="C8" s="73"/>
      <c r="D8" s="73"/>
      <c r="E8" s="73"/>
      <c r="F8" s="73"/>
      <c r="G8" s="73"/>
      <c r="H8" s="73"/>
      <c r="I8" s="35"/>
      <c r="J8" s="36"/>
      <c r="K8" s="36"/>
      <c r="L8" s="73"/>
      <c r="M8" s="73"/>
      <c r="N8" s="73"/>
      <c r="O8" s="73"/>
      <c r="P8" s="73"/>
      <c r="Q8" s="73"/>
      <c r="R8" s="73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2260</v>
      </c>
      <c r="C10" s="74" t="s">
        <v>2261</v>
      </c>
      <c r="D10" s="74"/>
      <c r="E10" s="74"/>
      <c r="F10" s="40"/>
      <c r="G10" s="75" t="s">
        <v>2221</v>
      </c>
      <c r="H10" s="75"/>
      <c r="I10" s="75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2222</v>
      </c>
      <c r="D11" s="38" t="s">
        <v>2223</v>
      </c>
      <c r="E11" s="38" t="s">
        <v>2224</v>
      </c>
      <c r="F11" s="38"/>
      <c r="G11" s="38" t="s">
        <v>2222</v>
      </c>
      <c r="H11" s="38" t="s">
        <v>2223</v>
      </c>
      <c r="I11" s="38" t="s">
        <v>2224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2225</v>
      </c>
      <c r="D12" s="41" t="s">
        <v>2225</v>
      </c>
      <c r="E12" s="41" t="s">
        <v>2225</v>
      </c>
      <c r="F12" s="41"/>
      <c r="G12" s="41" t="s">
        <v>2225</v>
      </c>
      <c r="H12" s="41" t="s">
        <v>2225</v>
      </c>
      <c r="I12" s="41" t="s">
        <v>2225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2226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2227</v>
      </c>
      <c r="C14" s="46" cm="1">
        <f t="array" ref="C14">INDEX($C$70:$AC$100,$AD70,C$59)</f>
        <v>20632.147000000001</v>
      </c>
      <c r="D14" s="46" cm="1">
        <f t="array" ref="D14">INDEX($C$70:$AC$100,$AD70,D$59)</f>
        <v>10122.019</v>
      </c>
      <c r="E14" s="46" cm="1">
        <f t="array" ref="E14">INDEX($C$70:$AC$100,$AD70,E$59)</f>
        <v>10510.128000000001</v>
      </c>
      <c r="F14" s="46"/>
      <c r="G14" s="19" t="str" cm="1">
        <f t="array" ref="G14">HYPERLINK(TEXT("#"&amp;INDEX($C$109:$AC$139,$AD109,C$59),),INDEX($C$109:$AC$139,$AD109,C$59))</f>
        <v>A125173226R</v>
      </c>
      <c r="H14" s="19" t="str" cm="1">
        <f t="array" ref="H14">HYPERLINK(TEXT("#"&amp;INDEX($C$109:$AC$139,$AD109,D$59),),INDEX($C$109:$AC$139,$AD109,D$59))</f>
        <v>A125184458F</v>
      </c>
      <c r="I14" s="19" t="str" cm="1">
        <f t="array" ref="I14">HYPERLINK(TEXT("#"&amp;INDEX($C$109:$AC$139,$AD109,E$59),),INDEX($C$109:$AC$139,$AD109,E$59))</f>
        <v>A125178842K</v>
      </c>
    </row>
    <row r="15" spans="1:20">
      <c r="A15" s="47"/>
      <c r="B15" s="48" t="s">
        <v>2228</v>
      </c>
      <c r="C15" s="46" cm="1">
        <f t="array" ref="C15">INDEX($C$70:$AC$100,$AD71,C$59)</f>
        <v>12947.324000000001</v>
      </c>
      <c r="D15" s="46" cm="1">
        <f t="array" ref="D15">INDEX($C$70:$AC$100,$AD71,D$59)</f>
        <v>6797.5029999999997</v>
      </c>
      <c r="E15" s="46" cm="1">
        <f t="array" ref="E15">INDEX($C$70:$AC$100,$AD71,E$59)</f>
        <v>6149.8209999999999</v>
      </c>
      <c r="F15" s="46"/>
      <c r="G15" s="19" t="str" cm="1">
        <f t="array" ref="G15">HYPERLINK(TEXT("#"&amp;INDEX($C$109:$AC$139,$AD110,C$59),),INDEX($C$109:$AC$139,$AD110,C$59))</f>
        <v>A125173190X</v>
      </c>
      <c r="H15" s="19" t="str" cm="1">
        <f t="array" ref="H15">HYPERLINK(TEXT("#"&amp;INDEX($C$109:$AC$139,$AD110,D$59),),INDEX($C$109:$AC$139,$AD110,D$59))</f>
        <v>A125184422C</v>
      </c>
      <c r="I15" s="19" t="str" cm="1">
        <f t="array" ref="I15">HYPERLINK(TEXT("#"&amp;INDEX($C$109:$AC$139,$AD110,E$59),),INDEX($C$109:$AC$139,$AD110,E$59))</f>
        <v>A125178806A</v>
      </c>
    </row>
    <row r="16" spans="1:20">
      <c r="A16" s="47"/>
      <c r="B16" s="49" t="s">
        <v>2229</v>
      </c>
      <c r="C16" s="46" cm="1">
        <f t="array" ref="C16">INDEX($C$70:$AC$100,$AD72,C$59)</f>
        <v>1918.7819999999999</v>
      </c>
      <c r="D16" s="46" cm="1">
        <f t="array" ref="D16">INDEX($C$70:$AC$100,$AD72,D$59)</f>
        <v>1041.1849999999999</v>
      </c>
      <c r="E16" s="46" cm="1">
        <f t="array" ref="E16">INDEX($C$70:$AC$100,$AD72,E$59)</f>
        <v>877.59699999999998</v>
      </c>
      <c r="F16" s="46"/>
      <c r="G16" s="19" t="str" cm="1">
        <f t="array" ref="G16">HYPERLINK(TEXT("#"&amp;INDEX($C$109:$AC$139,$AD111,C$59),),INDEX($C$109:$AC$139,$AD111,C$59))</f>
        <v>A125173230F</v>
      </c>
      <c r="H16" s="19" t="str" cm="1">
        <f t="array" ref="H16">HYPERLINK(TEXT("#"&amp;INDEX($C$109:$AC$139,$AD111,D$59),),INDEX($C$109:$AC$139,$AD111,D$59))</f>
        <v>A125184462W</v>
      </c>
      <c r="I16" s="19" t="str" cm="1">
        <f t="array" ref="I16">HYPERLINK(TEXT("#"&amp;INDEX($C$109:$AC$139,$AD111,E$59),),INDEX($C$109:$AC$139,$AD111,E$59))</f>
        <v>A125178846V</v>
      </c>
    </row>
    <row r="17" spans="1:9">
      <c r="A17" s="47"/>
      <c r="B17" s="50" t="s">
        <v>2230</v>
      </c>
      <c r="C17" s="46" cm="1">
        <f t="array" ref="C17">INDEX($C$70:$AC$100,$AD73,C$59)</f>
        <v>1167.097</v>
      </c>
      <c r="D17" s="46" cm="1">
        <f t="array" ref="D17">INDEX($C$70:$AC$100,$AD73,D$59)</f>
        <v>533.81600000000003</v>
      </c>
      <c r="E17" s="46" cm="1">
        <f t="array" ref="E17">INDEX($C$70:$AC$100,$AD73,E$59)</f>
        <v>633.28099999999995</v>
      </c>
      <c r="F17" s="46"/>
      <c r="G17" s="19" t="str" cm="1">
        <f t="array" ref="G17">HYPERLINK(TEXT("#"&amp;INDEX($C$109:$AC$139,$AD112,C$59),),INDEX($C$109:$AC$139,$AD112,C$59))</f>
        <v>A125173234R</v>
      </c>
      <c r="H17" s="19" t="str" cm="1">
        <f t="array" ref="H17">HYPERLINK(TEXT("#"&amp;INDEX($C$109:$AC$139,$AD112,D$59),),INDEX($C$109:$AC$139,$AD112,D$59))</f>
        <v>A125184466F</v>
      </c>
      <c r="I17" s="19" t="str" cm="1">
        <f t="array" ref="I17">HYPERLINK(TEXT("#"&amp;INDEX($C$109:$AC$139,$AD112,E$59),),INDEX($C$109:$AC$139,$AD112,E$59))</f>
        <v>A125178850K</v>
      </c>
    </row>
    <row r="18" spans="1:9">
      <c r="A18" s="47"/>
      <c r="B18" s="48" t="s">
        <v>2231</v>
      </c>
      <c r="C18" s="46" cm="1">
        <f t="array" ref="C18">INDEX($C$70:$AC$100,$AD74,C$59)</f>
        <v>2178.817</v>
      </c>
      <c r="D18" s="46" cm="1">
        <f t="array" ref="D18">INDEX($C$70:$AC$100,$AD74,D$59)</f>
        <v>960.04600000000005</v>
      </c>
      <c r="E18" s="46" cm="1">
        <f t="array" ref="E18">INDEX($C$70:$AC$100,$AD74,E$59)</f>
        <v>1218.7719999999999</v>
      </c>
      <c r="F18" s="46"/>
      <c r="G18" s="19" t="str" cm="1">
        <f t="array" ref="G18">HYPERLINK(TEXT("#"&amp;INDEX($C$109:$AC$139,$AD113,C$59),),INDEX($C$109:$AC$139,$AD113,C$59))</f>
        <v>A125173194J</v>
      </c>
      <c r="H18" s="19" t="str" cm="1">
        <f t="array" ref="H18">HYPERLINK(TEXT("#"&amp;INDEX($C$109:$AC$139,$AD113,D$59),),INDEX($C$109:$AC$139,$AD113,D$59))</f>
        <v>A125184426L</v>
      </c>
      <c r="I18" s="19" t="str" cm="1">
        <f t="array" ref="I18">HYPERLINK(TEXT("#"&amp;INDEX($C$109:$AC$139,$AD113,E$59),),INDEX($C$109:$AC$139,$AD113,E$59))</f>
        <v>A125178810T</v>
      </c>
    </row>
    <row r="19" spans="1:9">
      <c r="A19" s="47"/>
      <c r="B19" s="49" t="s">
        <v>2232</v>
      </c>
      <c r="C19" s="46" cm="1">
        <f t="array" ref="C19">INDEX($C$70:$AC$100,$AD75,C$59)</f>
        <v>339.87099999999998</v>
      </c>
      <c r="D19" s="46" cm="1">
        <f t="array" ref="D19">INDEX($C$70:$AC$100,$AD75,D$59)</f>
        <v>143.80500000000001</v>
      </c>
      <c r="E19" s="46" cm="1">
        <f t="array" ref="E19">INDEX($C$70:$AC$100,$AD75,E$59)</f>
        <v>196.065</v>
      </c>
      <c r="F19" s="46"/>
      <c r="G19" s="19" t="str" cm="1">
        <f t="array" ref="G19">HYPERLINK(TEXT("#"&amp;INDEX($C$109:$AC$139,$AD114,C$59),),INDEX($C$109:$AC$139,$AD114,C$59))</f>
        <v>A125173198T</v>
      </c>
      <c r="H19" s="19" t="str" cm="1">
        <f t="array" ref="H19">HYPERLINK(TEXT("#"&amp;INDEX($C$109:$AC$139,$AD114,D$59),),INDEX($C$109:$AC$139,$AD114,D$59))</f>
        <v>A125184430C</v>
      </c>
      <c r="I19" s="19" t="str" cm="1">
        <f t="array" ref="I19">HYPERLINK(TEXT("#"&amp;INDEX($C$109:$AC$139,$AD114,E$59),),INDEX($C$109:$AC$139,$AD114,E$59))</f>
        <v>A125178814A</v>
      </c>
    </row>
    <row r="20" spans="1:9">
      <c r="A20" s="47"/>
      <c r="B20" s="51" t="s">
        <v>2233</v>
      </c>
      <c r="C20" s="46" cm="1">
        <f t="array" ref="C20">INDEX($C$70:$AC$100,$AD76,C$59)</f>
        <v>259.15100000000001</v>
      </c>
      <c r="D20" s="46" cm="1">
        <f t="array" ref="D20">INDEX($C$70:$AC$100,$AD76,D$59)</f>
        <v>121.89400000000001</v>
      </c>
      <c r="E20" s="46" cm="1">
        <f t="array" ref="E20">INDEX($C$70:$AC$100,$AD76,E$59)</f>
        <v>137.25700000000001</v>
      </c>
      <c r="F20" s="46"/>
      <c r="G20" s="19" t="str" cm="1">
        <f t="array" ref="G20">HYPERLINK(TEXT("#"&amp;INDEX($C$109:$AC$139,$AD115,C$59),),INDEX($C$109:$AC$139,$AD115,C$59))</f>
        <v>A125173218R</v>
      </c>
      <c r="H20" s="19" t="str" cm="1">
        <f t="array" ref="H20">HYPERLINK(TEXT("#"&amp;INDEX($C$109:$AC$139,$AD115,D$59),),INDEX($C$109:$AC$139,$AD115,D$59))</f>
        <v>A125184450L</v>
      </c>
      <c r="I20" s="19" t="str" cm="1">
        <f t="array" ref="I20">HYPERLINK(TEXT("#"&amp;INDEX($C$109:$AC$139,$AD115,E$59),),INDEX($C$109:$AC$139,$AD115,E$59))</f>
        <v>A125178834K</v>
      </c>
    </row>
    <row r="21" spans="1:9">
      <c r="A21" s="47"/>
      <c r="B21" s="52" t="s">
        <v>2234</v>
      </c>
      <c r="C21" s="46" cm="1">
        <f t="array" ref="C21">INDEX($C$70:$AC$100,$AD77,C$59)</f>
        <v>119.379</v>
      </c>
      <c r="D21" s="46" cm="1">
        <f t="array" ref="D21">INDEX($C$70:$AC$100,$AD77,D$59)</f>
        <v>60.296999999999997</v>
      </c>
      <c r="E21" s="46" cm="1">
        <f t="array" ref="E21">INDEX($C$70:$AC$100,$AD77,E$59)</f>
        <v>59.082000000000001</v>
      </c>
      <c r="F21" s="46"/>
      <c r="G21" s="19" t="str" cm="1">
        <f t="array" ref="G21">HYPERLINK(TEXT("#"&amp;INDEX($C$109:$AC$139,$AD116,C$59),),INDEX($C$109:$AC$139,$AD116,C$59))</f>
        <v>A125173178J</v>
      </c>
      <c r="H21" s="19" t="str" cm="1">
        <f t="array" ref="H21">HYPERLINK(TEXT("#"&amp;INDEX($C$109:$AC$139,$AD116,D$59),),INDEX($C$109:$AC$139,$AD116,D$59))</f>
        <v>A125184410V</v>
      </c>
      <c r="I21" s="19" t="str" cm="1">
        <f t="array" ref="I21">HYPERLINK(TEXT("#"&amp;INDEX($C$109:$AC$139,$AD116,E$59),),INDEX($C$109:$AC$139,$AD116,E$59))</f>
        <v>A125178794C</v>
      </c>
    </row>
    <row r="22" spans="1:9">
      <c r="A22" s="47"/>
      <c r="B22" s="52" t="s">
        <v>2235</v>
      </c>
      <c r="C22" s="46" cm="1">
        <f t="array" ref="C22">INDEX($C$70:$AC$100,$AD78,C$59)</f>
        <v>139.77199999999999</v>
      </c>
      <c r="D22" s="46" cm="1">
        <f t="array" ref="D22">INDEX($C$70:$AC$100,$AD78,D$59)</f>
        <v>61.597000000000001</v>
      </c>
      <c r="E22" s="46" cm="1">
        <f t="array" ref="E22">INDEX($C$70:$AC$100,$AD78,E$59)</f>
        <v>78.174999999999997</v>
      </c>
      <c r="F22" s="46"/>
      <c r="G22" s="19" t="str" cm="1">
        <f t="array" ref="G22">HYPERLINK(TEXT("#"&amp;INDEX($C$109:$AC$139,$AD117,C$59),),INDEX($C$109:$AC$139,$AD117,C$59))</f>
        <v>A125173238X</v>
      </c>
      <c r="H22" s="19" t="str" cm="1">
        <f t="array" ref="H22">HYPERLINK(TEXT("#"&amp;INDEX($C$109:$AC$139,$AD117,D$59),),INDEX($C$109:$AC$139,$AD117,D$59))</f>
        <v>A125184470W</v>
      </c>
      <c r="I22" s="19" t="str" cm="1">
        <f t="array" ref="I22">HYPERLINK(TEXT("#"&amp;INDEX($C$109:$AC$139,$AD117,E$59),),INDEX($C$109:$AC$139,$AD117,E$59))</f>
        <v>A125178854V</v>
      </c>
    </row>
    <row r="23" spans="1:9">
      <c r="A23" s="47"/>
      <c r="B23" s="51" t="s">
        <v>2236</v>
      </c>
      <c r="C23" s="46" cm="1">
        <f t="array" ref="C23">INDEX($C$70:$AC$100,$AD79,C$59)</f>
        <v>80.718999999999994</v>
      </c>
      <c r="D23" s="46" cm="1">
        <f t="array" ref="D23">INDEX($C$70:$AC$100,$AD79,D$59)</f>
        <v>21.911000000000001</v>
      </c>
      <c r="E23" s="46" cm="1">
        <f t="array" ref="E23">INDEX($C$70:$AC$100,$AD79,E$59)</f>
        <v>58.808</v>
      </c>
      <c r="F23" s="46"/>
      <c r="G23" s="19" t="str" cm="1">
        <f t="array" ref="G23">HYPERLINK(TEXT("#"&amp;INDEX($C$109:$AC$139,$AD118,C$59),),INDEX($C$109:$AC$139,$AD118,C$59))</f>
        <v>A125173222F</v>
      </c>
      <c r="H23" s="19" t="str" cm="1">
        <f t="array" ref="H23">HYPERLINK(TEXT("#"&amp;INDEX($C$109:$AC$139,$AD118,D$59),),INDEX($C$109:$AC$139,$AD118,D$59))</f>
        <v>A125184454W</v>
      </c>
      <c r="I23" s="19" t="str" cm="1">
        <f t="array" ref="I23">HYPERLINK(TEXT("#"&amp;INDEX($C$109:$AC$139,$AD118,E$59),),INDEX($C$109:$AC$139,$AD118,E$59))</f>
        <v>A125178838V</v>
      </c>
    </row>
    <row r="24" spans="1:9">
      <c r="A24" s="47"/>
      <c r="B24" s="49" t="s">
        <v>2237</v>
      </c>
      <c r="C24" s="46" cm="1">
        <f t="array" ref="C24">INDEX($C$70:$AC$100,$AD80,C$59)</f>
        <v>1838.9469999999999</v>
      </c>
      <c r="D24" s="46" cm="1">
        <f t="array" ref="D24">INDEX($C$70:$AC$100,$AD80,D$59)</f>
        <v>816.24</v>
      </c>
      <c r="E24" s="46" cm="1">
        <f t="array" ref="E24">INDEX($C$70:$AC$100,$AD80,E$59)</f>
        <v>1022.707</v>
      </c>
      <c r="F24" s="46"/>
      <c r="G24" s="19" t="str" cm="1">
        <f t="array" ref="G24">HYPERLINK(TEXT("#"&amp;INDEX($C$109:$AC$139,$AD119,C$59),),INDEX($C$109:$AC$139,$AD119,C$59))</f>
        <v>A125173250R</v>
      </c>
      <c r="H24" s="19" t="str" cm="1">
        <f t="array" ref="H24">HYPERLINK(TEXT("#"&amp;INDEX($C$109:$AC$139,$AD119,D$59),),INDEX($C$109:$AC$139,$AD119,D$59))</f>
        <v>A125184482F</v>
      </c>
      <c r="I24" s="19" t="str" cm="1">
        <f t="array" ref="I24">HYPERLINK(TEXT("#"&amp;INDEX($C$109:$AC$139,$AD119,E$59),),INDEX($C$109:$AC$139,$AD119,E$59))</f>
        <v>A125178866C</v>
      </c>
    </row>
    <row r="25" spans="1:9">
      <c r="A25" s="47"/>
      <c r="B25" s="51" t="s">
        <v>2238</v>
      </c>
      <c r="C25" s="46" cm="1">
        <f t="array" ref="C25">INDEX($C$70:$AC$100,$AD81,C$59)</f>
        <v>741.60400000000004</v>
      </c>
      <c r="D25" s="46" cm="1">
        <f t="array" ref="D25">INDEX($C$70:$AC$100,$AD81,D$59)</f>
        <v>398.721</v>
      </c>
      <c r="E25" s="46" cm="1">
        <f t="array" ref="E25">INDEX($C$70:$AC$100,$AD81,E$59)</f>
        <v>342.88299999999998</v>
      </c>
      <c r="F25" s="46"/>
      <c r="G25" s="19" t="str" cm="1">
        <f t="array" ref="G25">HYPERLINK(TEXT("#"&amp;INDEX($C$109:$AC$139,$AD120,C$59),),INDEX($C$109:$AC$139,$AD120,C$59))</f>
        <v>A125173182X</v>
      </c>
      <c r="H25" s="19" t="str" cm="1">
        <f t="array" ref="H25">HYPERLINK(TEXT("#"&amp;INDEX($C$109:$AC$139,$AD120,D$59),),INDEX($C$109:$AC$139,$AD120,D$59))</f>
        <v>A125184414C</v>
      </c>
      <c r="I25" s="19" t="str" cm="1">
        <f t="array" ref="I25">HYPERLINK(TEXT("#"&amp;INDEX($C$109:$AC$139,$AD120,E$59),),INDEX($C$109:$AC$139,$AD120,E$59))</f>
        <v>A125178798L</v>
      </c>
    </row>
    <row r="26" spans="1:9">
      <c r="A26" s="47"/>
      <c r="B26" s="53" t="s">
        <v>2239</v>
      </c>
      <c r="C26" s="46" cm="1">
        <f t="array" ref="C26">INDEX($C$70:$AC$100,$AD82,C$59)</f>
        <v>685.55200000000002</v>
      </c>
      <c r="D26" s="46" cm="1">
        <f t="array" ref="D26">INDEX($C$70:$AC$100,$AD82,D$59)</f>
        <v>380.435</v>
      </c>
      <c r="E26" s="46" cm="1">
        <f t="array" ref="E26">INDEX($C$70:$AC$100,$AD82,E$59)</f>
        <v>305.11700000000002</v>
      </c>
      <c r="F26" s="46"/>
      <c r="G26" s="19" t="str" cm="1">
        <f t="array" ref="G26">HYPERLINK(TEXT("#"&amp;INDEX($C$109:$AC$139,$AD121,C$59),),INDEX($C$109:$AC$139,$AD121,C$59))</f>
        <v>A125173158X</v>
      </c>
      <c r="H26" s="19" t="str" cm="1">
        <f t="array" ref="H26">HYPERLINK(TEXT("#"&amp;INDEX($C$109:$AC$139,$AD121,D$59),),INDEX($C$109:$AC$139,$AD121,D$59))</f>
        <v>A125184390W</v>
      </c>
      <c r="I26" s="19" t="str" cm="1">
        <f t="array" ref="I26">HYPERLINK(TEXT("#"&amp;INDEX($C$109:$AC$139,$AD121,E$59),),INDEX($C$109:$AC$139,$AD121,E$59))</f>
        <v>A125178774V</v>
      </c>
    </row>
    <row r="27" spans="1:9">
      <c r="A27" s="47"/>
      <c r="B27" s="52" t="s">
        <v>2240</v>
      </c>
      <c r="C27" s="46" cm="1">
        <f t="array" ref="C27">INDEX($C$70:$AC$100,$AD83,C$59)</f>
        <v>56.052</v>
      </c>
      <c r="D27" s="46" cm="1">
        <f t="array" ref="D27">INDEX($C$70:$AC$100,$AD83,D$59)</f>
        <v>18.286999999999999</v>
      </c>
      <c r="E27" s="46" cm="1">
        <f t="array" ref="E27">INDEX($C$70:$AC$100,$AD83,E$59)</f>
        <v>37.765999999999998</v>
      </c>
      <c r="F27" s="46"/>
      <c r="G27" s="19" t="str" cm="1">
        <f t="array" ref="G27">HYPERLINK(TEXT("#"&amp;INDEX($C$109:$AC$139,$AD122,C$59),),INDEX($C$109:$AC$139,$AD122,C$59))</f>
        <v>A125173170R</v>
      </c>
      <c r="H27" s="19" t="str" cm="1">
        <f t="array" ref="H27">HYPERLINK(TEXT("#"&amp;INDEX($C$109:$AC$139,$AD122,D$59),),INDEX($C$109:$AC$139,$AD122,D$59))</f>
        <v>A125184402V</v>
      </c>
      <c r="I27" s="19" t="str" cm="1">
        <f t="array" ref="I27">HYPERLINK(TEXT("#"&amp;INDEX($C$109:$AC$139,$AD122,E$59),),INDEX($C$109:$AC$139,$AD122,E$59))</f>
        <v>A125178786C</v>
      </c>
    </row>
    <row r="28" spans="1:9">
      <c r="A28" s="47"/>
      <c r="B28" s="51" t="s">
        <v>2241</v>
      </c>
      <c r="C28" s="46" cm="1">
        <f t="array" ref="C28">INDEX($C$70:$AC$100,$AD84,C$59)</f>
        <v>18.457999999999998</v>
      </c>
      <c r="D28" s="46" cm="1">
        <f t="array" ref="D28">INDEX($C$70:$AC$100,$AD84,D$59)</f>
        <v>6.7220000000000004</v>
      </c>
      <c r="E28" s="46" cm="1">
        <f t="array" ref="E28">INDEX($C$70:$AC$100,$AD84,E$59)</f>
        <v>11.736000000000001</v>
      </c>
      <c r="F28" s="46"/>
      <c r="G28" s="19" t="str" cm="1">
        <f t="array" ref="G28">HYPERLINK(TEXT("#"&amp;INDEX($C$109:$AC$139,$AD123,C$59),),INDEX($C$109:$AC$139,$AD123,C$59))</f>
        <v>A125173202W</v>
      </c>
      <c r="H28" s="19" t="str" cm="1">
        <f t="array" ref="H28">HYPERLINK(TEXT("#"&amp;INDEX($C$109:$AC$139,$AD123,D$59),),INDEX($C$109:$AC$139,$AD123,D$59))</f>
        <v>A125184434L</v>
      </c>
      <c r="I28" s="19" t="str" cm="1">
        <f t="array" ref="I28">HYPERLINK(TEXT("#"&amp;INDEX($C$109:$AC$139,$AD123,E$59),),INDEX($C$109:$AC$139,$AD123,E$59))</f>
        <v>A125178818K</v>
      </c>
    </row>
    <row r="29" spans="1:9">
      <c r="A29" s="47"/>
      <c r="B29" s="51" t="s">
        <v>2242</v>
      </c>
      <c r="C29" s="46" cm="1">
        <f t="array" ref="C29">INDEX($C$70:$AC$100,$AD85,C$59)</f>
        <v>860.44399999999996</v>
      </c>
      <c r="D29" s="46" cm="1">
        <f t="array" ref="D29">INDEX($C$70:$AC$100,$AD85,D$59)</f>
        <v>336.39600000000002</v>
      </c>
      <c r="E29" s="46" cm="1">
        <f t="array" ref="E29">INDEX($C$70:$AC$100,$AD85,E$59)</f>
        <v>524.048</v>
      </c>
      <c r="F29" s="46"/>
      <c r="G29" s="19" t="str" cm="1">
        <f t="array" ref="G29">HYPERLINK(TEXT("#"&amp;INDEX($C$109:$AC$139,$AD124,C$59),),INDEX($C$109:$AC$139,$AD124,C$59))</f>
        <v>A125173174X</v>
      </c>
      <c r="H29" s="19" t="str" cm="1">
        <f t="array" ref="H29">HYPERLINK(TEXT("#"&amp;INDEX($C$109:$AC$139,$AD124,D$59),),INDEX($C$109:$AC$139,$AD124,D$59))</f>
        <v>A125184406C</v>
      </c>
      <c r="I29" s="19" t="str" cm="1">
        <f t="array" ref="I29">HYPERLINK(TEXT("#"&amp;INDEX($C$109:$AC$139,$AD124,E$59),),INDEX($C$109:$AC$139,$AD124,E$59))</f>
        <v>A125178790V</v>
      </c>
    </row>
    <row r="30" spans="1:9">
      <c r="A30" s="47"/>
      <c r="B30" s="52" t="s">
        <v>2243</v>
      </c>
      <c r="C30" s="46" cm="1">
        <f t="array" ref="C30">INDEX($C$70:$AC$100,$AD86,C$59)</f>
        <v>112.904</v>
      </c>
      <c r="D30" s="46" cm="1">
        <f t="array" ref="D30">INDEX($C$70:$AC$100,$AD86,D$59)</f>
        <v>52.021000000000001</v>
      </c>
      <c r="E30" s="46" cm="1">
        <f t="array" ref="E30">INDEX($C$70:$AC$100,$AD86,E$59)</f>
        <v>60.881999999999998</v>
      </c>
      <c r="F30" s="46"/>
      <c r="G30" s="19" t="str" cm="1">
        <f t="array" ref="G30">HYPERLINK(TEXT("#"&amp;INDEX($C$109:$AC$139,$AD125,C$59),),INDEX($C$109:$AC$139,$AD125,C$59))</f>
        <v>A125173206F</v>
      </c>
      <c r="H30" s="19" t="str" cm="1">
        <f t="array" ref="H30">HYPERLINK(TEXT("#"&amp;INDEX($C$109:$AC$139,$AD125,D$59),),INDEX($C$109:$AC$139,$AD125,D$59))</f>
        <v>A125184438W</v>
      </c>
      <c r="I30" s="19" t="str" cm="1">
        <f t="array" ref="I30">HYPERLINK(TEXT("#"&amp;INDEX($C$109:$AC$139,$AD125,E$59),),INDEX($C$109:$AC$139,$AD125,E$59))</f>
        <v>A125178822A</v>
      </c>
    </row>
    <row r="31" spans="1:9">
      <c r="A31" s="47"/>
      <c r="B31" s="52" t="s">
        <v>2244</v>
      </c>
      <c r="C31" s="46" cm="1">
        <f t="array" ref="C31">INDEX($C$70:$AC$100,$AD87,C$59)</f>
        <v>747.54100000000005</v>
      </c>
      <c r="D31" s="46" cm="1">
        <f t="array" ref="D31">INDEX($C$70:$AC$100,$AD87,D$59)</f>
        <v>284.375</v>
      </c>
      <c r="E31" s="46" cm="1">
        <f t="array" ref="E31">INDEX($C$70:$AC$100,$AD87,E$59)</f>
        <v>463.166</v>
      </c>
      <c r="F31" s="46"/>
      <c r="G31" s="19" t="str" cm="1">
        <f t="array" ref="G31">HYPERLINK(TEXT("#"&amp;INDEX($C$109:$AC$139,$AD126,C$59),),INDEX($C$109:$AC$139,$AD126,C$59))</f>
        <v>A125173210W</v>
      </c>
      <c r="H31" s="19" t="str" cm="1">
        <f t="array" ref="H31">HYPERLINK(TEXT("#"&amp;INDEX($C$109:$AC$139,$AD126,D$59),),INDEX($C$109:$AC$139,$AD126,D$59))</f>
        <v>A125184442L</v>
      </c>
      <c r="I31" s="19" t="str" cm="1">
        <f t="array" ref="I31">HYPERLINK(TEXT("#"&amp;INDEX($C$109:$AC$139,$AD126,E$59),),INDEX($C$109:$AC$139,$AD126,E$59))</f>
        <v>A125178826K</v>
      </c>
    </row>
    <row r="32" spans="1:9">
      <c r="A32" s="47"/>
      <c r="B32" s="51" t="s">
        <v>2245</v>
      </c>
      <c r="C32" s="46" cm="1">
        <f t="array" ref="C32">INDEX($C$70:$AC$100,$AD88,C$59)</f>
        <v>218.44</v>
      </c>
      <c r="D32" s="46" cm="1">
        <f t="array" ref="D32">INDEX($C$70:$AC$100,$AD88,D$59)</f>
        <v>74.400999999999996</v>
      </c>
      <c r="E32" s="46" cm="1">
        <f t="array" ref="E32">INDEX($C$70:$AC$100,$AD88,E$59)</f>
        <v>144.03899999999999</v>
      </c>
      <c r="F32" s="46"/>
      <c r="G32" s="19" t="str" cm="1">
        <f t="array" ref="G32">HYPERLINK(TEXT("#"&amp;INDEX($C$109:$AC$139,$AD127,C$59),),INDEX($C$109:$AC$139,$AD127,C$59))</f>
        <v>A125173254X</v>
      </c>
      <c r="H32" s="19" t="str" cm="1">
        <f t="array" ref="H32">HYPERLINK(TEXT("#"&amp;INDEX($C$109:$AC$139,$AD127,D$59),),INDEX($C$109:$AC$139,$AD127,D$59))</f>
        <v>A125184486R</v>
      </c>
      <c r="I32" s="19" t="str" cm="1">
        <f t="array" ref="I32">HYPERLINK(TEXT("#"&amp;INDEX($C$109:$AC$139,$AD127,E$59),),INDEX($C$109:$AC$139,$AD127,E$59))</f>
        <v>A125178870V</v>
      </c>
    </row>
    <row r="33" spans="1:20">
      <c r="A33" s="47"/>
      <c r="B33" s="54" t="s">
        <v>2246</v>
      </c>
      <c r="C33" s="46" cm="1">
        <f t="array" ref="C33">INDEX($C$70:$AC$100,$AD89,C$59)</f>
        <v>5506.0050000000001</v>
      </c>
      <c r="D33" s="46" cm="1">
        <f t="array" ref="D33">INDEX($C$70:$AC$100,$AD89,D$59)</f>
        <v>2364.4699999999998</v>
      </c>
      <c r="E33" s="46" cm="1">
        <f t="array" ref="E33">INDEX($C$70:$AC$100,$AD89,E$59)</f>
        <v>3141.5340000000001</v>
      </c>
      <c r="F33" s="46"/>
      <c r="G33" s="19" t="str" cm="1">
        <f t="array" ref="G33">HYPERLINK(TEXT("#"&amp;INDEX($C$109:$AC$139,$AD128,C$59),),INDEX($C$109:$AC$139,$AD128,C$59))</f>
        <v>A125173162R</v>
      </c>
      <c r="H33" s="19" t="str" cm="1">
        <f t="array" ref="H33">HYPERLINK(TEXT("#"&amp;INDEX($C$109:$AC$139,$AD128,D$59),),INDEX($C$109:$AC$139,$AD128,D$59))</f>
        <v>A125184394F</v>
      </c>
      <c r="I33" s="19" t="str" cm="1">
        <f t="array" ref="I33">HYPERLINK(TEXT("#"&amp;INDEX($C$109:$AC$139,$AD128,E$59),),INDEX($C$109:$AC$139,$AD128,E$59))</f>
        <v>A125178778C</v>
      </c>
    </row>
    <row r="34" spans="1:20">
      <c r="A34" s="47"/>
      <c r="B34" s="55" t="s">
        <v>2247</v>
      </c>
      <c r="C34" s="46" cm="1">
        <f t="array" ref="C34">INDEX($C$70:$AC$100,$AD90,C$59)</f>
        <v>4820.3459999999995</v>
      </c>
      <c r="D34" s="46" cm="1">
        <f t="array" ref="D34">INDEX($C$70:$AC$100,$AD90,D$59)</f>
        <v>2038.117</v>
      </c>
      <c r="E34" s="46" cm="1">
        <f t="array" ref="E34">INDEX($C$70:$AC$100,$AD90,E$59)</f>
        <v>2782.2280000000001</v>
      </c>
      <c r="F34" s="46"/>
      <c r="G34" s="19" t="str" cm="1">
        <f t="array" ref="G34">HYPERLINK(TEXT("#"&amp;INDEX($C$109:$AC$139,$AD129,C$59),),INDEX($C$109:$AC$139,$AD129,C$59))</f>
        <v>A125173242R</v>
      </c>
      <c r="H34" s="19" t="str" cm="1">
        <f t="array" ref="H34">HYPERLINK(TEXT("#"&amp;INDEX($C$109:$AC$139,$AD129,D$59),),INDEX($C$109:$AC$139,$AD129,D$59))</f>
        <v>A125184474F</v>
      </c>
      <c r="I34" s="19" t="str" cm="1">
        <f t="array" ref="I34">HYPERLINK(TEXT("#"&amp;INDEX($C$109:$AC$139,$AD129,E$59),),INDEX($C$109:$AC$139,$AD129,E$59))</f>
        <v>A125178858C</v>
      </c>
    </row>
    <row r="35" spans="1:20">
      <c r="A35" s="56"/>
      <c r="B35" s="55" t="s">
        <v>2248</v>
      </c>
      <c r="C35" s="46" cm="1">
        <f t="array" ref="C35">INDEX($C$70:$AC$100,$AD91,C$59)</f>
        <v>685.65899999999999</v>
      </c>
      <c r="D35" s="46" cm="1">
        <f t="array" ref="D35">INDEX($C$70:$AC$100,$AD91,D$59)</f>
        <v>326.35300000000001</v>
      </c>
      <c r="E35" s="46" cm="1">
        <f t="array" ref="E35">INDEX($C$70:$AC$100,$AD91,E$59)</f>
        <v>359.30599999999998</v>
      </c>
      <c r="F35" s="46"/>
      <c r="G35" s="19" t="str" cm="1">
        <f t="array" ref="G35">HYPERLINK(TEXT("#"&amp;INDEX($C$109:$AC$139,$AD130,C$59),),INDEX($C$109:$AC$139,$AD130,C$59))</f>
        <v>A125173246X</v>
      </c>
      <c r="H35" s="19" t="str" cm="1">
        <f t="array" ref="H35">HYPERLINK(TEXT("#"&amp;INDEX($C$109:$AC$139,$AD130,D$59),),INDEX($C$109:$AC$139,$AD130,D$59))</f>
        <v>A125184478R</v>
      </c>
      <c r="I35" s="19" t="str" cm="1">
        <f t="array" ref="I35">HYPERLINK(TEXT("#"&amp;INDEX($C$109:$AC$139,$AD130,E$59),),INDEX($C$109:$AC$139,$AD130,E$59))</f>
        <v>A125178862V</v>
      </c>
    </row>
    <row r="36" spans="1:20">
      <c r="A36" s="56"/>
      <c r="B36" s="51"/>
      <c r="C36" s="46"/>
      <c r="D36" s="46"/>
      <c r="E36" s="46"/>
      <c r="F36" s="46"/>
    </row>
    <row r="37" spans="1:20">
      <c r="A37" s="56" t="s">
        <v>2249</v>
      </c>
      <c r="B37" s="51"/>
      <c r="C37" s="46"/>
      <c r="D37" s="46"/>
      <c r="E37" s="46"/>
      <c r="F37" s="46"/>
    </row>
    <row r="38" spans="1:20">
      <c r="A38" s="56"/>
      <c r="B38" s="48" t="s">
        <v>2228</v>
      </c>
      <c r="C38" s="46" cm="1">
        <f t="array" ref="C38">INDEX($C$70:$AC$100,$AD94,C$59)</f>
        <v>12947.324000000001</v>
      </c>
      <c r="D38" s="46" cm="1">
        <f t="array" ref="D38">INDEX($C$70:$AC$100,$AD94,D$59)</f>
        <v>6797.5029999999997</v>
      </c>
      <c r="E38" s="46" cm="1">
        <f t="array" ref="E38">INDEX($C$70:$AC$100,$AD94,E$59)</f>
        <v>6149.8209999999999</v>
      </c>
      <c r="F38" s="46"/>
      <c r="G38" s="19" t="str" cm="1">
        <f t="array" ref="G38">HYPERLINK(TEXT("#"&amp;INDEX($C$109:$AC$139,$AD133,C$59),),INDEX($C$109:$AC$139,$AD133,C$59))</f>
        <v>A125173190X</v>
      </c>
      <c r="H38" s="19" t="str" cm="1">
        <f t="array" ref="H38">HYPERLINK(TEXT("#"&amp;INDEX($C$109:$AC$139,$AD133,D$59),),INDEX($C$109:$AC$139,$AD133,D$59))</f>
        <v>A125184422C</v>
      </c>
      <c r="I38" s="19" t="str" cm="1">
        <f t="array" ref="I38">HYPERLINK(TEXT("#"&amp;INDEX($C$109:$AC$139,$AD133,E$59),),INDEX($C$109:$AC$139,$AD133,E$59))</f>
        <v>A125178806A</v>
      </c>
    </row>
    <row r="39" spans="1:20">
      <c r="A39" s="56"/>
      <c r="B39" s="54" t="s">
        <v>2250</v>
      </c>
      <c r="C39" s="46" cm="1">
        <f t="array" ref="C39">INDEX($C$70:$AC$100,$AD95,C$59)</f>
        <v>804.93100000000004</v>
      </c>
      <c r="D39" s="46" cm="1">
        <f t="array" ref="D39">INDEX($C$70:$AC$100,$AD95,D$59)</f>
        <v>440.73200000000003</v>
      </c>
      <c r="E39" s="46" cm="1">
        <f t="array" ref="E39">INDEX($C$70:$AC$100,$AD95,E$59)</f>
        <v>364.19900000000001</v>
      </c>
      <c r="F39" s="46"/>
      <c r="G39" s="19" t="str" cm="1">
        <f t="array" ref="G39">HYPERLINK(TEXT("#"&amp;INDEX($C$109:$AC$139,$AD134,C$59),),INDEX($C$109:$AC$139,$AD134,C$59))</f>
        <v>A125173166X</v>
      </c>
      <c r="H39" s="19" t="str" cm="1">
        <f t="array" ref="H39">HYPERLINK(TEXT("#"&amp;INDEX($C$109:$AC$139,$AD134,D$59),),INDEX($C$109:$AC$139,$AD134,D$59))</f>
        <v>A125184398R</v>
      </c>
      <c r="I39" s="19" t="str" cm="1">
        <f t="array" ref="I39">HYPERLINK(TEXT("#"&amp;INDEX($C$109:$AC$139,$AD134,E$59),),INDEX($C$109:$AC$139,$AD134,E$59))</f>
        <v>A125178782V</v>
      </c>
    </row>
    <row r="40" spans="1:20">
      <c r="A40" s="56"/>
      <c r="B40" s="54" t="s">
        <v>2251</v>
      </c>
      <c r="C40" s="46" cm="1">
        <f t="array" ref="C40">INDEX($C$70:$AC$100,$AD96,C$59)</f>
        <v>6879.8909999999996</v>
      </c>
      <c r="D40" s="46" cm="1">
        <f t="array" ref="D40">INDEX($C$70:$AC$100,$AD96,D$59)</f>
        <v>2883.7840000000001</v>
      </c>
      <c r="E40" s="46" cm="1">
        <f t="array" ref="E40">INDEX($C$70:$AC$100,$AD96,E$59)</f>
        <v>3996.107</v>
      </c>
      <c r="F40" s="46"/>
      <c r="G40" s="19" t="str" cm="1">
        <f t="array" ref="G40">HYPERLINK(TEXT("#"&amp;INDEX($C$109:$AC$139,$AD135,C$59),),INDEX($C$109:$AC$139,$AD135,C$59))</f>
        <v>A125173186J</v>
      </c>
      <c r="H40" s="19" t="str" cm="1">
        <f t="array" ref="H40">HYPERLINK(TEXT("#"&amp;INDEX($C$109:$AC$139,$AD135,D$59),),INDEX($C$109:$AC$139,$AD135,D$59))</f>
        <v>A125184418L</v>
      </c>
      <c r="I40" s="19" t="str" cm="1">
        <f t="array" ref="I40">HYPERLINK(TEXT("#"&amp;INDEX($C$109:$AC$139,$AD135,E$59),),INDEX($C$109:$AC$139,$AD135,E$59))</f>
        <v>A125178802T</v>
      </c>
    </row>
    <row r="41" spans="1:20">
      <c r="A41" s="56"/>
      <c r="B41" s="51"/>
      <c r="C41" s="46"/>
      <c r="D41" s="46"/>
      <c r="E41" s="46"/>
      <c r="F41" s="46"/>
    </row>
    <row r="42" spans="1:20">
      <c r="A42" s="56" t="s">
        <v>2252</v>
      </c>
      <c r="B42" s="51"/>
      <c r="C42" s="46"/>
      <c r="D42" s="46"/>
      <c r="E42" s="46"/>
      <c r="F42" s="46"/>
    </row>
    <row r="43" spans="1:20">
      <c r="A43" s="47"/>
      <c r="B43" s="48" t="s">
        <v>2253</v>
      </c>
      <c r="C43" s="46" cm="1">
        <f t="array" ref="C43">INDEX($C$70:$AC$100,$AD99,C$59)</f>
        <v>13287.195</v>
      </c>
      <c r="D43" s="46" cm="1">
        <f t="array" ref="D43">INDEX($C$70:$AC$100,$AD99,D$59)</f>
        <v>6941.3090000000002</v>
      </c>
      <c r="E43" s="46" cm="1">
        <f t="array" ref="E43">INDEX($C$70:$AC$100,$AD99,E$59)</f>
        <v>6345.8860000000004</v>
      </c>
      <c r="F43" s="46"/>
      <c r="G43" s="19" t="str" cm="1">
        <f t="array" ref="G43">HYPERLINK(TEXT("#"&amp;INDEX($C$109:$AC$139,$AD138,C$59),),INDEX($C$109:$AC$139,$AD138,C$59))</f>
        <v>A125173214F</v>
      </c>
      <c r="H43" s="19" t="str" cm="1">
        <f t="array" ref="H43">HYPERLINK(TEXT("#"&amp;INDEX($C$109:$AC$139,$AD138,D$59),),INDEX($C$109:$AC$139,$AD138,D$59))</f>
        <v>A125184446W</v>
      </c>
      <c r="I43" s="19" t="str" cm="1">
        <f t="array" ref="I43">HYPERLINK(TEXT("#"&amp;INDEX($C$109:$AC$139,$AD138,E$59),),INDEX($C$109:$AC$139,$AD138,E$59))</f>
        <v>A125178830A</v>
      </c>
    </row>
    <row r="44" spans="1:20">
      <c r="A44" s="47"/>
      <c r="B44" s="48" t="s">
        <v>2254</v>
      </c>
      <c r="C44" s="46" cm="1">
        <f t="array" ref="C44">INDEX($C$70:$AC$100,$AD100,C$59)</f>
        <v>7344.951</v>
      </c>
      <c r="D44" s="46" cm="1">
        <f t="array" ref="D44">INDEX($C$70:$AC$100,$AD100,D$59)</f>
        <v>3180.71</v>
      </c>
      <c r="E44" s="46" cm="1">
        <f t="array" ref="E44">INDEX($C$70:$AC$100,$AD100,E$59)</f>
        <v>4164.241</v>
      </c>
      <c r="F44" s="46"/>
      <c r="G44" s="19" t="str" cm="1">
        <f t="array" ref="G44">HYPERLINK(TEXT("#"&amp;INDEX($C$109:$AC$139,$AD139,C$59),),INDEX($C$109:$AC$139,$AD139,C$59))</f>
        <v>A125173258J</v>
      </c>
      <c r="H44" s="19" t="str" cm="1">
        <f t="array" ref="H44">HYPERLINK(TEXT("#"&amp;INDEX($C$109:$AC$139,$AD139,D$59),),INDEX($C$109:$AC$139,$AD139,D$59))</f>
        <v>A125184490F</v>
      </c>
      <c r="I44" s="19" t="str" cm="1">
        <f t="array" ref="I44">HYPERLINK(TEXT("#"&amp;INDEX($C$109:$AC$139,$AD139,E$59),),INDEX($C$109:$AC$139,$AD139,E$59))</f>
        <v>A125178874C</v>
      </c>
    </row>
    <row r="45" spans="1:20">
      <c r="A45" s="47"/>
      <c r="B45" s="49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>
      <c r="A46" s="47"/>
      <c r="B46" s="49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>
      <c r="A47" s="57" t="str">
        <f ca="1">Contents!B27</f>
        <v>© Commonwealth of Australia 2022</v>
      </c>
      <c r="B47" s="58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>
      <c r="A48" s="57"/>
      <c r="B48" s="58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 hidden="1">
      <c r="A49" s="59"/>
      <c r="B49" s="60" t="s">
        <v>2261</v>
      </c>
      <c r="C49" s="61">
        <v>1</v>
      </c>
      <c r="D49" s="62"/>
      <c r="E49" s="62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 hidden="1">
      <c r="A50" s="59"/>
      <c r="B50" s="60" t="s">
        <v>2262</v>
      </c>
      <c r="C50" s="61">
        <v>4</v>
      </c>
      <c r="D50" s="62"/>
      <c r="E50" s="62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 hidden="1">
      <c r="A51" s="59"/>
      <c r="B51" s="60" t="s">
        <v>2263</v>
      </c>
      <c r="C51" s="61">
        <v>7</v>
      </c>
      <c r="D51" s="62"/>
      <c r="E51" s="62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21" hidden="1">
      <c r="A52" s="59"/>
      <c r="B52" s="60" t="s">
        <v>2264</v>
      </c>
      <c r="C52" s="61">
        <v>10</v>
      </c>
      <c r="D52" s="62"/>
      <c r="E52" s="62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 hidden="1">
      <c r="A53" s="59"/>
      <c r="B53" s="60" t="s">
        <v>2265</v>
      </c>
      <c r="C53" s="61">
        <v>13</v>
      </c>
      <c r="D53" s="62"/>
      <c r="E53" s="62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 hidden="1">
      <c r="A54" s="59"/>
      <c r="B54" s="60" t="s">
        <v>2266</v>
      </c>
      <c r="C54" s="61">
        <v>16</v>
      </c>
      <c r="D54" s="62"/>
      <c r="E54" s="62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59"/>
      <c r="B55" s="60" t="s">
        <v>2267</v>
      </c>
      <c r="C55" s="61">
        <v>19</v>
      </c>
      <c r="D55" s="62"/>
      <c r="E55" s="62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</row>
    <row r="56" spans="1:21" hidden="1">
      <c r="A56" s="59"/>
      <c r="B56" s="60" t="s">
        <v>2268</v>
      </c>
      <c r="C56" s="61">
        <v>22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</row>
    <row r="57" spans="1:21" hidden="1">
      <c r="A57" s="59"/>
      <c r="B57" s="60" t="s">
        <v>2269</v>
      </c>
      <c r="C57" s="61">
        <v>25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59"/>
      <c r="B58" s="58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59"/>
      <c r="B59" s="58"/>
      <c r="C59" s="61">
        <f>VLOOKUP(C10,B49:C57,2,FALSE)</f>
        <v>1</v>
      </c>
      <c r="D59" s="61">
        <f>C59+1</f>
        <v>2</v>
      </c>
      <c r="E59" s="61">
        <f>D59+1</f>
        <v>3</v>
      </c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59"/>
      <c r="B60" s="58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59"/>
      <c r="B61" s="58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 spans="1:21" hidden="1">
      <c r="A62" s="59"/>
      <c r="B62" s="58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</row>
    <row r="63" spans="1:21" hidden="1">
      <c r="A63" s="59"/>
      <c r="B63" s="58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59"/>
      <c r="B64" s="58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</row>
    <row r="65" spans="1:30" hidden="1">
      <c r="A65" s="59"/>
      <c r="B65" s="58"/>
      <c r="C65" s="61">
        <v>1</v>
      </c>
      <c r="D65" s="61">
        <v>2</v>
      </c>
      <c r="E65" s="61">
        <v>3</v>
      </c>
      <c r="F65" s="61">
        <v>4</v>
      </c>
      <c r="G65" s="61">
        <v>5</v>
      </c>
      <c r="H65" s="61">
        <v>6</v>
      </c>
      <c r="I65" s="61">
        <v>7</v>
      </c>
      <c r="J65" s="61">
        <v>8</v>
      </c>
      <c r="K65" s="61">
        <v>9</v>
      </c>
      <c r="L65" s="61">
        <v>10</v>
      </c>
      <c r="M65" s="61">
        <v>11</v>
      </c>
      <c r="N65" s="61">
        <v>12</v>
      </c>
      <c r="O65" s="61">
        <v>13</v>
      </c>
      <c r="P65" s="61">
        <v>14</v>
      </c>
      <c r="Q65" s="61">
        <v>15</v>
      </c>
      <c r="R65" s="61">
        <v>16</v>
      </c>
      <c r="S65" s="61">
        <v>17</v>
      </c>
      <c r="T65" s="61">
        <v>18</v>
      </c>
      <c r="U65" s="61">
        <v>19</v>
      </c>
      <c r="V65" s="61">
        <v>20</v>
      </c>
      <c r="W65" s="61">
        <v>21</v>
      </c>
      <c r="X65" s="61">
        <v>22</v>
      </c>
      <c r="Y65" s="61">
        <v>23</v>
      </c>
      <c r="Z65" s="61">
        <v>24</v>
      </c>
      <c r="AA65" s="61">
        <v>25</v>
      </c>
      <c r="AB65" s="61">
        <v>26</v>
      </c>
      <c r="AC65" s="61">
        <v>27</v>
      </c>
    </row>
    <row r="66" spans="1:30" ht="15" hidden="1" customHeight="1">
      <c r="A66" s="37"/>
      <c r="B66" s="37"/>
      <c r="C66" s="71" t="s">
        <v>2261</v>
      </c>
      <c r="D66" s="71"/>
      <c r="E66" s="71"/>
      <c r="F66" s="71" t="s">
        <v>2262</v>
      </c>
      <c r="G66" s="71"/>
      <c r="H66" s="71"/>
      <c r="I66" s="71" t="s">
        <v>2263</v>
      </c>
      <c r="J66" s="71"/>
      <c r="K66" s="71"/>
      <c r="L66" s="71" t="s">
        <v>2264</v>
      </c>
      <c r="M66" s="71"/>
      <c r="N66" s="71"/>
      <c r="O66" s="71" t="s">
        <v>2265</v>
      </c>
      <c r="P66" s="71"/>
      <c r="Q66" s="71"/>
      <c r="R66" s="71" t="s">
        <v>2266</v>
      </c>
      <c r="S66" s="71"/>
      <c r="T66" s="71"/>
      <c r="U66" s="71" t="s">
        <v>2267</v>
      </c>
      <c r="V66" s="71"/>
      <c r="W66" s="71"/>
      <c r="X66" s="71" t="s">
        <v>2268</v>
      </c>
      <c r="Y66" s="71"/>
      <c r="Z66" s="71"/>
      <c r="AA66" s="71" t="s">
        <v>2269</v>
      </c>
      <c r="AB66" s="71"/>
      <c r="AC66" s="71"/>
    </row>
    <row r="67" spans="1:30" hidden="1">
      <c r="A67" s="37"/>
      <c r="B67" s="37"/>
      <c r="C67" s="38" t="s">
        <v>2222</v>
      </c>
      <c r="D67" s="38" t="s">
        <v>2223</v>
      </c>
      <c r="E67" s="38" t="s">
        <v>2224</v>
      </c>
      <c r="F67" s="38" t="s">
        <v>2222</v>
      </c>
      <c r="G67" s="38" t="s">
        <v>2223</v>
      </c>
      <c r="H67" s="38" t="s">
        <v>2224</v>
      </c>
      <c r="I67" s="38" t="s">
        <v>2222</v>
      </c>
      <c r="J67" s="38" t="s">
        <v>2223</v>
      </c>
      <c r="K67" s="38" t="s">
        <v>2224</v>
      </c>
      <c r="L67" s="38" t="s">
        <v>2222</v>
      </c>
      <c r="M67" s="38" t="s">
        <v>2223</v>
      </c>
      <c r="N67" s="38" t="s">
        <v>2224</v>
      </c>
      <c r="O67" s="38" t="s">
        <v>2222</v>
      </c>
      <c r="P67" s="38" t="s">
        <v>2223</v>
      </c>
      <c r="Q67" s="38" t="s">
        <v>2224</v>
      </c>
      <c r="R67" s="38" t="s">
        <v>2222</v>
      </c>
      <c r="S67" s="38" t="s">
        <v>2223</v>
      </c>
      <c r="T67" s="38" t="s">
        <v>2224</v>
      </c>
      <c r="U67" s="38" t="s">
        <v>2222</v>
      </c>
      <c r="V67" s="38" t="s">
        <v>2223</v>
      </c>
      <c r="W67" s="38" t="s">
        <v>2224</v>
      </c>
      <c r="X67" s="38" t="s">
        <v>2222</v>
      </c>
      <c r="Y67" s="38" t="s">
        <v>2223</v>
      </c>
      <c r="Z67" s="38" t="s">
        <v>2224</v>
      </c>
      <c r="AA67" s="38" t="s">
        <v>2222</v>
      </c>
      <c r="AB67" s="38" t="s">
        <v>2223</v>
      </c>
      <c r="AC67" s="38" t="s">
        <v>2224</v>
      </c>
    </row>
    <row r="68" spans="1:30" hidden="1">
      <c r="A68" s="37"/>
      <c r="B68" s="37"/>
      <c r="C68" s="41" t="s">
        <v>2225</v>
      </c>
      <c r="D68" s="41" t="s">
        <v>2225</v>
      </c>
      <c r="E68" s="41" t="s">
        <v>2225</v>
      </c>
      <c r="F68" s="41" t="s">
        <v>2225</v>
      </c>
      <c r="G68" s="41" t="s">
        <v>2225</v>
      </c>
      <c r="H68" s="41" t="s">
        <v>2225</v>
      </c>
      <c r="I68" s="41" t="s">
        <v>2225</v>
      </c>
      <c r="J68" s="41" t="s">
        <v>2225</v>
      </c>
      <c r="K68" s="41" t="s">
        <v>2225</v>
      </c>
      <c r="L68" s="41" t="s">
        <v>2225</v>
      </c>
      <c r="M68" s="41" t="s">
        <v>2225</v>
      </c>
      <c r="N68" s="41" t="s">
        <v>2225</v>
      </c>
      <c r="O68" s="41" t="s">
        <v>2225</v>
      </c>
      <c r="P68" s="41" t="s">
        <v>2225</v>
      </c>
      <c r="Q68" s="41" t="s">
        <v>2225</v>
      </c>
      <c r="R68" s="41" t="s">
        <v>2225</v>
      </c>
      <c r="S68" s="41" t="s">
        <v>2225</v>
      </c>
      <c r="T68" s="41" t="s">
        <v>2225</v>
      </c>
      <c r="U68" s="41" t="s">
        <v>2225</v>
      </c>
      <c r="V68" s="41" t="s">
        <v>2225</v>
      </c>
      <c r="W68" s="41" t="s">
        <v>2225</v>
      </c>
      <c r="X68" s="41" t="s">
        <v>2225</v>
      </c>
      <c r="Y68" s="41" t="s">
        <v>2225</v>
      </c>
      <c r="Z68" s="41" t="s">
        <v>2225</v>
      </c>
      <c r="AA68" s="41" t="s">
        <v>2225</v>
      </c>
      <c r="AB68" s="41" t="s">
        <v>2225</v>
      </c>
      <c r="AC68" s="41" t="s">
        <v>2225</v>
      </c>
    </row>
    <row r="69" spans="1:30" hidden="1">
      <c r="A69" s="42" t="s">
        <v>2226</v>
      </c>
      <c r="B69" s="37"/>
      <c r="C69" s="41"/>
      <c r="D69" s="41"/>
      <c r="E69" s="41"/>
      <c r="F69" s="43"/>
      <c r="G69" s="65"/>
      <c r="H69" s="65"/>
    </row>
    <row r="70" spans="1:30" hidden="1">
      <c r="A70" s="44"/>
      <c r="B70" s="45" t="s">
        <v>2227</v>
      </c>
      <c r="C70" s="46">
        <f>A125173226R_Latest</f>
        <v>20632.147000000001</v>
      </c>
      <c r="D70" s="46">
        <f>A125184458F_Latest</f>
        <v>10122.019</v>
      </c>
      <c r="E70" s="46">
        <f>A125178842K_Latest</f>
        <v>10510.128000000001</v>
      </c>
      <c r="F70" s="46">
        <f>A125173850V_Latest</f>
        <v>6570.549</v>
      </c>
      <c r="G70" s="46">
        <f>A125185082L_Latest</f>
        <v>3224.895</v>
      </c>
      <c r="H70" s="46">
        <f>A125179466K_Latest</f>
        <v>3345.654</v>
      </c>
      <c r="I70" s="46">
        <f>A125173434J_Latest</f>
        <v>5406.0709999999999</v>
      </c>
      <c r="J70" s="46">
        <f>A125184666X_Latest</f>
        <v>2653.0790000000002</v>
      </c>
      <c r="K70" s="46">
        <f>A125179050F_Latest</f>
        <v>2752.9929999999999</v>
      </c>
      <c r="L70" s="46">
        <f>A125173954L_Latest</f>
        <v>4137.9979999999996</v>
      </c>
      <c r="M70" s="46">
        <f>A125185186F_Latest</f>
        <v>2018.2139999999999</v>
      </c>
      <c r="N70" s="46">
        <f>A125179570K_Latest</f>
        <v>2119.7829999999999</v>
      </c>
      <c r="O70" s="46">
        <f>A125174058J_Latest</f>
        <v>1450.114</v>
      </c>
      <c r="P70" s="46">
        <f>A125185290F_Latest</f>
        <v>709.03</v>
      </c>
      <c r="Q70" s="46">
        <f>A125179674C_Latest</f>
        <v>741.08299999999997</v>
      </c>
      <c r="R70" s="46">
        <f>A125173538A_Latest</f>
        <v>2125.125</v>
      </c>
      <c r="S70" s="46">
        <f>A125184770X_Latest</f>
        <v>1055.0360000000001</v>
      </c>
      <c r="T70" s="46">
        <f>A125179154X_Latest</f>
        <v>1070.0889999999999</v>
      </c>
      <c r="U70" s="46">
        <f>A125173642A_Latest</f>
        <v>443.30200000000002</v>
      </c>
      <c r="V70" s="46">
        <f>A125184874T_Latest</f>
        <v>218.09100000000001</v>
      </c>
      <c r="W70" s="46">
        <f>A125179258T_Latest</f>
        <v>225.21100000000001</v>
      </c>
      <c r="X70" s="46">
        <f>A125173746V_Latest</f>
        <v>156.191</v>
      </c>
      <c r="Y70" s="46">
        <f>A125184978K_Latest</f>
        <v>77.953999999999994</v>
      </c>
      <c r="Z70" s="46">
        <f>A125179362T_Latest</f>
        <v>78.236000000000004</v>
      </c>
      <c r="AA70" s="46">
        <f>A125173330R_Latest</f>
        <v>342.798</v>
      </c>
      <c r="AB70" s="46">
        <f>A125184562F_Latest</f>
        <v>165.72</v>
      </c>
      <c r="AC70" s="46">
        <f>A125178946C_Latest</f>
        <v>177.078</v>
      </c>
      <c r="AD70" s="61">
        <v>1</v>
      </c>
    </row>
    <row r="71" spans="1:30" hidden="1">
      <c r="A71" s="47"/>
      <c r="B71" s="48" t="s">
        <v>2228</v>
      </c>
      <c r="C71" s="46">
        <f>A125173190X_Latest</f>
        <v>12947.324000000001</v>
      </c>
      <c r="D71" s="46">
        <f>A125184422C_Latest</f>
        <v>6797.5029999999997</v>
      </c>
      <c r="E71" s="46">
        <f>A125178806A_Latest</f>
        <v>6149.8209999999999</v>
      </c>
      <c r="F71" s="46">
        <f>A125173814K_Latest</f>
        <v>4116.92</v>
      </c>
      <c r="G71" s="46">
        <f>A125185046C_Latest</f>
        <v>2164.788</v>
      </c>
      <c r="H71" s="46">
        <f>A125179430J_Latest</f>
        <v>1952.133</v>
      </c>
      <c r="I71" s="46">
        <f>A125173398K_Latest</f>
        <v>3410.0639999999999</v>
      </c>
      <c r="J71" s="46">
        <f>A125184630W_Latest</f>
        <v>1801.558</v>
      </c>
      <c r="K71" s="46">
        <f>A125179014W_Latest</f>
        <v>1608.5060000000001</v>
      </c>
      <c r="L71" s="46">
        <f>A125173918C_Latest</f>
        <v>2596.3530000000001</v>
      </c>
      <c r="M71" s="46">
        <f>A125185150C_Latest</f>
        <v>1341.3340000000001</v>
      </c>
      <c r="N71" s="46">
        <f>A125179534A_Latest</f>
        <v>1255.02</v>
      </c>
      <c r="O71" s="46">
        <f>A125174022F_Latest</f>
        <v>847.99599999999998</v>
      </c>
      <c r="P71" s="46">
        <f>A125185254W_Latest</f>
        <v>443.834</v>
      </c>
      <c r="Q71" s="46">
        <f>A125179638V_Latest</f>
        <v>404.16199999999998</v>
      </c>
      <c r="R71" s="46">
        <f>A125173502X_Latest</f>
        <v>1363.635</v>
      </c>
      <c r="S71" s="46">
        <f>A125184734R_Latest</f>
        <v>729.81799999999998</v>
      </c>
      <c r="T71" s="46">
        <f>A125179118R_Latest</f>
        <v>633.81700000000001</v>
      </c>
      <c r="U71" s="46">
        <f>A125173606T_Latest</f>
        <v>260.28800000000001</v>
      </c>
      <c r="V71" s="46">
        <f>A125184838J_Latest</f>
        <v>136.06</v>
      </c>
      <c r="W71" s="46">
        <f>A125179222R_Latest</f>
        <v>124.229</v>
      </c>
      <c r="X71" s="46">
        <f>A125173710T_Latest</f>
        <v>116.462</v>
      </c>
      <c r="Y71" s="46">
        <f>A125184942J_Latest</f>
        <v>61.362000000000002</v>
      </c>
      <c r="Z71" s="46">
        <f>A125179326J_Latest</f>
        <v>55.1</v>
      </c>
      <c r="AA71" s="46">
        <f>A125173294T_Latest</f>
        <v>235.60400000000001</v>
      </c>
      <c r="AB71" s="46">
        <f>A125184526W_Latest</f>
        <v>118.75</v>
      </c>
      <c r="AC71" s="46">
        <f>A125178910A_Latest</f>
        <v>116.854</v>
      </c>
      <c r="AD71" s="61">
        <v>2</v>
      </c>
    </row>
    <row r="72" spans="1:30" hidden="1">
      <c r="A72" s="47"/>
      <c r="B72" s="49" t="s">
        <v>2229</v>
      </c>
      <c r="C72" s="46">
        <f>A125173230F_Latest</f>
        <v>1918.7819999999999</v>
      </c>
      <c r="D72" s="46">
        <f>A125184462W_Latest</f>
        <v>1041.1849999999999</v>
      </c>
      <c r="E72" s="46">
        <f>A125178846V_Latest</f>
        <v>877.59699999999998</v>
      </c>
      <c r="F72" s="46">
        <f>A125173854C_Latest</f>
        <v>591.95399999999995</v>
      </c>
      <c r="G72" s="46">
        <f>A125185086W_Latest</f>
        <v>335.03800000000001</v>
      </c>
      <c r="H72" s="46">
        <f>A125179470A_Latest</f>
        <v>256.916</v>
      </c>
      <c r="I72" s="46">
        <f>A125173438T_Latest</f>
        <v>559.54100000000005</v>
      </c>
      <c r="J72" s="46">
        <f>A125184670R_Latest</f>
        <v>317.96699999999998</v>
      </c>
      <c r="K72" s="46">
        <f>A125179054R_Latest</f>
        <v>241.57300000000001</v>
      </c>
      <c r="L72" s="46">
        <f>A125173958W_Latest</f>
        <v>366.36700000000002</v>
      </c>
      <c r="M72" s="46">
        <f>A125185190W_Latest</f>
        <v>181.845</v>
      </c>
      <c r="N72" s="46">
        <f>A125179574V_Latest</f>
        <v>184.52199999999999</v>
      </c>
      <c r="O72" s="46">
        <f>A125174062X_Latest</f>
        <v>123.554</v>
      </c>
      <c r="P72" s="46">
        <f>A125185294R_Latest</f>
        <v>63.29</v>
      </c>
      <c r="Q72" s="46">
        <f>A125179678L_Latest</f>
        <v>60.262999999999998</v>
      </c>
      <c r="R72" s="46">
        <f>A125173542T_Latest</f>
        <v>204.608</v>
      </c>
      <c r="S72" s="46">
        <f>A125184774J_Latest</f>
        <v>102.77200000000001</v>
      </c>
      <c r="T72" s="46">
        <f>A125179158J_Latest</f>
        <v>101.836</v>
      </c>
      <c r="U72" s="46">
        <f>A125173646K_Latest</f>
        <v>39.871000000000002</v>
      </c>
      <c r="V72" s="46">
        <f>A125184878A_Latest</f>
        <v>21.308</v>
      </c>
      <c r="W72" s="46">
        <f>A125179262J_Latest</f>
        <v>18.562999999999999</v>
      </c>
      <c r="X72" s="46">
        <f>A125173750K_Latest</f>
        <v>11.840999999999999</v>
      </c>
      <c r="Y72" s="46">
        <f>A125184982A_Latest</f>
        <v>7.26</v>
      </c>
      <c r="Z72" s="46">
        <f>A125179366A_Latest</f>
        <v>4.5810000000000004</v>
      </c>
      <c r="AA72" s="46">
        <f>A125173334X_Latest</f>
        <v>21.045999999999999</v>
      </c>
      <c r="AB72" s="46">
        <f>A125184566R_Latest</f>
        <v>11.704000000000001</v>
      </c>
      <c r="AC72" s="46">
        <f>A125178950V_Latest</f>
        <v>9.3420000000000005</v>
      </c>
      <c r="AD72" s="61">
        <v>3</v>
      </c>
    </row>
    <row r="73" spans="1:30" hidden="1">
      <c r="A73" s="47"/>
      <c r="B73" s="50" t="s">
        <v>2230</v>
      </c>
      <c r="C73" s="46">
        <f>A125173234R_Latest</f>
        <v>1167.097</v>
      </c>
      <c r="D73" s="46">
        <f>A125184466F_Latest</f>
        <v>533.81600000000003</v>
      </c>
      <c r="E73" s="46">
        <f>A125178850K_Latest</f>
        <v>633.28099999999995</v>
      </c>
      <c r="F73" s="46">
        <f>A125173858L_Latest</f>
        <v>358.18599999999998</v>
      </c>
      <c r="G73" s="46">
        <f>A125185090L_Latest</f>
        <v>172.65299999999999</v>
      </c>
      <c r="H73" s="46">
        <f>A125179474K_Latest</f>
        <v>185.53299999999999</v>
      </c>
      <c r="I73" s="46">
        <f>A125173442J_Latest</f>
        <v>327.18</v>
      </c>
      <c r="J73" s="46">
        <f>A125184674X_Latest</f>
        <v>158.87</v>
      </c>
      <c r="K73" s="46">
        <f>A125179058X_Latest</f>
        <v>168.31</v>
      </c>
      <c r="L73" s="46">
        <f>A125173962L_Latest</f>
        <v>233.84</v>
      </c>
      <c r="M73" s="46">
        <f>A125185194F_Latest</f>
        <v>97.909000000000006</v>
      </c>
      <c r="N73" s="46">
        <f>A125179578C_Latest</f>
        <v>135.93100000000001</v>
      </c>
      <c r="O73" s="46">
        <f>A125174066J_Latest</f>
        <v>79.863</v>
      </c>
      <c r="P73" s="46">
        <f>A125185298X_Latest</f>
        <v>34.677999999999997</v>
      </c>
      <c r="Q73" s="46">
        <f>A125179682C_Latest</f>
        <v>45.185000000000002</v>
      </c>
      <c r="R73" s="46">
        <f>A125173546A_Latest</f>
        <v>124.904</v>
      </c>
      <c r="S73" s="46">
        <f>A125184778T_Latest</f>
        <v>48.78</v>
      </c>
      <c r="T73" s="46">
        <f>A125179162X_Latest</f>
        <v>76.123999999999995</v>
      </c>
      <c r="U73" s="46">
        <f>A125173650A_Latest</f>
        <v>25.323</v>
      </c>
      <c r="V73" s="46">
        <f>A125184882T_Latest</f>
        <v>11.718999999999999</v>
      </c>
      <c r="W73" s="46">
        <f>A125179266T_Latest</f>
        <v>13.603</v>
      </c>
      <c r="X73" s="46">
        <f>A125173754V_Latest</f>
        <v>5.2880000000000003</v>
      </c>
      <c r="Y73" s="46">
        <f>A125184986K_Latest</f>
        <v>2.4809999999999999</v>
      </c>
      <c r="Z73" s="46">
        <f>A125179370T_Latest</f>
        <v>2.8069999999999999</v>
      </c>
      <c r="AA73" s="46">
        <f>A125173338J_Latest</f>
        <v>12.512</v>
      </c>
      <c r="AB73" s="46">
        <f>A125184570F_Latest</f>
        <v>6.726</v>
      </c>
      <c r="AC73" s="46">
        <f>A125178954C_Latest</f>
        <v>5.7869999999999999</v>
      </c>
      <c r="AD73" s="61">
        <v>4</v>
      </c>
    </row>
    <row r="74" spans="1:30" hidden="1">
      <c r="A74" s="47"/>
      <c r="B74" s="48" t="s">
        <v>2231</v>
      </c>
      <c r="C74" s="46">
        <f>A125173194J_Latest</f>
        <v>2178.817</v>
      </c>
      <c r="D74" s="46">
        <f>A125184426L_Latest</f>
        <v>960.04600000000005</v>
      </c>
      <c r="E74" s="46">
        <f>A125178810T_Latest</f>
        <v>1218.7719999999999</v>
      </c>
      <c r="F74" s="46">
        <f>A125173818V_Latest</f>
        <v>685.88099999999997</v>
      </c>
      <c r="G74" s="46">
        <f>A125185050V_Latest</f>
        <v>308.61399999999998</v>
      </c>
      <c r="H74" s="46">
        <f>A125179434T_Latest</f>
        <v>377.267</v>
      </c>
      <c r="I74" s="46">
        <f>A125173402R_Latest</f>
        <v>592.51700000000005</v>
      </c>
      <c r="J74" s="46">
        <f>A125184634F_Latest</f>
        <v>253.61199999999999</v>
      </c>
      <c r="K74" s="46">
        <f>A125179018F_Latest</f>
        <v>338.90600000000001</v>
      </c>
      <c r="L74" s="46">
        <f>A125173922V_Latest</f>
        <v>427.96300000000002</v>
      </c>
      <c r="M74" s="46">
        <f>A125185154L_Latest</f>
        <v>186.60499999999999</v>
      </c>
      <c r="N74" s="46">
        <f>A125179538K_Latest</f>
        <v>241.358</v>
      </c>
      <c r="O74" s="46">
        <f>A125174026R_Latest</f>
        <v>149.68299999999999</v>
      </c>
      <c r="P74" s="46">
        <f>A125185258F_Latest</f>
        <v>70.13</v>
      </c>
      <c r="Q74" s="46">
        <f>A125179642K_Latest</f>
        <v>79.552999999999997</v>
      </c>
      <c r="R74" s="46">
        <f>A125173506J_Latest</f>
        <v>232.97</v>
      </c>
      <c r="S74" s="46">
        <f>A125184738X_Latest</f>
        <v>102.386</v>
      </c>
      <c r="T74" s="46">
        <f>A125179122F_Latest</f>
        <v>130.58500000000001</v>
      </c>
      <c r="U74" s="46">
        <f>A125173610J_Latest</f>
        <v>45.869</v>
      </c>
      <c r="V74" s="46">
        <f>A125184842X_Latest</f>
        <v>21.532</v>
      </c>
      <c r="W74" s="46">
        <f>A125179226X_Latest</f>
        <v>24.338000000000001</v>
      </c>
      <c r="X74" s="46">
        <f>A125173714A_Latest</f>
        <v>13.59</v>
      </c>
      <c r="Y74" s="46">
        <f>A125184946T_Latest</f>
        <v>5.3390000000000004</v>
      </c>
      <c r="Z74" s="46">
        <f>A125179330X_Latest</f>
        <v>8.25</v>
      </c>
      <c r="AA74" s="46">
        <f>A125173298A_Latest</f>
        <v>30.344000000000001</v>
      </c>
      <c r="AB74" s="46">
        <f>A125184530L_Latest</f>
        <v>11.829000000000001</v>
      </c>
      <c r="AC74" s="46">
        <f>A125178914K_Latest</f>
        <v>18.515999999999998</v>
      </c>
      <c r="AD74" s="61">
        <v>5</v>
      </c>
    </row>
    <row r="75" spans="1:30" hidden="1">
      <c r="A75" s="47"/>
      <c r="B75" s="49" t="s">
        <v>2232</v>
      </c>
      <c r="C75" s="46">
        <f>A125173198T_Latest</f>
        <v>339.87099999999998</v>
      </c>
      <c r="D75" s="46">
        <f>A125184430C_Latest</f>
        <v>143.80500000000001</v>
      </c>
      <c r="E75" s="46">
        <f>A125178814A_Latest</f>
        <v>196.065</v>
      </c>
      <c r="F75" s="46">
        <f>A125173822K_Latest</f>
        <v>109.47199999999999</v>
      </c>
      <c r="G75" s="46">
        <f>A125185054C_Latest</f>
        <v>43.86</v>
      </c>
      <c r="H75" s="46">
        <f>A125179438A_Latest</f>
        <v>65.611999999999995</v>
      </c>
      <c r="I75" s="46">
        <f>A125173406X_Latest</f>
        <v>88.183000000000007</v>
      </c>
      <c r="J75" s="46">
        <f>A125184638R_Latest</f>
        <v>37.734999999999999</v>
      </c>
      <c r="K75" s="46">
        <f>A125179022W_Latest</f>
        <v>50.448</v>
      </c>
      <c r="L75" s="46">
        <f>A125173926C_Latest</f>
        <v>68.971000000000004</v>
      </c>
      <c r="M75" s="46">
        <f>A125185158W_Latest</f>
        <v>30.045000000000002</v>
      </c>
      <c r="N75" s="46">
        <f>A125179542A_Latest</f>
        <v>38.926000000000002</v>
      </c>
      <c r="O75" s="46">
        <f>A125174030F_Latest</f>
        <v>20.228000000000002</v>
      </c>
      <c r="P75" s="46">
        <f>A125185262W_Latest</f>
        <v>9.8710000000000004</v>
      </c>
      <c r="Q75" s="46">
        <f>A125179646V_Latest</f>
        <v>10.356999999999999</v>
      </c>
      <c r="R75" s="46">
        <f>A125173510X_Latest</f>
        <v>38.247999999999998</v>
      </c>
      <c r="S75" s="46">
        <f>A125184742R_Latest</f>
        <v>15.138</v>
      </c>
      <c r="T75" s="46">
        <f>A125179126R_Latest</f>
        <v>23.11</v>
      </c>
      <c r="U75" s="46">
        <f>A125173614T_Latest</f>
        <v>6.359</v>
      </c>
      <c r="V75" s="46">
        <f>A125184846J_Latest</f>
        <v>3.1459999999999999</v>
      </c>
      <c r="W75" s="46">
        <f>A125179230R_Latest</f>
        <v>3.2120000000000002</v>
      </c>
      <c r="X75" s="46">
        <f>A125173718K_Latest</f>
        <v>3.0169999999999999</v>
      </c>
      <c r="Y75" s="46">
        <f>A125184950J_Latest</f>
        <v>1.35</v>
      </c>
      <c r="Z75" s="46">
        <f>A125179334J_Latest</f>
        <v>1.667</v>
      </c>
      <c r="AA75" s="46">
        <f>A125173302F_Latest</f>
        <v>5.3940000000000001</v>
      </c>
      <c r="AB75" s="46">
        <f>A125184534W_Latest</f>
        <v>2.661</v>
      </c>
      <c r="AC75" s="46">
        <f>A125178918V_Latest</f>
        <v>2.7330000000000001</v>
      </c>
      <c r="AD75" s="61">
        <v>6</v>
      </c>
    </row>
    <row r="76" spans="1:30" hidden="1">
      <c r="A76" s="47"/>
      <c r="B76" s="51" t="s">
        <v>2233</v>
      </c>
      <c r="C76" s="46">
        <f>A125173218R_Latest</f>
        <v>259.15100000000001</v>
      </c>
      <c r="D76" s="46">
        <f>A125184450L_Latest</f>
        <v>121.89400000000001</v>
      </c>
      <c r="E76" s="46">
        <f>A125178834K_Latest</f>
        <v>137.25700000000001</v>
      </c>
      <c r="F76" s="46">
        <f>A125173842V_Latest</f>
        <v>82.24</v>
      </c>
      <c r="G76" s="46">
        <f>A125185074L_Latest</f>
        <v>34.890999999999998</v>
      </c>
      <c r="H76" s="46">
        <f>A125179458K_Latest</f>
        <v>47.348999999999997</v>
      </c>
      <c r="I76" s="46">
        <f>A125173426J_Latest</f>
        <v>70.08</v>
      </c>
      <c r="J76" s="46">
        <f>A125184658X_Latest</f>
        <v>34.914000000000001</v>
      </c>
      <c r="K76" s="46">
        <f>A125179042F_Latest</f>
        <v>35.164999999999999</v>
      </c>
      <c r="L76" s="46">
        <f>A125173946L_Latest</f>
        <v>47.542999999999999</v>
      </c>
      <c r="M76" s="46">
        <f>A125185178F_Latest</f>
        <v>24.678999999999998</v>
      </c>
      <c r="N76" s="46">
        <f>A125179562K_Latest</f>
        <v>22.864000000000001</v>
      </c>
      <c r="O76" s="46">
        <f>A125174050R_Latest</f>
        <v>15.074</v>
      </c>
      <c r="P76" s="46">
        <f>A125185282F_Latest</f>
        <v>8.2159999999999993</v>
      </c>
      <c r="Q76" s="46">
        <f>A125179666C_Latest</f>
        <v>6.8579999999999997</v>
      </c>
      <c r="R76" s="46">
        <f>A125173530J_Latest</f>
        <v>32.241999999999997</v>
      </c>
      <c r="S76" s="46">
        <f>A125184762X_Latest</f>
        <v>12.827999999999999</v>
      </c>
      <c r="T76" s="46">
        <f>A125179146X_Latest</f>
        <v>19.414000000000001</v>
      </c>
      <c r="U76" s="46">
        <f>A125173634A_Latest</f>
        <v>5.0179999999999998</v>
      </c>
      <c r="V76" s="46">
        <f>A125184866T_Latest</f>
        <v>2.786</v>
      </c>
      <c r="W76" s="46">
        <f>A125179250X_Latest</f>
        <v>2.2320000000000002</v>
      </c>
      <c r="X76" s="46">
        <f>A125173738V_Latest</f>
        <v>2.3239999999999998</v>
      </c>
      <c r="Y76" s="46">
        <f>A125184970T_Latest</f>
        <v>0.91800000000000004</v>
      </c>
      <c r="Z76" s="46">
        <f>A125179354T_Latest</f>
        <v>1.405</v>
      </c>
      <c r="AA76" s="46">
        <f>A125173322R_Latest</f>
        <v>4.6319999999999997</v>
      </c>
      <c r="AB76" s="46">
        <f>A125184554F_Latest</f>
        <v>2.661</v>
      </c>
      <c r="AC76" s="46">
        <f>A125178938C_Latest</f>
        <v>1.9710000000000001</v>
      </c>
      <c r="AD76" s="61">
        <v>7</v>
      </c>
    </row>
    <row r="77" spans="1:30" hidden="1">
      <c r="A77" s="47"/>
      <c r="B77" s="52" t="s">
        <v>2234</v>
      </c>
      <c r="C77" s="46">
        <f>A125173178J_Latest</f>
        <v>119.379</v>
      </c>
      <c r="D77" s="46">
        <f>A125184410V_Latest</f>
        <v>60.296999999999997</v>
      </c>
      <c r="E77" s="46">
        <f>A125178794C_Latest</f>
        <v>59.082000000000001</v>
      </c>
      <c r="F77" s="46">
        <f>A125173802A_Latest</f>
        <v>34.186</v>
      </c>
      <c r="G77" s="46">
        <f>A125185034V_Latest</f>
        <v>16.794</v>
      </c>
      <c r="H77" s="46">
        <f>A125179418T_Latest</f>
        <v>17.391999999999999</v>
      </c>
      <c r="I77" s="46">
        <f>A125173386A_Latest</f>
        <v>33.171999999999997</v>
      </c>
      <c r="J77" s="46">
        <f>A125184618F_Latest</f>
        <v>16.513999999999999</v>
      </c>
      <c r="K77" s="46">
        <f>A125179002L_Latest</f>
        <v>16.658999999999999</v>
      </c>
      <c r="L77" s="46">
        <f>A125173906V_Latest</f>
        <v>23.657</v>
      </c>
      <c r="M77" s="46">
        <f>A125185138L_Latest</f>
        <v>11.965999999999999</v>
      </c>
      <c r="N77" s="46">
        <f>A125179522T_Latest</f>
        <v>11.691000000000001</v>
      </c>
      <c r="O77" s="46">
        <f>A125174010W_Latest</f>
        <v>6.51</v>
      </c>
      <c r="P77" s="46">
        <f>A125185242L_Latest</f>
        <v>4.6559999999999997</v>
      </c>
      <c r="Q77" s="46">
        <f>A125179626K_Latest</f>
        <v>1.8540000000000001</v>
      </c>
      <c r="R77" s="46">
        <f>A125173490A_Latest</f>
        <v>15.58</v>
      </c>
      <c r="S77" s="46">
        <f>A125184722F_Latest</f>
        <v>6.5359999999999996</v>
      </c>
      <c r="T77" s="46">
        <f>A125179106F_Latest</f>
        <v>9.0440000000000005</v>
      </c>
      <c r="U77" s="46">
        <f>A125173594V_Latest</f>
        <v>2.3919999999999999</v>
      </c>
      <c r="V77" s="46">
        <f>A125184826X_Latest</f>
        <v>1.528</v>
      </c>
      <c r="W77" s="46">
        <f>A125179210F_Latest</f>
        <v>0.86299999999999999</v>
      </c>
      <c r="X77" s="46">
        <f>A125173698L_Latest</f>
        <v>1.159</v>
      </c>
      <c r="Y77" s="46">
        <f>A125184930X_Latest</f>
        <v>0.497</v>
      </c>
      <c r="Z77" s="46">
        <f>A125179314X_Latest</f>
        <v>0.66200000000000003</v>
      </c>
      <c r="AA77" s="46">
        <f>A125173282J_Latest</f>
        <v>2.7229999999999999</v>
      </c>
      <c r="AB77" s="46">
        <f>A125184514L_Latest</f>
        <v>1.806</v>
      </c>
      <c r="AC77" s="46">
        <f>A125178898W_Latest</f>
        <v>0.91800000000000004</v>
      </c>
      <c r="AD77" s="61">
        <v>8</v>
      </c>
    </row>
    <row r="78" spans="1:30" hidden="1">
      <c r="A78" s="47"/>
      <c r="B78" s="52" t="s">
        <v>2235</v>
      </c>
      <c r="C78" s="46">
        <f>A125173238X_Latest</f>
        <v>139.77199999999999</v>
      </c>
      <c r="D78" s="46">
        <f>A125184470W_Latest</f>
        <v>61.597000000000001</v>
      </c>
      <c r="E78" s="46">
        <f>A125178854V_Latest</f>
        <v>78.174999999999997</v>
      </c>
      <c r="F78" s="46">
        <f>A125173862C_Latest</f>
        <v>48.054000000000002</v>
      </c>
      <c r="G78" s="46">
        <f>A125185094W_Latest</f>
        <v>18.097000000000001</v>
      </c>
      <c r="H78" s="46">
        <f>A125179478V_Latest</f>
        <v>29.957000000000001</v>
      </c>
      <c r="I78" s="46">
        <f>A125173446T_Latest</f>
        <v>36.906999999999996</v>
      </c>
      <c r="J78" s="46">
        <f>A125184678J_Latest</f>
        <v>18.401</v>
      </c>
      <c r="K78" s="46">
        <f>A125179062R_Latest</f>
        <v>18.506</v>
      </c>
      <c r="L78" s="46">
        <f>A125173966W_Latest</f>
        <v>23.885999999999999</v>
      </c>
      <c r="M78" s="46">
        <f>A125185198R_Latest</f>
        <v>12.712999999999999</v>
      </c>
      <c r="N78" s="46">
        <f>A125179582V_Latest</f>
        <v>11.173</v>
      </c>
      <c r="O78" s="46">
        <f>A125174070X_Latest</f>
        <v>8.5640000000000001</v>
      </c>
      <c r="P78" s="46">
        <f>A125185302C_Latest</f>
        <v>3.5609999999999999</v>
      </c>
      <c r="Q78" s="46">
        <f>A125179686L_Latest</f>
        <v>5.0030000000000001</v>
      </c>
      <c r="R78" s="46">
        <f>A125173550T_Latest</f>
        <v>16.661999999999999</v>
      </c>
      <c r="S78" s="46">
        <f>A125184782J_Latest</f>
        <v>6.2930000000000001</v>
      </c>
      <c r="T78" s="46">
        <f>A125179166J_Latest</f>
        <v>10.37</v>
      </c>
      <c r="U78" s="46">
        <f>A125173654K_Latest</f>
        <v>2.6259999999999999</v>
      </c>
      <c r="V78" s="46">
        <f>A125184886A_Latest</f>
        <v>1.258</v>
      </c>
      <c r="W78" s="46">
        <f>A125179270J_Latest</f>
        <v>1.3680000000000001</v>
      </c>
      <c r="X78" s="46">
        <f>A125173758C_Latest</f>
        <v>1.165</v>
      </c>
      <c r="Y78" s="46">
        <f>A125184990A_Latest</f>
        <v>0.42099999999999999</v>
      </c>
      <c r="Z78" s="46">
        <f>A125179374A_Latest</f>
        <v>0.74399999999999999</v>
      </c>
      <c r="AA78" s="46">
        <f>A125173342X_Latest</f>
        <v>1.9079999999999999</v>
      </c>
      <c r="AB78" s="46">
        <f>A125184574R_Latest</f>
        <v>0.85499999999999998</v>
      </c>
      <c r="AC78" s="46">
        <f>A125178958L_Latest</f>
        <v>1.0529999999999999</v>
      </c>
      <c r="AD78" s="61">
        <v>9</v>
      </c>
    </row>
    <row r="79" spans="1:30" hidden="1">
      <c r="A79" s="47"/>
      <c r="B79" s="51" t="s">
        <v>2236</v>
      </c>
      <c r="C79" s="46">
        <f>A125173222F_Latest</f>
        <v>80.718999999999994</v>
      </c>
      <c r="D79" s="46">
        <f>A125184454W_Latest</f>
        <v>21.911000000000001</v>
      </c>
      <c r="E79" s="46">
        <f>A125178838V_Latest</f>
        <v>58.808</v>
      </c>
      <c r="F79" s="46">
        <f>A125173846C_Latest</f>
        <v>27.231999999999999</v>
      </c>
      <c r="G79" s="46">
        <f>A125185078W_Latest</f>
        <v>8.9689999999999994</v>
      </c>
      <c r="H79" s="46">
        <f>A125179462A_Latest</f>
        <v>18.263000000000002</v>
      </c>
      <c r="I79" s="46">
        <f>A125173430X_Latest</f>
        <v>18.103999999999999</v>
      </c>
      <c r="J79" s="46">
        <f>A125184662R_Latest</f>
        <v>2.82</v>
      </c>
      <c r="K79" s="46">
        <f>A125179046R_Latest</f>
        <v>15.282999999999999</v>
      </c>
      <c r="L79" s="46">
        <f>A125173950C_Latest</f>
        <v>21.428000000000001</v>
      </c>
      <c r="M79" s="46">
        <f>A125185182W_Latest</f>
        <v>5.3659999999999997</v>
      </c>
      <c r="N79" s="46">
        <f>A125179566V_Latest</f>
        <v>16.062000000000001</v>
      </c>
      <c r="O79" s="46">
        <f>A125174054X_Latest</f>
        <v>5.1539999999999999</v>
      </c>
      <c r="P79" s="46">
        <f>A125185286R_Latest</f>
        <v>1.6539999999999999</v>
      </c>
      <c r="Q79" s="46">
        <f>A125179670V_Latest</f>
        <v>3.5</v>
      </c>
      <c r="R79" s="46">
        <f>A125173534T_Latest</f>
        <v>6.0060000000000002</v>
      </c>
      <c r="S79" s="46">
        <f>A125184766J_Latest</f>
        <v>2.31</v>
      </c>
      <c r="T79" s="46">
        <f>A125179150R_Latest</f>
        <v>3.6960000000000002</v>
      </c>
      <c r="U79" s="46">
        <f>A125173638K_Latest</f>
        <v>1.341</v>
      </c>
      <c r="V79" s="46">
        <f>A125184870J_Latest</f>
        <v>0.36</v>
      </c>
      <c r="W79" s="46">
        <f>A125179254J_Latest</f>
        <v>0.98099999999999998</v>
      </c>
      <c r="X79" s="46">
        <f>A125173742K_Latest</f>
        <v>0.69299999999999995</v>
      </c>
      <c r="Y79" s="46">
        <f>A125184974A_Latest</f>
        <v>0.43099999999999999</v>
      </c>
      <c r="Z79" s="46">
        <f>A125179358A_Latest</f>
        <v>0.26200000000000001</v>
      </c>
      <c r="AA79" s="46">
        <f>A125173326X_Latest</f>
        <v>0.76200000000000001</v>
      </c>
      <c r="AB79" s="46">
        <f>A125184558R_Latest</f>
        <v>0</v>
      </c>
      <c r="AC79" s="46">
        <f>A125178942V_Latest</f>
        <v>0.76200000000000001</v>
      </c>
      <c r="AD79" s="61">
        <v>10</v>
      </c>
    </row>
    <row r="80" spans="1:30" hidden="1">
      <c r="A80" s="47"/>
      <c r="B80" s="49" t="s">
        <v>2237</v>
      </c>
      <c r="C80" s="46">
        <f>A125173250R_Latest</f>
        <v>1838.9469999999999</v>
      </c>
      <c r="D80" s="46">
        <f>A125184482F_Latest</f>
        <v>816.24</v>
      </c>
      <c r="E80" s="46">
        <f>A125178866C_Latest</f>
        <v>1022.707</v>
      </c>
      <c r="F80" s="46">
        <f>A125173874L_Latest</f>
        <v>576.40899999999999</v>
      </c>
      <c r="G80" s="46">
        <f>A125185106V_Latest</f>
        <v>264.75299999999999</v>
      </c>
      <c r="H80" s="46">
        <f>A125179490K_Latest</f>
        <v>311.65600000000001</v>
      </c>
      <c r="I80" s="46">
        <f>A125173458A_Latest</f>
        <v>504.334</v>
      </c>
      <c r="J80" s="46">
        <f>A125184690X_Latest</f>
        <v>215.87700000000001</v>
      </c>
      <c r="K80" s="46">
        <f>A125179074X_Latest</f>
        <v>288.45699999999999</v>
      </c>
      <c r="L80" s="46">
        <f>A125173978F_Latest</f>
        <v>358.99299999999999</v>
      </c>
      <c r="M80" s="46">
        <f>A125185210V_Latest</f>
        <v>156.56100000000001</v>
      </c>
      <c r="N80" s="46">
        <f>A125179594C_Latest</f>
        <v>202.43199999999999</v>
      </c>
      <c r="O80" s="46">
        <f>A125174082J_Latest</f>
        <v>129.45400000000001</v>
      </c>
      <c r="P80" s="46">
        <f>A125185314L_Latest</f>
        <v>60.259</v>
      </c>
      <c r="Q80" s="46">
        <f>A125179698W_Latest</f>
        <v>69.194999999999993</v>
      </c>
      <c r="R80" s="46">
        <f>A125173562A_Latest</f>
        <v>194.72200000000001</v>
      </c>
      <c r="S80" s="46">
        <f>A125184794T_Latest</f>
        <v>87.247</v>
      </c>
      <c r="T80" s="46">
        <f>A125179178T_Latest</f>
        <v>107.47499999999999</v>
      </c>
      <c r="U80" s="46">
        <f>A125173666V_Latest</f>
        <v>39.511000000000003</v>
      </c>
      <c r="V80" s="46">
        <f>A125184898K_Latest</f>
        <v>18.385999999999999</v>
      </c>
      <c r="W80" s="46">
        <f>A125179282T_Latest</f>
        <v>21.125</v>
      </c>
      <c r="X80" s="46">
        <f>A125173770V_Latest</f>
        <v>10.573</v>
      </c>
      <c r="Y80" s="46">
        <f>A125185002A_Latest</f>
        <v>3.9889999999999999</v>
      </c>
      <c r="Z80" s="46">
        <f>A125179386K_Latest</f>
        <v>6.5830000000000002</v>
      </c>
      <c r="AA80" s="46">
        <f>A125173354J_Latest</f>
        <v>24.951000000000001</v>
      </c>
      <c r="AB80" s="46">
        <f>A125184586X_Latest</f>
        <v>9.1679999999999993</v>
      </c>
      <c r="AC80" s="46">
        <f>A125178970C_Latest</f>
        <v>15.782999999999999</v>
      </c>
      <c r="AD80" s="61">
        <v>11</v>
      </c>
    </row>
    <row r="81" spans="1:30" hidden="1">
      <c r="A81" s="47"/>
      <c r="B81" s="51" t="s">
        <v>2238</v>
      </c>
      <c r="C81" s="46">
        <f>A125173182X_Latest</f>
        <v>741.60400000000004</v>
      </c>
      <c r="D81" s="46">
        <f>A125184414C_Latest</f>
        <v>398.721</v>
      </c>
      <c r="E81" s="46">
        <f>A125178798L_Latest</f>
        <v>342.88299999999998</v>
      </c>
      <c r="F81" s="46">
        <f>A125173806K_Latest</f>
        <v>231.274</v>
      </c>
      <c r="G81" s="46">
        <f>A125185038C_Latest</f>
        <v>130.125</v>
      </c>
      <c r="H81" s="46">
        <f>A125179422J_Latest</f>
        <v>101.149</v>
      </c>
      <c r="I81" s="46">
        <f>A125173390T_Latest</f>
        <v>189.9</v>
      </c>
      <c r="J81" s="46">
        <f>A125184622W_Latest</f>
        <v>96.132000000000005</v>
      </c>
      <c r="K81" s="46">
        <f>A125179006W_Latest</f>
        <v>93.768000000000001</v>
      </c>
      <c r="L81" s="46">
        <f>A125173910K_Latest</f>
        <v>154.18100000000001</v>
      </c>
      <c r="M81" s="46">
        <f>A125185142C_Latest</f>
        <v>83.578999999999994</v>
      </c>
      <c r="N81" s="46">
        <f>A125179526A_Latest</f>
        <v>70.602000000000004</v>
      </c>
      <c r="O81" s="46">
        <f>A125174014F_Latest</f>
        <v>57.149000000000001</v>
      </c>
      <c r="P81" s="46">
        <f>A125185246W_Latest</f>
        <v>28.741</v>
      </c>
      <c r="Q81" s="46">
        <f>A125179630A_Latest</f>
        <v>28.408000000000001</v>
      </c>
      <c r="R81" s="46">
        <f>A125173494K_Latest</f>
        <v>82.028000000000006</v>
      </c>
      <c r="S81" s="46">
        <f>A125184726R_Latest</f>
        <v>47.151000000000003</v>
      </c>
      <c r="T81" s="46">
        <f>A125179110W_Latest</f>
        <v>34.877000000000002</v>
      </c>
      <c r="U81" s="46">
        <f>A125173598C_Latest</f>
        <v>14.388999999999999</v>
      </c>
      <c r="V81" s="46">
        <f>A125184830R_Latest</f>
        <v>7.9420000000000002</v>
      </c>
      <c r="W81" s="46">
        <f>A125179214R_Latest</f>
        <v>6.4480000000000004</v>
      </c>
      <c r="X81" s="46">
        <f>A125173702T_Latest</f>
        <v>4.7560000000000002</v>
      </c>
      <c r="Y81" s="46">
        <f>A125184934J_Latest</f>
        <v>1.575</v>
      </c>
      <c r="Z81" s="46">
        <f>A125179318J_Latest</f>
        <v>3.181</v>
      </c>
      <c r="AA81" s="46">
        <f>A125173286T_Latest</f>
        <v>7.9269999999999996</v>
      </c>
      <c r="AB81" s="46">
        <f>A125184518W_Latest</f>
        <v>3.4769999999999999</v>
      </c>
      <c r="AC81" s="46">
        <f>A125178902A_Latest</f>
        <v>4.45</v>
      </c>
      <c r="AD81" s="61">
        <v>12</v>
      </c>
    </row>
    <row r="82" spans="1:30" hidden="1">
      <c r="A82" s="47"/>
      <c r="B82" s="53" t="s">
        <v>2239</v>
      </c>
      <c r="C82" s="46">
        <f>A125173158X_Latest</f>
        <v>685.55200000000002</v>
      </c>
      <c r="D82" s="46">
        <f>A125184390W_Latest</f>
        <v>380.435</v>
      </c>
      <c r="E82" s="46">
        <f>A125178774V_Latest</f>
        <v>305.11700000000002</v>
      </c>
      <c r="F82" s="46">
        <f>A125173782C_Latest</f>
        <v>211.03200000000001</v>
      </c>
      <c r="G82" s="46">
        <f>A125185014K_Latest</f>
        <v>121.648</v>
      </c>
      <c r="H82" s="46">
        <f>A125179398V_Latest</f>
        <v>89.384</v>
      </c>
      <c r="I82" s="46">
        <f>A125173366T_Latest</f>
        <v>174.37200000000001</v>
      </c>
      <c r="J82" s="46">
        <f>A125184598J_Latest</f>
        <v>90.275000000000006</v>
      </c>
      <c r="K82" s="46">
        <f>A125178982L_Latest</f>
        <v>84.096000000000004</v>
      </c>
      <c r="L82" s="46">
        <f>A125173886W_Latest</f>
        <v>146.63800000000001</v>
      </c>
      <c r="M82" s="46">
        <f>A125185118C_Latest</f>
        <v>82.828999999999994</v>
      </c>
      <c r="N82" s="46">
        <f>A125179502J_Latest</f>
        <v>63.808999999999997</v>
      </c>
      <c r="O82" s="46">
        <f>A125173990W_Latest</f>
        <v>54.661999999999999</v>
      </c>
      <c r="P82" s="46">
        <f>A125185222C_Latest</f>
        <v>28.062999999999999</v>
      </c>
      <c r="Q82" s="46">
        <f>A125179606A_Latest</f>
        <v>26.599</v>
      </c>
      <c r="R82" s="46">
        <f>A125173470T_Latest</f>
        <v>73.507999999999996</v>
      </c>
      <c r="S82" s="46">
        <f>A125184702W_Latest</f>
        <v>45.415999999999997</v>
      </c>
      <c r="T82" s="46">
        <f>A125179086J_Latest</f>
        <v>28.091000000000001</v>
      </c>
      <c r="U82" s="46">
        <f>A125173574K_Latest</f>
        <v>13.475</v>
      </c>
      <c r="V82" s="46">
        <f>A125184806R_Latest</f>
        <v>7.6550000000000002</v>
      </c>
      <c r="W82" s="46">
        <f>A125179190J_Latest</f>
        <v>5.82</v>
      </c>
      <c r="X82" s="46">
        <f>A125173678C_Latest</f>
        <v>4.3810000000000002</v>
      </c>
      <c r="Y82" s="46">
        <f>A125184910R_Latest</f>
        <v>1.335</v>
      </c>
      <c r="Z82" s="46">
        <f>A125179294A_Latest</f>
        <v>3.0459999999999998</v>
      </c>
      <c r="AA82" s="46">
        <f>A125173262X_Latest</f>
        <v>7.4850000000000003</v>
      </c>
      <c r="AB82" s="46">
        <f>A125184494R_Latest</f>
        <v>3.2130000000000001</v>
      </c>
      <c r="AC82" s="46">
        <f>A125178878L_Latest</f>
        <v>4.2720000000000002</v>
      </c>
      <c r="AD82" s="61">
        <v>13</v>
      </c>
    </row>
    <row r="83" spans="1:30" hidden="1">
      <c r="A83" s="47"/>
      <c r="B83" s="52" t="s">
        <v>2240</v>
      </c>
      <c r="C83" s="46">
        <f>A125173170R_Latest</f>
        <v>56.052</v>
      </c>
      <c r="D83" s="46">
        <f>A125184402V_Latest</f>
        <v>18.286999999999999</v>
      </c>
      <c r="E83" s="46">
        <f>A125178786C_Latest</f>
        <v>37.765999999999998</v>
      </c>
      <c r="F83" s="46">
        <f>A125173794L_Latest</f>
        <v>20.242000000000001</v>
      </c>
      <c r="G83" s="46">
        <f>A125185026V_Latest</f>
        <v>8.4760000000000009</v>
      </c>
      <c r="H83" s="46">
        <f>A125179410X_Latest</f>
        <v>11.765000000000001</v>
      </c>
      <c r="I83" s="46">
        <f>A125173378A_Latest</f>
        <v>15.528</v>
      </c>
      <c r="J83" s="46">
        <f>A125184610L_Latest</f>
        <v>5.8559999999999999</v>
      </c>
      <c r="K83" s="46">
        <f>A125178994W_Latest</f>
        <v>9.6720000000000006</v>
      </c>
      <c r="L83" s="46">
        <f>A125173898F_Latest</f>
        <v>7.5430000000000001</v>
      </c>
      <c r="M83" s="46">
        <f>A125185130V_Latest</f>
        <v>0.75</v>
      </c>
      <c r="N83" s="46">
        <f>A125179514T_Latest</f>
        <v>6.7930000000000001</v>
      </c>
      <c r="O83" s="46">
        <f>A125174002W_Latest</f>
        <v>2.4870000000000001</v>
      </c>
      <c r="P83" s="46">
        <f>A125185234L_Latest</f>
        <v>0.67800000000000005</v>
      </c>
      <c r="Q83" s="46">
        <f>A125179618K_Latest</f>
        <v>1.8089999999999999</v>
      </c>
      <c r="R83" s="46">
        <f>A125173482A_Latest</f>
        <v>8.52</v>
      </c>
      <c r="S83" s="46">
        <f>A125184714F_Latest</f>
        <v>1.7350000000000001</v>
      </c>
      <c r="T83" s="46">
        <f>A125179098T_Latest</f>
        <v>6.7850000000000001</v>
      </c>
      <c r="U83" s="46">
        <f>A125173586V_Latest</f>
        <v>0.91400000000000003</v>
      </c>
      <c r="V83" s="46">
        <f>A125184818X_Latest</f>
        <v>0.28699999999999998</v>
      </c>
      <c r="W83" s="46">
        <f>A125179202F_Latest</f>
        <v>0.628</v>
      </c>
      <c r="X83" s="46">
        <f>A125173690V_Latest</f>
        <v>0.376</v>
      </c>
      <c r="Y83" s="46">
        <f>A125184922X_Latest</f>
        <v>0.24</v>
      </c>
      <c r="Z83" s="46">
        <f>A125179306X_Latest</f>
        <v>0.13500000000000001</v>
      </c>
      <c r="AA83" s="46">
        <f>A125173274J_Latest</f>
        <v>0.442</v>
      </c>
      <c r="AB83" s="46">
        <f>A125184506L_Latest</f>
        <v>0.26400000000000001</v>
      </c>
      <c r="AC83" s="46">
        <f>A125178890C_Latest</f>
        <v>0.17799999999999999</v>
      </c>
      <c r="AD83" s="61">
        <v>14</v>
      </c>
    </row>
    <row r="84" spans="1:30" hidden="1">
      <c r="A84" s="47"/>
      <c r="B84" s="51" t="s">
        <v>2241</v>
      </c>
      <c r="C84" s="46">
        <f>A125173202W_Latest</f>
        <v>18.457999999999998</v>
      </c>
      <c r="D84" s="46">
        <f>A125184434L_Latest</f>
        <v>6.7220000000000004</v>
      </c>
      <c r="E84" s="46">
        <f>A125178818K_Latest</f>
        <v>11.736000000000001</v>
      </c>
      <c r="F84" s="46">
        <f>A125173826V_Latest</f>
        <v>8.6679999999999993</v>
      </c>
      <c r="G84" s="46">
        <f>A125185058L_Latest</f>
        <v>3.3380000000000001</v>
      </c>
      <c r="H84" s="46">
        <f>A125179442T_Latest</f>
        <v>5.33</v>
      </c>
      <c r="I84" s="46">
        <f>A125173410R_Latest</f>
        <v>4.8949999999999996</v>
      </c>
      <c r="J84" s="46">
        <f>A125184642F_Latest</f>
        <v>1.298</v>
      </c>
      <c r="K84" s="46">
        <f>A125179026F_Latest</f>
        <v>3.597</v>
      </c>
      <c r="L84" s="46">
        <f>A125173930V_Latest</f>
        <v>1.7250000000000001</v>
      </c>
      <c r="M84" s="46">
        <f>A125185162L_Latest</f>
        <v>0.66500000000000004</v>
      </c>
      <c r="N84" s="46">
        <f>A125179546K_Latest</f>
        <v>1.06</v>
      </c>
      <c r="O84" s="46">
        <f>A125174034R_Latest</f>
        <v>2.169</v>
      </c>
      <c r="P84" s="46">
        <f>A125185266F_Latest</f>
        <v>1.1910000000000001</v>
      </c>
      <c r="Q84" s="46">
        <f>A125179650K_Latest</f>
        <v>0.97799999999999998</v>
      </c>
      <c r="R84" s="46">
        <f>A125173514J_Latest</f>
        <v>0.59599999999999997</v>
      </c>
      <c r="S84" s="46">
        <f>A125184746X_Latest</f>
        <v>0</v>
      </c>
      <c r="T84" s="46">
        <f>A125179130F_Latest</f>
        <v>0.59599999999999997</v>
      </c>
      <c r="U84" s="46">
        <f>A125173618A_Latest</f>
        <v>0.34200000000000003</v>
      </c>
      <c r="V84" s="46">
        <f>A125184850X_Latest</f>
        <v>0.22900000000000001</v>
      </c>
      <c r="W84" s="46">
        <f>A125179234X_Latest</f>
        <v>0.113</v>
      </c>
      <c r="X84" s="46">
        <f>A125173722A_Latest</f>
        <v>6.2E-2</v>
      </c>
      <c r="Y84" s="46">
        <f>A125184954T_Latest</f>
        <v>0</v>
      </c>
      <c r="Z84" s="46">
        <f>A125179338T_Latest</f>
        <v>6.2E-2</v>
      </c>
      <c r="AA84" s="46">
        <f>A125173306R_Latest</f>
        <v>0</v>
      </c>
      <c r="AB84" s="46">
        <f>A125184538F_Latest</f>
        <v>0</v>
      </c>
      <c r="AC84" s="46">
        <f>A125178922K_Latest</f>
        <v>0</v>
      </c>
      <c r="AD84" s="61">
        <v>15</v>
      </c>
    </row>
    <row r="85" spans="1:30" hidden="1">
      <c r="A85" s="47"/>
      <c r="B85" s="51" t="s">
        <v>2242</v>
      </c>
      <c r="C85" s="46">
        <f>A125173174X_Latest</f>
        <v>860.44399999999996</v>
      </c>
      <c r="D85" s="46">
        <f>A125184406C_Latest</f>
        <v>336.39600000000002</v>
      </c>
      <c r="E85" s="46">
        <f>A125178790V_Latest</f>
        <v>524.048</v>
      </c>
      <c r="F85" s="46">
        <f>A125173798W_Latest</f>
        <v>265.738</v>
      </c>
      <c r="G85" s="46">
        <f>A125185030K_Latest</f>
        <v>107.039</v>
      </c>
      <c r="H85" s="46">
        <f>A125179414J_Latest</f>
        <v>158.69900000000001</v>
      </c>
      <c r="I85" s="46">
        <f>A125173382T_Latest</f>
        <v>240.047</v>
      </c>
      <c r="J85" s="46">
        <f>A125184614W_Latest</f>
        <v>91.902000000000001</v>
      </c>
      <c r="K85" s="46">
        <f>A125178998F_Latest</f>
        <v>148.14500000000001</v>
      </c>
      <c r="L85" s="46">
        <f>A125173902K_Latest</f>
        <v>167.4</v>
      </c>
      <c r="M85" s="46">
        <f>A125185134C_Latest</f>
        <v>60.787999999999997</v>
      </c>
      <c r="N85" s="46">
        <f>A125179518A_Latest</f>
        <v>106.611</v>
      </c>
      <c r="O85" s="46">
        <f>A125174006F_Latest</f>
        <v>57.152999999999999</v>
      </c>
      <c r="P85" s="46">
        <f>A125185238W_Latest</f>
        <v>25.1</v>
      </c>
      <c r="Q85" s="46">
        <f>A125179622A_Latest</f>
        <v>32.052</v>
      </c>
      <c r="R85" s="46">
        <f>A125173486K_Latest</f>
        <v>90.531999999999996</v>
      </c>
      <c r="S85" s="46">
        <f>A125184718R_Latest</f>
        <v>36.031999999999996</v>
      </c>
      <c r="T85" s="46">
        <f>A125179102W_Latest</f>
        <v>54.5</v>
      </c>
      <c r="U85" s="46">
        <f>A125173590K_Latest</f>
        <v>20.242000000000001</v>
      </c>
      <c r="V85" s="46">
        <f>A125184822R_Latest</f>
        <v>8.4489999999999998</v>
      </c>
      <c r="W85" s="46">
        <f>A125179206R_Latest</f>
        <v>11.794</v>
      </c>
      <c r="X85" s="46">
        <f>A125173694C_Latest</f>
        <v>4.6790000000000003</v>
      </c>
      <c r="Y85" s="46">
        <f>A125184926J_Latest</f>
        <v>1.9</v>
      </c>
      <c r="Z85" s="46">
        <f>A125179310R_Latest</f>
        <v>2.7789999999999999</v>
      </c>
      <c r="AA85" s="46">
        <f>A125173278T_Latest</f>
        <v>14.653</v>
      </c>
      <c r="AB85" s="46">
        <f>A125184510C_Latest</f>
        <v>5.1859999999999999</v>
      </c>
      <c r="AC85" s="46">
        <f>A125178894L_Latest</f>
        <v>9.4670000000000005</v>
      </c>
      <c r="AD85" s="61">
        <v>16</v>
      </c>
    </row>
    <row r="86" spans="1:30" hidden="1">
      <c r="A86" s="47"/>
      <c r="B86" s="52" t="s">
        <v>2243</v>
      </c>
      <c r="C86" s="46">
        <f>A125173206F_Latest</f>
        <v>112.904</v>
      </c>
      <c r="D86" s="46">
        <f>A125184438W_Latest</f>
        <v>52.021000000000001</v>
      </c>
      <c r="E86" s="46">
        <f>A125178822A_Latest</f>
        <v>60.881999999999998</v>
      </c>
      <c r="F86" s="46">
        <f>A125173830K_Latest</f>
        <v>35.783000000000001</v>
      </c>
      <c r="G86" s="46">
        <f>A125185062C_Latest</f>
        <v>15.218</v>
      </c>
      <c r="H86" s="46">
        <f>A125179446A_Latest</f>
        <v>20.565000000000001</v>
      </c>
      <c r="I86" s="46">
        <f>A125173414X_Latest</f>
        <v>33.97</v>
      </c>
      <c r="J86" s="46">
        <f>A125184646R_Latest</f>
        <v>14.486000000000001</v>
      </c>
      <c r="K86" s="46">
        <f>A125179030W_Latest</f>
        <v>19.484000000000002</v>
      </c>
      <c r="L86" s="46">
        <f>A125173934C_Latest</f>
        <v>22.689</v>
      </c>
      <c r="M86" s="46">
        <f>A125185166W_Latest</f>
        <v>9.3420000000000005</v>
      </c>
      <c r="N86" s="46">
        <f>A125179550A_Latest</f>
        <v>13.347</v>
      </c>
      <c r="O86" s="46">
        <f>A125174038X_Latest</f>
        <v>5.26</v>
      </c>
      <c r="P86" s="46">
        <f>A125185270W_Latest</f>
        <v>3.7759999999999998</v>
      </c>
      <c r="Q86" s="46">
        <f>A125179654V_Latest</f>
        <v>1.484</v>
      </c>
      <c r="R86" s="46">
        <f>A125173518T_Latest</f>
        <v>10.846</v>
      </c>
      <c r="S86" s="46">
        <f>A125184750R_Latest</f>
        <v>7.2539999999999996</v>
      </c>
      <c r="T86" s="46">
        <f>A125179134R_Latest</f>
        <v>3.593</v>
      </c>
      <c r="U86" s="46">
        <f>A125173622T_Latest</f>
        <v>2.4</v>
      </c>
      <c r="V86" s="46">
        <f>A125184854J_Latest</f>
        <v>1.1359999999999999</v>
      </c>
      <c r="W86" s="46">
        <f>A125179238J_Latest</f>
        <v>1.264</v>
      </c>
      <c r="X86" s="46">
        <f>A125173726K_Latest</f>
        <v>0.31</v>
      </c>
      <c r="Y86" s="46">
        <f>A125184958A_Latest</f>
        <v>0.20499999999999999</v>
      </c>
      <c r="Z86" s="46">
        <f>A125179342J_Latest</f>
        <v>0.105</v>
      </c>
      <c r="AA86" s="46">
        <f>A125173310F_Latest</f>
        <v>1.6459999999999999</v>
      </c>
      <c r="AB86" s="46">
        <f>A125184542W_Latest</f>
        <v>0.60499999999999998</v>
      </c>
      <c r="AC86" s="46">
        <f>A125178926V_Latest</f>
        <v>1.0409999999999999</v>
      </c>
      <c r="AD86" s="61">
        <v>17</v>
      </c>
    </row>
    <row r="87" spans="1:30" hidden="1">
      <c r="A87" s="47"/>
      <c r="B87" s="52" t="s">
        <v>2244</v>
      </c>
      <c r="C87" s="46">
        <f>A125173210W_Latest</f>
        <v>747.54100000000005</v>
      </c>
      <c r="D87" s="46">
        <f>A125184442L_Latest</f>
        <v>284.375</v>
      </c>
      <c r="E87" s="46">
        <f>A125178826K_Latest</f>
        <v>463.166</v>
      </c>
      <c r="F87" s="46">
        <f>A125173834V_Latest</f>
        <v>229.95599999999999</v>
      </c>
      <c r="G87" s="46">
        <f>A125185066L_Latest</f>
        <v>91.822000000000003</v>
      </c>
      <c r="H87" s="46">
        <f>A125179450T_Latest</f>
        <v>138.13399999999999</v>
      </c>
      <c r="I87" s="46">
        <f>A125173418J_Latest</f>
        <v>206.077</v>
      </c>
      <c r="J87" s="46">
        <f>A125184650F_Latest</f>
        <v>77.415999999999997</v>
      </c>
      <c r="K87" s="46">
        <f>A125179034F_Latest</f>
        <v>128.661</v>
      </c>
      <c r="L87" s="46">
        <f>A125173938L_Latest</f>
        <v>144.71100000000001</v>
      </c>
      <c r="M87" s="46">
        <f>A125185170L_Latest</f>
        <v>51.445999999999998</v>
      </c>
      <c r="N87" s="46">
        <f>A125179554K_Latest</f>
        <v>93.263999999999996</v>
      </c>
      <c r="O87" s="46">
        <f>A125174042R_Latest</f>
        <v>51.893000000000001</v>
      </c>
      <c r="P87" s="46">
        <f>A125185274F_Latest</f>
        <v>21.324000000000002</v>
      </c>
      <c r="Q87" s="46">
        <f>A125179658C_Latest</f>
        <v>30.568999999999999</v>
      </c>
      <c r="R87" s="46">
        <f>A125173522J_Latest</f>
        <v>79.686000000000007</v>
      </c>
      <c r="S87" s="46">
        <f>A125184754X_Latest</f>
        <v>28.777999999999999</v>
      </c>
      <c r="T87" s="46">
        <f>A125179138X_Latest</f>
        <v>50.908000000000001</v>
      </c>
      <c r="U87" s="46">
        <f>A125173626A_Latest</f>
        <v>17.841999999999999</v>
      </c>
      <c r="V87" s="46">
        <f>A125184858T_Latest</f>
        <v>7.3120000000000003</v>
      </c>
      <c r="W87" s="46">
        <f>A125179242X_Latest</f>
        <v>10.53</v>
      </c>
      <c r="X87" s="46">
        <f>A125173730A_Latest</f>
        <v>4.3689999999999998</v>
      </c>
      <c r="Y87" s="46">
        <f>A125184962T_Latest</f>
        <v>1.6950000000000001</v>
      </c>
      <c r="Z87" s="46">
        <f>A125179346T_Latest</f>
        <v>2.6739999999999999</v>
      </c>
      <c r="AA87" s="46">
        <f>A125173314R_Latest</f>
        <v>13.007</v>
      </c>
      <c r="AB87" s="46">
        <f>A125184546F_Latest</f>
        <v>4.5810000000000004</v>
      </c>
      <c r="AC87" s="46">
        <f>A125178930K_Latest</f>
        <v>8.4269999999999996</v>
      </c>
      <c r="AD87" s="61">
        <v>18</v>
      </c>
    </row>
    <row r="88" spans="1:30" hidden="1">
      <c r="A88" s="47"/>
      <c r="B88" s="51" t="s">
        <v>2245</v>
      </c>
      <c r="C88" s="46">
        <f>A125173254X_Latest</f>
        <v>218.44</v>
      </c>
      <c r="D88" s="46">
        <f>A125184486R_Latest</f>
        <v>74.400999999999996</v>
      </c>
      <c r="E88" s="46">
        <f>A125178870V_Latest</f>
        <v>144.03899999999999</v>
      </c>
      <c r="F88" s="46">
        <f>A125173878W_Latest</f>
        <v>70.728999999999999</v>
      </c>
      <c r="G88" s="46">
        <f>A125185110K_Latest</f>
        <v>24.251000000000001</v>
      </c>
      <c r="H88" s="46">
        <f>A125179494V_Latest</f>
        <v>46.478000000000002</v>
      </c>
      <c r="I88" s="46">
        <f>A125173462T_Latest</f>
        <v>69.492000000000004</v>
      </c>
      <c r="J88" s="46">
        <f>A125184694J_Latest</f>
        <v>26.545000000000002</v>
      </c>
      <c r="K88" s="46">
        <f>A125179078J_Latest</f>
        <v>42.947000000000003</v>
      </c>
      <c r="L88" s="46">
        <f>A125173982W_Latest</f>
        <v>35.686</v>
      </c>
      <c r="M88" s="46">
        <f>A125185214C_Latest</f>
        <v>11.528</v>
      </c>
      <c r="N88" s="46">
        <f>A125179598L_Latest</f>
        <v>24.158000000000001</v>
      </c>
      <c r="O88" s="46">
        <f>A125174086T_Latest</f>
        <v>12.984</v>
      </c>
      <c r="P88" s="46">
        <f>A125185318W_Latest</f>
        <v>5.2270000000000003</v>
      </c>
      <c r="Q88" s="46">
        <f>A125179702A_Latest</f>
        <v>7.7569999999999997</v>
      </c>
      <c r="R88" s="46">
        <f>A125173566K_Latest</f>
        <v>21.567</v>
      </c>
      <c r="S88" s="46">
        <f>A125184798A_Latest</f>
        <v>4.0650000000000004</v>
      </c>
      <c r="T88" s="46">
        <f>A125179182J_Latest</f>
        <v>17.501999999999999</v>
      </c>
      <c r="U88" s="46">
        <f>A125173670K_Latest</f>
        <v>4.5369999999999999</v>
      </c>
      <c r="V88" s="46">
        <f>A125184902R_Latest</f>
        <v>1.766</v>
      </c>
      <c r="W88" s="46">
        <f>A125179286A_Latest</f>
        <v>2.7709999999999999</v>
      </c>
      <c r="X88" s="46">
        <f>A125173774C_Latest</f>
        <v>1.075</v>
      </c>
      <c r="Y88" s="46">
        <f>A125185006K_Latest</f>
        <v>0.51400000000000001</v>
      </c>
      <c r="Z88" s="46">
        <f>A125179390A_Latest</f>
        <v>0.56100000000000005</v>
      </c>
      <c r="AA88" s="46">
        <f>A125173358T_Latest</f>
        <v>2.371</v>
      </c>
      <c r="AB88" s="46">
        <f>A125184590R_Latest</f>
        <v>0.50600000000000001</v>
      </c>
      <c r="AC88" s="46">
        <f>A125178974L_Latest</f>
        <v>1.865</v>
      </c>
      <c r="AD88" s="61">
        <v>19</v>
      </c>
    </row>
    <row r="89" spans="1:30" hidden="1">
      <c r="A89" s="47"/>
      <c r="B89" s="54" t="s">
        <v>2246</v>
      </c>
      <c r="C89" s="46">
        <f>A125173162R_Latest</f>
        <v>5506.0050000000001</v>
      </c>
      <c r="D89" s="46">
        <f>A125184394F_Latest</f>
        <v>2364.4699999999998</v>
      </c>
      <c r="E89" s="46">
        <f>A125178778C_Latest</f>
        <v>3141.5340000000001</v>
      </c>
      <c r="F89" s="46">
        <f>A125173786L_Latest</f>
        <v>1767.7470000000001</v>
      </c>
      <c r="G89" s="46">
        <f>A125185018V_Latest</f>
        <v>751.49300000000005</v>
      </c>
      <c r="H89" s="46">
        <f>A125179402X_Latest</f>
        <v>1016.254</v>
      </c>
      <c r="I89" s="46">
        <f>A125173370J_Latest</f>
        <v>1403.489</v>
      </c>
      <c r="J89" s="46">
        <f>A125184602L_Latest</f>
        <v>597.90899999999999</v>
      </c>
      <c r="K89" s="46">
        <f>A125178986W_Latest</f>
        <v>805.58100000000002</v>
      </c>
      <c r="L89" s="46">
        <f>A125173890L_Latest</f>
        <v>1113.681</v>
      </c>
      <c r="M89" s="46">
        <f>A125185122V_Latest</f>
        <v>490.27600000000001</v>
      </c>
      <c r="N89" s="46">
        <f>A125179506T_Latest</f>
        <v>623.40499999999997</v>
      </c>
      <c r="O89" s="46">
        <f>A125173994F_Latest</f>
        <v>452.435</v>
      </c>
      <c r="P89" s="46">
        <f>A125185226L_Latest</f>
        <v>195.066</v>
      </c>
      <c r="Q89" s="46">
        <f>A125179610T_Latest</f>
        <v>257.36799999999999</v>
      </c>
      <c r="R89" s="46">
        <f>A125173474A_Latest</f>
        <v>528.51900000000001</v>
      </c>
      <c r="S89" s="46">
        <f>A125184706F_Latest</f>
        <v>222.83199999999999</v>
      </c>
      <c r="T89" s="46">
        <f>A125179090X_Latest</f>
        <v>305.68700000000001</v>
      </c>
      <c r="U89" s="46">
        <f>A125173578V_Latest</f>
        <v>137.14500000000001</v>
      </c>
      <c r="V89" s="46">
        <f>A125184810F_Latest</f>
        <v>60.5</v>
      </c>
      <c r="W89" s="46">
        <f>A125179194T_Latest</f>
        <v>76.644999999999996</v>
      </c>
      <c r="X89" s="46">
        <f>A125173682V_Latest</f>
        <v>26.138999999999999</v>
      </c>
      <c r="Y89" s="46">
        <f>A125184914X_Latest</f>
        <v>11.253</v>
      </c>
      <c r="Z89" s="46">
        <f>A125179298K_Latest</f>
        <v>14.885999999999999</v>
      </c>
      <c r="AA89" s="46">
        <f>A125173266J_Latest</f>
        <v>76.849000000000004</v>
      </c>
      <c r="AB89" s="46">
        <f>A125184498X_Latest</f>
        <v>35.140999999999998</v>
      </c>
      <c r="AC89" s="46">
        <f>A125178882C_Latest</f>
        <v>41.707999999999998</v>
      </c>
      <c r="AD89" s="61">
        <v>20</v>
      </c>
    </row>
    <row r="90" spans="1:30" hidden="1">
      <c r="A90" s="47"/>
      <c r="B90" s="55" t="s">
        <v>2247</v>
      </c>
      <c r="C90" s="46">
        <f>A125173242R_Latest</f>
        <v>4820.3459999999995</v>
      </c>
      <c r="D90" s="46">
        <f>A125184474F_Latest</f>
        <v>2038.117</v>
      </c>
      <c r="E90" s="46">
        <f>A125178858C_Latest</f>
        <v>2782.2280000000001</v>
      </c>
      <c r="F90" s="46">
        <f>A125173866L_Latest</f>
        <v>1524.54</v>
      </c>
      <c r="G90" s="46">
        <f>A125185098F_Latest</f>
        <v>641.16399999999999</v>
      </c>
      <c r="H90" s="46">
        <f>A125179482K_Latest</f>
        <v>883.37599999999998</v>
      </c>
      <c r="I90" s="46">
        <f>A125173450J_Latest</f>
        <v>1242.165</v>
      </c>
      <c r="J90" s="46">
        <f>A125184682X_Latest</f>
        <v>518.09500000000003</v>
      </c>
      <c r="K90" s="46">
        <f>A125179066X_Latest</f>
        <v>724.07</v>
      </c>
      <c r="L90" s="46">
        <f>A125173970L_Latest</f>
        <v>968.29100000000005</v>
      </c>
      <c r="M90" s="46">
        <f>A125185202V_Latest</f>
        <v>421.63799999999998</v>
      </c>
      <c r="N90" s="46">
        <f>A125179586C_Latest</f>
        <v>546.654</v>
      </c>
      <c r="O90" s="46">
        <f>A125174074J_Latest</f>
        <v>396.96800000000002</v>
      </c>
      <c r="P90" s="46">
        <f>A125185306L_Latest</f>
        <v>169.33099999999999</v>
      </c>
      <c r="Q90" s="46">
        <f>A125179690C_Latest</f>
        <v>227.637</v>
      </c>
      <c r="R90" s="46">
        <f>A125173554A_Latest</f>
        <v>478.50400000000002</v>
      </c>
      <c r="S90" s="46">
        <f>A125184786T_Latest</f>
        <v>194.922</v>
      </c>
      <c r="T90" s="46">
        <f>A125179170X_Latest</f>
        <v>283.58100000000002</v>
      </c>
      <c r="U90" s="46">
        <f>A125173658V_Latest</f>
        <v>118.76900000000001</v>
      </c>
      <c r="V90" s="46">
        <f>A125184890T_Latest</f>
        <v>50.844999999999999</v>
      </c>
      <c r="W90" s="46">
        <f>A125179274T_Latest</f>
        <v>67.924000000000007</v>
      </c>
      <c r="X90" s="46">
        <f>A125173762V_Latest</f>
        <v>22.181000000000001</v>
      </c>
      <c r="Y90" s="46">
        <f>A125184994K_Latest</f>
        <v>9.4649999999999999</v>
      </c>
      <c r="Z90" s="46">
        <f>A125179378K_Latest</f>
        <v>12.717000000000001</v>
      </c>
      <c r="AA90" s="46">
        <f>A125173346J_Latest</f>
        <v>68.927000000000007</v>
      </c>
      <c r="AB90" s="46">
        <f>A125184578X_Latest</f>
        <v>32.658000000000001</v>
      </c>
      <c r="AC90" s="46">
        <f>A125178962C_Latest</f>
        <v>36.268999999999998</v>
      </c>
      <c r="AD90" s="61">
        <v>21</v>
      </c>
    </row>
    <row r="91" spans="1:30" hidden="1">
      <c r="A91" s="56"/>
      <c r="B91" s="55" t="s">
        <v>2248</v>
      </c>
      <c r="C91" s="46">
        <f>A125173246X_Latest</f>
        <v>685.65899999999999</v>
      </c>
      <c r="D91" s="46">
        <f>A125184478R_Latest</f>
        <v>326.35300000000001</v>
      </c>
      <c r="E91" s="46">
        <f>A125178862V_Latest</f>
        <v>359.30599999999998</v>
      </c>
      <c r="F91" s="46">
        <f>A125173870C_Latest</f>
        <v>243.20699999999999</v>
      </c>
      <c r="G91" s="46">
        <f>A125185102K_Latest</f>
        <v>110.32899999999999</v>
      </c>
      <c r="H91" s="46">
        <f>A125179486V_Latest</f>
        <v>132.87799999999999</v>
      </c>
      <c r="I91" s="46">
        <f>A125173454T_Latest</f>
        <v>161.32400000000001</v>
      </c>
      <c r="J91" s="46">
        <f>A125184686J_Latest</f>
        <v>79.813999999999993</v>
      </c>
      <c r="K91" s="46">
        <f>A125179070R_Latest</f>
        <v>81.510999999999996</v>
      </c>
      <c r="L91" s="46">
        <f>A125173974W_Latest</f>
        <v>145.38999999999999</v>
      </c>
      <c r="M91" s="46">
        <f>A125185206C_Latest</f>
        <v>68.638000000000005</v>
      </c>
      <c r="N91" s="46">
        <f>A125179590V_Latest</f>
        <v>76.751000000000005</v>
      </c>
      <c r="O91" s="46">
        <f>A125174078T_Latest</f>
        <v>55.466999999999999</v>
      </c>
      <c r="P91" s="46">
        <f>A125185310C_Latest</f>
        <v>25.736000000000001</v>
      </c>
      <c r="Q91" s="46">
        <f>A125179694L_Latest</f>
        <v>29.731000000000002</v>
      </c>
      <c r="R91" s="46">
        <f>A125173558K_Latest</f>
        <v>50.015999999999998</v>
      </c>
      <c r="S91" s="46">
        <f>A125184790J_Latest</f>
        <v>27.91</v>
      </c>
      <c r="T91" s="46">
        <f>A125179174J_Latest</f>
        <v>22.106000000000002</v>
      </c>
      <c r="U91" s="46">
        <f>A125173662K_Latest</f>
        <v>18.376000000000001</v>
      </c>
      <c r="V91" s="46">
        <f>A125184894A_Latest</f>
        <v>9.6549999999999994</v>
      </c>
      <c r="W91" s="46">
        <f>A125179278A_Latest</f>
        <v>8.7210000000000001</v>
      </c>
      <c r="X91" s="46">
        <f>A125173766C_Latest</f>
        <v>3.9569999999999999</v>
      </c>
      <c r="Y91" s="46">
        <f>A125184998V_Latest</f>
        <v>1.788</v>
      </c>
      <c r="Z91" s="46">
        <f>A125179382A_Latest</f>
        <v>2.169</v>
      </c>
      <c r="AA91" s="46">
        <f>A125173350X_Latest</f>
        <v>7.9219999999999997</v>
      </c>
      <c r="AB91" s="46">
        <f>A125184582R_Latest</f>
        <v>2.484</v>
      </c>
      <c r="AC91" s="46">
        <f>A125178966L_Latest</f>
        <v>5.4390000000000001</v>
      </c>
      <c r="AD91" s="61">
        <v>22</v>
      </c>
    </row>
    <row r="92" spans="1:30" hidden="1">
      <c r="A92" s="56"/>
      <c r="B92" s="51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61">
        <v>23</v>
      </c>
    </row>
    <row r="93" spans="1:30" hidden="1">
      <c r="A93" s="56" t="s">
        <v>2249</v>
      </c>
      <c r="B93" s="51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61">
        <v>24</v>
      </c>
    </row>
    <row r="94" spans="1:30" hidden="1">
      <c r="A94" s="56"/>
      <c r="B94" s="48" t="s">
        <v>2228</v>
      </c>
      <c r="C94" s="46">
        <f>A125173190X_Latest</f>
        <v>12947.324000000001</v>
      </c>
      <c r="D94" s="46">
        <f>A125184422C_Latest</f>
        <v>6797.5029999999997</v>
      </c>
      <c r="E94" s="46">
        <f>A125178806A_Latest</f>
        <v>6149.8209999999999</v>
      </c>
      <c r="F94" s="46">
        <f>A125173814K_Latest</f>
        <v>4116.92</v>
      </c>
      <c r="G94" s="46">
        <f>A125185046C_Latest</f>
        <v>2164.788</v>
      </c>
      <c r="H94" s="46">
        <f>A125179430J_Latest</f>
        <v>1952.133</v>
      </c>
      <c r="I94" s="46">
        <f>A125173398K_Latest</f>
        <v>3410.0639999999999</v>
      </c>
      <c r="J94" s="46">
        <f>A125184630W_Latest</f>
        <v>1801.558</v>
      </c>
      <c r="K94" s="46">
        <f>A125179014W_Latest</f>
        <v>1608.5060000000001</v>
      </c>
      <c r="L94" s="46">
        <f>A125173918C_Latest</f>
        <v>2596.3530000000001</v>
      </c>
      <c r="M94" s="46">
        <f>A125185150C_Latest</f>
        <v>1341.3340000000001</v>
      </c>
      <c r="N94" s="46">
        <f>A125179534A_Latest</f>
        <v>1255.02</v>
      </c>
      <c r="O94" s="46">
        <f>A125174022F_Latest</f>
        <v>847.99599999999998</v>
      </c>
      <c r="P94" s="46">
        <f>A125185254W_Latest</f>
        <v>443.834</v>
      </c>
      <c r="Q94" s="46">
        <f>A125179638V_Latest</f>
        <v>404.16199999999998</v>
      </c>
      <c r="R94" s="46">
        <f>A125173502X_Latest</f>
        <v>1363.635</v>
      </c>
      <c r="S94" s="46">
        <f>A125184734R_Latest</f>
        <v>729.81799999999998</v>
      </c>
      <c r="T94" s="46">
        <f>A125179118R_Latest</f>
        <v>633.81700000000001</v>
      </c>
      <c r="U94" s="46">
        <f>A125173606T_Latest</f>
        <v>260.28800000000001</v>
      </c>
      <c r="V94" s="46">
        <f>A125184838J_Latest</f>
        <v>136.06</v>
      </c>
      <c r="W94" s="46">
        <f>A125179222R_Latest</f>
        <v>124.229</v>
      </c>
      <c r="X94" s="46">
        <f>A125173710T_Latest</f>
        <v>116.462</v>
      </c>
      <c r="Y94" s="46">
        <f>A125184942J_Latest</f>
        <v>61.362000000000002</v>
      </c>
      <c r="Z94" s="46">
        <f>A125179326J_Latest</f>
        <v>55.1</v>
      </c>
      <c r="AA94" s="46">
        <f>A125173294T_Latest</f>
        <v>235.60400000000001</v>
      </c>
      <c r="AB94" s="46">
        <f>A125184526W_Latest</f>
        <v>118.75</v>
      </c>
      <c r="AC94" s="46">
        <f>A125178910A_Latest</f>
        <v>116.854</v>
      </c>
      <c r="AD94" s="61">
        <v>25</v>
      </c>
    </row>
    <row r="95" spans="1:30" hidden="1">
      <c r="A95" s="56"/>
      <c r="B95" s="54" t="s">
        <v>2250</v>
      </c>
      <c r="C95" s="46">
        <f>A125173166X_Latest</f>
        <v>804.93100000000004</v>
      </c>
      <c r="D95" s="46">
        <f>A125184398R_Latest</f>
        <v>440.73200000000003</v>
      </c>
      <c r="E95" s="46">
        <f>A125178782V_Latest</f>
        <v>364.19900000000001</v>
      </c>
      <c r="F95" s="46">
        <f>A125173790C_Latest</f>
        <v>245.21799999999999</v>
      </c>
      <c r="G95" s="46">
        <f>A125185022K_Latest</f>
        <v>138.44200000000001</v>
      </c>
      <c r="H95" s="46">
        <f>A125179406J_Latest</f>
        <v>106.776</v>
      </c>
      <c r="I95" s="46">
        <f>A125173374T_Latest</f>
        <v>207.54400000000001</v>
      </c>
      <c r="J95" s="46">
        <f>A125184606W_Latest</f>
        <v>106.789</v>
      </c>
      <c r="K95" s="46">
        <f>A125178990L_Latest</f>
        <v>100.755</v>
      </c>
      <c r="L95" s="46">
        <f>A125173894W_Latest</f>
        <v>170.29499999999999</v>
      </c>
      <c r="M95" s="46">
        <f>A125185126C_Latest</f>
        <v>94.795000000000002</v>
      </c>
      <c r="N95" s="46">
        <f>A125179510J_Latest</f>
        <v>75.498999999999995</v>
      </c>
      <c r="O95" s="46">
        <f>A125173998R_Latest</f>
        <v>61.171999999999997</v>
      </c>
      <c r="P95" s="46">
        <f>A125185230C_Latest</f>
        <v>32.719000000000001</v>
      </c>
      <c r="Q95" s="46">
        <f>A125179614A_Latest</f>
        <v>28.452999999999999</v>
      </c>
      <c r="R95" s="46">
        <f>A125173478K_Latest</f>
        <v>89.087000000000003</v>
      </c>
      <c r="S95" s="46">
        <f>A125184710W_Latest</f>
        <v>51.951999999999998</v>
      </c>
      <c r="T95" s="46">
        <f>A125179094J_Latest</f>
        <v>37.134999999999998</v>
      </c>
      <c r="U95" s="46">
        <f>A125173582K_Latest</f>
        <v>15.867000000000001</v>
      </c>
      <c r="V95" s="46">
        <f>A125184814R_Latest</f>
        <v>9.1829999999999998</v>
      </c>
      <c r="W95" s="46">
        <f>A125179198A_Latest</f>
        <v>6.6840000000000002</v>
      </c>
      <c r="X95" s="46">
        <f>A125173686C_Latest</f>
        <v>5.54</v>
      </c>
      <c r="Y95" s="46">
        <f>A125184918J_Latest</f>
        <v>1.833</v>
      </c>
      <c r="Z95" s="46">
        <f>A125179302R_Latest</f>
        <v>3.7069999999999999</v>
      </c>
      <c r="AA95" s="46">
        <f>A125173270X_Latest</f>
        <v>10.208</v>
      </c>
      <c r="AB95" s="46">
        <f>A125184502C_Latest</f>
        <v>5.0179999999999998</v>
      </c>
      <c r="AC95" s="46">
        <f>A125178886L_Latest</f>
        <v>5.19</v>
      </c>
      <c r="AD95" s="61">
        <v>26</v>
      </c>
    </row>
    <row r="96" spans="1:30" hidden="1">
      <c r="A96" s="56"/>
      <c r="B96" s="54" t="s">
        <v>2251</v>
      </c>
      <c r="C96" s="46">
        <f>A125173186J_Latest</f>
        <v>6879.8909999999996</v>
      </c>
      <c r="D96" s="46">
        <f>A125184418L_Latest</f>
        <v>2883.7840000000001</v>
      </c>
      <c r="E96" s="46">
        <f>A125178802T_Latest</f>
        <v>3996.107</v>
      </c>
      <c r="F96" s="46">
        <f>A125173810A_Latest</f>
        <v>2208.41</v>
      </c>
      <c r="G96" s="46">
        <f>A125185042V_Latest</f>
        <v>921.66499999999996</v>
      </c>
      <c r="H96" s="46">
        <f>A125179426T_Latest</f>
        <v>1286.7449999999999</v>
      </c>
      <c r="I96" s="46">
        <f>A125173394A_Latest</f>
        <v>1788.463</v>
      </c>
      <c r="J96" s="46">
        <f>A125184626F_Latest</f>
        <v>744.73099999999999</v>
      </c>
      <c r="K96" s="46">
        <f>A125179010L_Latest</f>
        <v>1043.731</v>
      </c>
      <c r="L96" s="46">
        <f>A125173914V_Latest</f>
        <v>1371.3489999999999</v>
      </c>
      <c r="M96" s="46">
        <f>A125185146L_Latest</f>
        <v>582.08600000000001</v>
      </c>
      <c r="N96" s="46">
        <f>A125179530T_Latest</f>
        <v>789.26400000000001</v>
      </c>
      <c r="O96" s="46">
        <f>A125174018R_Latest</f>
        <v>540.94600000000003</v>
      </c>
      <c r="P96" s="46">
        <f>A125185250L_Latest</f>
        <v>232.47800000000001</v>
      </c>
      <c r="Q96" s="46">
        <f>A125179634K_Latest</f>
        <v>308.46800000000002</v>
      </c>
      <c r="R96" s="46">
        <f>A125173498V_Latest</f>
        <v>672.40200000000004</v>
      </c>
      <c r="S96" s="46">
        <f>A125184730F_Latest</f>
        <v>273.26499999999999</v>
      </c>
      <c r="T96" s="46">
        <f>A125179114F_Latest</f>
        <v>399.137</v>
      </c>
      <c r="U96" s="46">
        <f>A125173602J_Latest</f>
        <v>167.14699999999999</v>
      </c>
      <c r="V96" s="46">
        <f>A125184834X_Latest</f>
        <v>72.847999999999999</v>
      </c>
      <c r="W96" s="46">
        <f>A125179218X_Latest</f>
        <v>94.299000000000007</v>
      </c>
      <c r="X96" s="46">
        <f>A125173706A_Latest</f>
        <v>34.189</v>
      </c>
      <c r="Y96" s="46">
        <f>A125184938T_Latest</f>
        <v>14.76</v>
      </c>
      <c r="Z96" s="46">
        <f>A125179322X_Latest</f>
        <v>19.428999999999998</v>
      </c>
      <c r="AA96" s="46">
        <f>A125173290J_Latest</f>
        <v>96.984999999999999</v>
      </c>
      <c r="AB96" s="46">
        <f>A125184522L_Latest</f>
        <v>41.951999999999998</v>
      </c>
      <c r="AC96" s="46">
        <f>A125178906K_Latest</f>
        <v>55.033999999999999</v>
      </c>
      <c r="AD96" s="61">
        <v>27</v>
      </c>
    </row>
    <row r="97" spans="1:30" hidden="1">
      <c r="A97" s="56"/>
      <c r="B97" s="51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61">
        <v>28</v>
      </c>
    </row>
    <row r="98" spans="1:30" hidden="1">
      <c r="A98" s="56" t="s">
        <v>2252</v>
      </c>
      <c r="B98" s="51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61">
        <v>29</v>
      </c>
    </row>
    <row r="99" spans="1:30" hidden="1">
      <c r="A99" s="47"/>
      <c r="B99" s="48" t="s">
        <v>2253</v>
      </c>
      <c r="C99" s="46">
        <f>A125173214F_Latest</f>
        <v>13287.195</v>
      </c>
      <c r="D99" s="46">
        <f>A125184446W_Latest</f>
        <v>6941.3090000000002</v>
      </c>
      <c r="E99" s="46">
        <f>A125178830A_Latest</f>
        <v>6345.8860000000004</v>
      </c>
      <c r="F99" s="46">
        <f>A125173838C_Latest</f>
        <v>4226.3919999999998</v>
      </c>
      <c r="G99" s="46">
        <f>A125185070C_Latest</f>
        <v>2208.6480000000001</v>
      </c>
      <c r="H99" s="46">
        <f>A125179454A_Latest</f>
        <v>2017.7439999999999</v>
      </c>
      <c r="I99" s="46">
        <f>A125173422X_Latest</f>
        <v>3498.248</v>
      </c>
      <c r="J99" s="46">
        <f>A125184654R_Latest</f>
        <v>1839.2929999999999</v>
      </c>
      <c r="K99" s="46">
        <f>A125179038R_Latest</f>
        <v>1658.954</v>
      </c>
      <c r="L99" s="46">
        <f>A125173942C_Latest</f>
        <v>2665.3240000000001</v>
      </c>
      <c r="M99" s="46">
        <f>A125185174W_Latest</f>
        <v>1371.3779999999999</v>
      </c>
      <c r="N99" s="46">
        <f>A125179558V_Latest</f>
        <v>1293.9459999999999</v>
      </c>
      <c r="O99" s="46">
        <f>A125174046X_Latest</f>
        <v>868.22500000000002</v>
      </c>
      <c r="P99" s="46">
        <f>A125185278R_Latest</f>
        <v>453.70499999999998</v>
      </c>
      <c r="Q99" s="46">
        <f>A125179662V_Latest</f>
        <v>414.52</v>
      </c>
      <c r="R99" s="46">
        <f>A125173526T_Latest</f>
        <v>1401.883</v>
      </c>
      <c r="S99" s="46">
        <f>A125184758J_Latest</f>
        <v>744.95699999999999</v>
      </c>
      <c r="T99" s="46">
        <f>A125179142R_Latest</f>
        <v>656.92700000000002</v>
      </c>
      <c r="U99" s="46">
        <f>A125173630T_Latest</f>
        <v>266.64699999999999</v>
      </c>
      <c r="V99" s="46">
        <f>A125184862J_Latest</f>
        <v>139.20599999999999</v>
      </c>
      <c r="W99" s="46">
        <f>A125179246J_Latest</f>
        <v>127.441</v>
      </c>
      <c r="X99" s="46">
        <f>A125173734K_Latest</f>
        <v>119.479</v>
      </c>
      <c r="Y99" s="46">
        <f>A125184966A_Latest</f>
        <v>62.712000000000003</v>
      </c>
      <c r="Z99" s="46">
        <f>A125179350J_Latest</f>
        <v>56.767000000000003</v>
      </c>
      <c r="AA99" s="46">
        <f>A125173318X_Latest</f>
        <v>240.99799999999999</v>
      </c>
      <c r="AB99" s="46">
        <f>A125184550W_Latest</f>
        <v>121.411</v>
      </c>
      <c r="AC99" s="46">
        <f>A125178934V_Latest</f>
        <v>119.587</v>
      </c>
      <c r="AD99" s="61">
        <v>30</v>
      </c>
    </row>
    <row r="100" spans="1:30" hidden="1">
      <c r="A100" s="47"/>
      <c r="B100" s="48" t="s">
        <v>2254</v>
      </c>
      <c r="C100" s="46">
        <f>A125173258J_Latest</f>
        <v>7344.951</v>
      </c>
      <c r="D100" s="46">
        <f>A125184490F_Latest</f>
        <v>3180.71</v>
      </c>
      <c r="E100" s="46">
        <f>A125178874C_Latest</f>
        <v>4164.241</v>
      </c>
      <c r="F100" s="46">
        <f>A125173882L_Latest</f>
        <v>2344.1559999999999</v>
      </c>
      <c r="G100" s="46">
        <f>A125185114V_Latest</f>
        <v>1016.247</v>
      </c>
      <c r="H100" s="46">
        <f>A125179498C_Latest</f>
        <v>1327.9090000000001</v>
      </c>
      <c r="I100" s="46">
        <f>A125173466A_Latest</f>
        <v>1907.8240000000001</v>
      </c>
      <c r="J100" s="46">
        <f>A125184698T_Latest</f>
        <v>813.78499999999997</v>
      </c>
      <c r="K100" s="46">
        <f>A125179082X_Latest</f>
        <v>1094.038</v>
      </c>
      <c r="L100" s="46">
        <f>A125173986F_Latest</f>
        <v>1472.674</v>
      </c>
      <c r="M100" s="46">
        <f>A125185218L_Latest</f>
        <v>646.83600000000001</v>
      </c>
      <c r="N100" s="46">
        <f>A125179602T_Latest</f>
        <v>825.83699999999999</v>
      </c>
      <c r="O100" s="46">
        <f>A125174090J_Latest</f>
        <v>581.88900000000001</v>
      </c>
      <c r="P100" s="46">
        <f>A125185322L_Latest</f>
        <v>255.32499999999999</v>
      </c>
      <c r="Q100" s="46">
        <f>A125179706K_Latest</f>
        <v>326.56400000000002</v>
      </c>
      <c r="R100" s="46">
        <f>A125173570A_Latest</f>
        <v>723.24199999999996</v>
      </c>
      <c r="S100" s="46">
        <f>A125184802F_Latest</f>
        <v>310.07900000000001</v>
      </c>
      <c r="T100" s="46">
        <f>A125179186T_Latest</f>
        <v>413.16199999999998</v>
      </c>
      <c r="U100" s="46">
        <f>A125173674V_Latest</f>
        <v>176.65600000000001</v>
      </c>
      <c r="V100" s="46">
        <f>A125184906X_Latest</f>
        <v>78.885000000000005</v>
      </c>
      <c r="W100" s="46">
        <f>A125179290T_Latest</f>
        <v>97.771000000000001</v>
      </c>
      <c r="X100" s="46">
        <f>A125173778L_Latest</f>
        <v>36.710999999999999</v>
      </c>
      <c r="Y100" s="46">
        <f>A125185010A_Latest</f>
        <v>15.243</v>
      </c>
      <c r="Z100" s="46">
        <f>A125179394K_Latest</f>
        <v>21.469000000000001</v>
      </c>
      <c r="AA100" s="46">
        <f>A125173362J_Latest</f>
        <v>101.8</v>
      </c>
      <c r="AB100" s="46">
        <f>A125184594X_Latest</f>
        <v>44.308999999999997</v>
      </c>
      <c r="AC100" s="46">
        <f>A125178978W_Latest</f>
        <v>57.491</v>
      </c>
      <c r="AD100" s="61">
        <v>31</v>
      </c>
    </row>
    <row r="101" spans="1:30" hidden="1">
      <c r="A101" s="47"/>
      <c r="B101" s="48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</row>
    <row r="102" spans="1:30" hidden="1">
      <c r="A102" s="47"/>
      <c r="B102" s="48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30" hidden="1">
      <c r="A103" s="47"/>
      <c r="B103" s="48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30" hidden="1">
      <c r="A104" s="59"/>
      <c r="B104" s="58"/>
      <c r="C104" s="61">
        <v>1</v>
      </c>
      <c r="D104" s="61">
        <v>2</v>
      </c>
      <c r="E104" s="61">
        <v>3</v>
      </c>
      <c r="F104" s="61">
        <v>4</v>
      </c>
      <c r="G104" s="61">
        <v>5</v>
      </c>
      <c r="H104" s="61">
        <v>6</v>
      </c>
      <c r="I104" s="61">
        <v>7</v>
      </c>
      <c r="J104" s="61">
        <v>8</v>
      </c>
      <c r="K104" s="61">
        <v>9</v>
      </c>
      <c r="L104" s="61">
        <v>10</v>
      </c>
      <c r="M104" s="61">
        <v>11</v>
      </c>
      <c r="N104" s="61">
        <v>12</v>
      </c>
      <c r="O104" s="61">
        <v>13</v>
      </c>
      <c r="P104" s="61">
        <v>14</v>
      </c>
      <c r="Q104" s="61">
        <v>15</v>
      </c>
      <c r="R104" s="61">
        <v>16</v>
      </c>
      <c r="S104" s="61">
        <v>17</v>
      </c>
      <c r="T104" s="61">
        <v>18</v>
      </c>
      <c r="U104" s="61">
        <v>19</v>
      </c>
      <c r="V104" s="61">
        <v>20</v>
      </c>
      <c r="W104" s="61">
        <v>21</v>
      </c>
      <c r="X104" s="61">
        <v>22</v>
      </c>
      <c r="Y104" s="61">
        <v>23</v>
      </c>
      <c r="Z104" s="61">
        <v>24</v>
      </c>
      <c r="AA104" s="61">
        <v>25</v>
      </c>
      <c r="AB104" s="61">
        <v>26</v>
      </c>
      <c r="AC104" s="61">
        <v>27</v>
      </c>
    </row>
    <row r="105" spans="1:30" ht="15" hidden="1" customHeight="1">
      <c r="A105" s="37"/>
      <c r="B105" s="37"/>
      <c r="C105" s="71" t="s">
        <v>2261</v>
      </c>
      <c r="D105" s="71"/>
      <c r="E105" s="71"/>
      <c r="F105" s="71" t="s">
        <v>2262</v>
      </c>
      <c r="G105" s="71"/>
      <c r="H105" s="71"/>
      <c r="I105" s="71" t="s">
        <v>2263</v>
      </c>
      <c r="J105" s="71"/>
      <c r="K105" s="71"/>
      <c r="L105" s="71" t="s">
        <v>2264</v>
      </c>
      <c r="M105" s="71"/>
      <c r="N105" s="71"/>
      <c r="O105" s="71" t="s">
        <v>2265</v>
      </c>
      <c r="P105" s="71"/>
      <c r="Q105" s="71"/>
      <c r="R105" s="71" t="s">
        <v>2266</v>
      </c>
      <c r="S105" s="71"/>
      <c r="T105" s="71"/>
      <c r="U105" s="71" t="s">
        <v>2267</v>
      </c>
      <c r="V105" s="71"/>
      <c r="W105" s="71"/>
      <c r="X105" s="71" t="s">
        <v>2268</v>
      </c>
      <c r="Y105" s="71"/>
      <c r="Z105" s="71"/>
      <c r="AA105" s="71" t="s">
        <v>2269</v>
      </c>
      <c r="AB105" s="71"/>
      <c r="AC105" s="71"/>
    </row>
    <row r="106" spans="1:30" hidden="1">
      <c r="A106" s="37"/>
      <c r="B106" s="37"/>
      <c r="C106" s="38" t="s">
        <v>2222</v>
      </c>
      <c r="D106" s="38" t="s">
        <v>2223</v>
      </c>
      <c r="E106" s="38" t="s">
        <v>2224</v>
      </c>
      <c r="F106" s="38" t="s">
        <v>2222</v>
      </c>
      <c r="G106" s="38" t="s">
        <v>2223</v>
      </c>
      <c r="H106" s="38" t="s">
        <v>2224</v>
      </c>
      <c r="I106" s="38" t="s">
        <v>2222</v>
      </c>
      <c r="J106" s="38" t="s">
        <v>2223</v>
      </c>
      <c r="K106" s="38" t="s">
        <v>2224</v>
      </c>
      <c r="L106" s="38" t="s">
        <v>2222</v>
      </c>
      <c r="M106" s="38" t="s">
        <v>2223</v>
      </c>
      <c r="N106" s="38" t="s">
        <v>2224</v>
      </c>
      <c r="O106" s="38" t="s">
        <v>2222</v>
      </c>
      <c r="P106" s="38" t="s">
        <v>2223</v>
      </c>
      <c r="Q106" s="38" t="s">
        <v>2224</v>
      </c>
      <c r="R106" s="38" t="s">
        <v>2222</v>
      </c>
      <c r="S106" s="38" t="s">
        <v>2223</v>
      </c>
      <c r="T106" s="38" t="s">
        <v>2224</v>
      </c>
      <c r="U106" s="38" t="s">
        <v>2222</v>
      </c>
      <c r="V106" s="38" t="s">
        <v>2223</v>
      </c>
      <c r="W106" s="38" t="s">
        <v>2224</v>
      </c>
      <c r="X106" s="38" t="s">
        <v>2222</v>
      </c>
      <c r="Y106" s="38" t="s">
        <v>2223</v>
      </c>
      <c r="Z106" s="38" t="s">
        <v>2224</v>
      </c>
      <c r="AA106" s="38" t="s">
        <v>2222</v>
      </c>
      <c r="AB106" s="38" t="s">
        <v>2223</v>
      </c>
      <c r="AC106" s="38" t="s">
        <v>2224</v>
      </c>
    </row>
    <row r="107" spans="1:30" hidden="1">
      <c r="A107" s="37"/>
      <c r="B107" s="37"/>
      <c r="C107" s="41" t="s">
        <v>2225</v>
      </c>
      <c r="D107" s="41" t="s">
        <v>2225</v>
      </c>
      <c r="E107" s="41" t="s">
        <v>2225</v>
      </c>
      <c r="F107" s="41" t="s">
        <v>2225</v>
      </c>
      <c r="G107" s="41" t="s">
        <v>2225</v>
      </c>
      <c r="H107" s="41" t="s">
        <v>2225</v>
      </c>
      <c r="I107" s="41" t="s">
        <v>2225</v>
      </c>
      <c r="J107" s="41" t="s">
        <v>2225</v>
      </c>
      <c r="K107" s="41" t="s">
        <v>2225</v>
      </c>
      <c r="L107" s="41" t="s">
        <v>2225</v>
      </c>
      <c r="M107" s="41" t="s">
        <v>2225</v>
      </c>
      <c r="N107" s="41" t="s">
        <v>2225</v>
      </c>
      <c r="O107" s="41" t="s">
        <v>2225</v>
      </c>
      <c r="P107" s="41" t="s">
        <v>2225</v>
      </c>
      <c r="Q107" s="41" t="s">
        <v>2225</v>
      </c>
      <c r="R107" s="41" t="s">
        <v>2225</v>
      </c>
      <c r="S107" s="41" t="s">
        <v>2225</v>
      </c>
      <c r="T107" s="41" t="s">
        <v>2225</v>
      </c>
      <c r="U107" s="41" t="s">
        <v>2225</v>
      </c>
      <c r="V107" s="41" t="s">
        <v>2225</v>
      </c>
      <c r="W107" s="41" t="s">
        <v>2225</v>
      </c>
      <c r="X107" s="41" t="s">
        <v>2225</v>
      </c>
      <c r="Y107" s="41" t="s">
        <v>2225</v>
      </c>
      <c r="Z107" s="41" t="s">
        <v>2225</v>
      </c>
      <c r="AA107" s="41" t="s">
        <v>2225</v>
      </c>
      <c r="AB107" s="41" t="s">
        <v>2225</v>
      </c>
      <c r="AC107" s="41" t="s">
        <v>2225</v>
      </c>
    </row>
    <row r="108" spans="1:30" hidden="1">
      <c r="A108" s="42" t="s">
        <v>2226</v>
      </c>
      <c r="B108" s="37"/>
    </row>
    <row r="109" spans="1:30" hidden="1">
      <c r="A109" s="44"/>
      <c r="B109" s="45" t="s">
        <v>2227</v>
      </c>
      <c r="C109" s="19" t="s">
        <v>262</v>
      </c>
      <c r="D109" s="19" t="s">
        <v>263</v>
      </c>
      <c r="E109" s="19" t="s">
        <v>264</v>
      </c>
      <c r="F109" s="19" t="s">
        <v>980</v>
      </c>
      <c r="G109" s="19" t="s">
        <v>981</v>
      </c>
      <c r="H109" s="19" t="s">
        <v>982</v>
      </c>
      <c r="I109" s="19" t="s">
        <v>1308</v>
      </c>
      <c r="J109" s="19" t="s">
        <v>1309</v>
      </c>
      <c r="K109" s="19" t="s">
        <v>1310</v>
      </c>
      <c r="L109" s="19" t="s">
        <v>1386</v>
      </c>
      <c r="M109" s="19" t="s">
        <v>1387</v>
      </c>
      <c r="N109" s="19" t="s">
        <v>1388</v>
      </c>
      <c r="O109" s="19" t="s">
        <v>1464</v>
      </c>
      <c r="P109" s="19" t="s">
        <v>1465</v>
      </c>
      <c r="Q109" s="19" t="s">
        <v>1466</v>
      </c>
      <c r="R109" s="19" t="s">
        <v>1792</v>
      </c>
      <c r="S109" s="19" t="s">
        <v>1793</v>
      </c>
      <c r="T109" s="19" t="s">
        <v>1794</v>
      </c>
      <c r="U109" s="19" t="s">
        <v>1870</v>
      </c>
      <c r="V109" s="19" t="s">
        <v>1871</v>
      </c>
      <c r="W109" s="19" t="s">
        <v>1872</v>
      </c>
      <c r="X109" s="19" t="s">
        <v>1948</v>
      </c>
      <c r="Y109" s="19" t="s">
        <v>1949</v>
      </c>
      <c r="Z109" s="19" t="s">
        <v>1950</v>
      </c>
      <c r="AA109" s="19" t="s">
        <v>2118</v>
      </c>
      <c r="AB109" s="19" t="s">
        <v>2119</v>
      </c>
      <c r="AC109" s="19" t="s">
        <v>2120</v>
      </c>
      <c r="AD109" s="61">
        <v>1</v>
      </c>
    </row>
    <row r="110" spans="1:30" hidden="1">
      <c r="A110" s="47"/>
      <c r="B110" s="48" t="s">
        <v>2228</v>
      </c>
      <c r="C110" s="19" t="s">
        <v>265</v>
      </c>
      <c r="D110" s="19" t="s">
        <v>266</v>
      </c>
      <c r="E110" s="19" t="s">
        <v>267</v>
      </c>
      <c r="F110" s="19" t="s">
        <v>983</v>
      </c>
      <c r="G110" s="19" t="s">
        <v>984</v>
      </c>
      <c r="H110" s="19" t="s">
        <v>985</v>
      </c>
      <c r="I110" s="19" t="s">
        <v>1311</v>
      </c>
      <c r="J110" s="19" t="s">
        <v>1312</v>
      </c>
      <c r="K110" s="19" t="s">
        <v>1313</v>
      </c>
      <c r="L110" s="19" t="s">
        <v>1389</v>
      </c>
      <c r="M110" s="19" t="s">
        <v>1390</v>
      </c>
      <c r="N110" s="19" t="s">
        <v>1391</v>
      </c>
      <c r="O110" s="19" t="s">
        <v>1467</v>
      </c>
      <c r="P110" s="19" t="s">
        <v>1468</v>
      </c>
      <c r="Q110" s="19" t="s">
        <v>1469</v>
      </c>
      <c r="R110" s="19" t="s">
        <v>1795</v>
      </c>
      <c r="S110" s="19" t="s">
        <v>1796</v>
      </c>
      <c r="T110" s="19" t="s">
        <v>1797</v>
      </c>
      <c r="U110" s="19" t="s">
        <v>1873</v>
      </c>
      <c r="V110" s="19" t="s">
        <v>1874</v>
      </c>
      <c r="W110" s="19" t="s">
        <v>1875</v>
      </c>
      <c r="X110" s="19" t="s">
        <v>1951</v>
      </c>
      <c r="Y110" s="19" t="s">
        <v>1952</v>
      </c>
      <c r="Z110" s="19" t="s">
        <v>1953</v>
      </c>
      <c r="AA110" s="19" t="s">
        <v>2121</v>
      </c>
      <c r="AB110" s="19" t="s">
        <v>2122</v>
      </c>
      <c r="AC110" s="19" t="s">
        <v>2123</v>
      </c>
      <c r="AD110" s="61">
        <v>2</v>
      </c>
    </row>
    <row r="111" spans="1:30" hidden="1">
      <c r="A111" s="47"/>
      <c r="B111" s="49" t="s">
        <v>2229</v>
      </c>
      <c r="C111" s="19" t="s">
        <v>268</v>
      </c>
      <c r="D111" s="19" t="s">
        <v>269</v>
      </c>
      <c r="E111" s="19" t="s">
        <v>270</v>
      </c>
      <c r="F111" s="19" t="s">
        <v>986</v>
      </c>
      <c r="G111" s="19" t="s">
        <v>987</v>
      </c>
      <c r="H111" s="19" t="s">
        <v>988</v>
      </c>
      <c r="I111" s="19" t="s">
        <v>1314</v>
      </c>
      <c r="J111" s="19" t="s">
        <v>1315</v>
      </c>
      <c r="K111" s="19" t="s">
        <v>1316</v>
      </c>
      <c r="L111" s="19" t="s">
        <v>1392</v>
      </c>
      <c r="M111" s="19" t="s">
        <v>1393</v>
      </c>
      <c r="N111" s="19" t="s">
        <v>1394</v>
      </c>
      <c r="O111" s="19" t="s">
        <v>1470</v>
      </c>
      <c r="P111" s="19" t="s">
        <v>1471</v>
      </c>
      <c r="Q111" s="19" t="s">
        <v>1472</v>
      </c>
      <c r="R111" s="19" t="s">
        <v>1798</v>
      </c>
      <c r="S111" s="19" t="s">
        <v>1799</v>
      </c>
      <c r="T111" s="19" t="s">
        <v>1800</v>
      </c>
      <c r="U111" s="19" t="s">
        <v>1876</v>
      </c>
      <c r="V111" s="19" t="s">
        <v>1877</v>
      </c>
      <c r="W111" s="19" t="s">
        <v>1878</v>
      </c>
      <c r="X111" s="19" t="s">
        <v>1954</v>
      </c>
      <c r="Y111" s="19" t="s">
        <v>1955</v>
      </c>
      <c r="Z111" s="19" t="s">
        <v>1956</v>
      </c>
      <c r="AA111" s="19" t="s">
        <v>2124</v>
      </c>
      <c r="AB111" s="19" t="s">
        <v>2125</v>
      </c>
      <c r="AC111" s="19" t="s">
        <v>2126</v>
      </c>
      <c r="AD111" s="61">
        <v>3</v>
      </c>
    </row>
    <row r="112" spans="1:30" hidden="1">
      <c r="A112" s="47"/>
      <c r="B112" s="50" t="s">
        <v>2230</v>
      </c>
      <c r="C112" s="19" t="s">
        <v>271</v>
      </c>
      <c r="D112" s="19" t="s">
        <v>272</v>
      </c>
      <c r="E112" s="19" t="s">
        <v>273</v>
      </c>
      <c r="F112" s="19" t="s">
        <v>989</v>
      </c>
      <c r="G112" s="19" t="s">
        <v>990</v>
      </c>
      <c r="H112" s="19" t="s">
        <v>991</v>
      </c>
      <c r="I112" s="19" t="s">
        <v>1317</v>
      </c>
      <c r="J112" s="19" t="s">
        <v>1318</v>
      </c>
      <c r="K112" s="19" t="s">
        <v>1319</v>
      </c>
      <c r="L112" s="19" t="s">
        <v>1395</v>
      </c>
      <c r="M112" s="19" t="s">
        <v>1396</v>
      </c>
      <c r="N112" s="19" t="s">
        <v>1397</v>
      </c>
      <c r="O112" s="19" t="s">
        <v>1473</v>
      </c>
      <c r="P112" s="19" t="s">
        <v>1474</v>
      </c>
      <c r="Q112" s="19" t="s">
        <v>1475</v>
      </c>
      <c r="R112" s="19" t="s">
        <v>1801</v>
      </c>
      <c r="S112" s="19" t="s">
        <v>1802</v>
      </c>
      <c r="T112" s="19" t="s">
        <v>1803</v>
      </c>
      <c r="U112" s="19" t="s">
        <v>1879</v>
      </c>
      <c r="V112" s="19" t="s">
        <v>1880</v>
      </c>
      <c r="W112" s="19" t="s">
        <v>1881</v>
      </c>
      <c r="X112" s="19" t="s">
        <v>1957</v>
      </c>
      <c r="Y112" s="19" t="s">
        <v>1958</v>
      </c>
      <c r="Z112" s="19" t="s">
        <v>1959</v>
      </c>
      <c r="AA112" s="19" t="s">
        <v>2127</v>
      </c>
      <c r="AB112" s="19" t="s">
        <v>2128</v>
      </c>
      <c r="AC112" s="19" t="s">
        <v>2129</v>
      </c>
      <c r="AD112" s="61">
        <v>4</v>
      </c>
    </row>
    <row r="113" spans="1:30" hidden="1">
      <c r="A113" s="47"/>
      <c r="B113" s="48" t="s">
        <v>2231</v>
      </c>
      <c r="C113" s="19" t="s">
        <v>274</v>
      </c>
      <c r="D113" s="19" t="s">
        <v>275</v>
      </c>
      <c r="E113" s="19" t="s">
        <v>276</v>
      </c>
      <c r="F113" s="19" t="s">
        <v>992</v>
      </c>
      <c r="G113" s="19" t="s">
        <v>993</v>
      </c>
      <c r="H113" s="19" t="s">
        <v>994</v>
      </c>
      <c r="I113" s="19" t="s">
        <v>1320</v>
      </c>
      <c r="J113" s="19" t="s">
        <v>1321</v>
      </c>
      <c r="K113" s="19" t="s">
        <v>1322</v>
      </c>
      <c r="L113" s="19" t="s">
        <v>1398</v>
      </c>
      <c r="M113" s="19" t="s">
        <v>1399</v>
      </c>
      <c r="N113" s="19" t="s">
        <v>1400</v>
      </c>
      <c r="O113" s="19" t="s">
        <v>1476</v>
      </c>
      <c r="P113" s="19" t="s">
        <v>1477</v>
      </c>
      <c r="Q113" s="19" t="s">
        <v>1478</v>
      </c>
      <c r="R113" s="19" t="s">
        <v>1804</v>
      </c>
      <c r="S113" s="19" t="s">
        <v>1805</v>
      </c>
      <c r="T113" s="19" t="s">
        <v>1806</v>
      </c>
      <c r="U113" s="19" t="s">
        <v>1882</v>
      </c>
      <c r="V113" s="19" t="s">
        <v>1883</v>
      </c>
      <c r="W113" s="19" t="s">
        <v>1884</v>
      </c>
      <c r="X113" s="19" t="s">
        <v>1960</v>
      </c>
      <c r="Y113" s="19" t="s">
        <v>1961</v>
      </c>
      <c r="Z113" s="19" t="s">
        <v>1962</v>
      </c>
      <c r="AA113" s="19" t="s">
        <v>2130</v>
      </c>
      <c r="AB113" s="19" t="s">
        <v>2131</v>
      </c>
      <c r="AC113" s="19" t="s">
        <v>2132</v>
      </c>
      <c r="AD113" s="61">
        <v>5</v>
      </c>
    </row>
    <row r="114" spans="1:30" hidden="1">
      <c r="A114" s="47"/>
      <c r="B114" s="49" t="s">
        <v>2232</v>
      </c>
      <c r="C114" s="19" t="s">
        <v>277</v>
      </c>
      <c r="D114" s="19" t="s">
        <v>278</v>
      </c>
      <c r="E114" s="19" t="s">
        <v>279</v>
      </c>
      <c r="F114" s="19" t="s">
        <v>995</v>
      </c>
      <c r="G114" s="19" t="s">
        <v>996</v>
      </c>
      <c r="H114" s="19" t="s">
        <v>997</v>
      </c>
      <c r="I114" s="19" t="s">
        <v>1323</v>
      </c>
      <c r="J114" s="19" t="s">
        <v>1324</v>
      </c>
      <c r="K114" s="19" t="s">
        <v>1325</v>
      </c>
      <c r="L114" s="19" t="s">
        <v>1401</v>
      </c>
      <c r="M114" s="19" t="s">
        <v>1402</v>
      </c>
      <c r="N114" s="19" t="s">
        <v>1403</v>
      </c>
      <c r="O114" s="19" t="s">
        <v>1479</v>
      </c>
      <c r="P114" s="19" t="s">
        <v>1480</v>
      </c>
      <c r="Q114" s="19" t="s">
        <v>1481</v>
      </c>
      <c r="R114" s="19" t="s">
        <v>1807</v>
      </c>
      <c r="S114" s="19" t="s">
        <v>1808</v>
      </c>
      <c r="T114" s="19" t="s">
        <v>1809</v>
      </c>
      <c r="U114" s="19" t="s">
        <v>1885</v>
      </c>
      <c r="V114" s="19" t="s">
        <v>1886</v>
      </c>
      <c r="W114" s="19" t="s">
        <v>1887</v>
      </c>
      <c r="X114" s="19" t="s">
        <v>1963</v>
      </c>
      <c r="Y114" s="19" t="s">
        <v>1964</v>
      </c>
      <c r="Z114" s="19" t="s">
        <v>1965</v>
      </c>
      <c r="AA114" s="19" t="s">
        <v>2133</v>
      </c>
      <c r="AB114" s="19" t="s">
        <v>2134</v>
      </c>
      <c r="AC114" s="19" t="s">
        <v>2135</v>
      </c>
      <c r="AD114" s="61">
        <v>6</v>
      </c>
    </row>
    <row r="115" spans="1:30" hidden="1">
      <c r="A115" s="47"/>
      <c r="B115" s="51" t="s">
        <v>2233</v>
      </c>
      <c r="C115" s="19" t="s">
        <v>280</v>
      </c>
      <c r="D115" s="19" t="s">
        <v>281</v>
      </c>
      <c r="E115" s="19" t="s">
        <v>282</v>
      </c>
      <c r="F115" s="19" t="s">
        <v>998</v>
      </c>
      <c r="G115" s="19" t="s">
        <v>999</v>
      </c>
      <c r="H115" s="19" t="s">
        <v>1000</v>
      </c>
      <c r="I115" s="19" t="s">
        <v>1326</v>
      </c>
      <c r="J115" s="19" t="s">
        <v>1327</v>
      </c>
      <c r="K115" s="19" t="s">
        <v>1328</v>
      </c>
      <c r="L115" s="19" t="s">
        <v>1404</v>
      </c>
      <c r="M115" s="19" t="s">
        <v>1405</v>
      </c>
      <c r="N115" s="19" t="s">
        <v>1406</v>
      </c>
      <c r="O115" s="19" t="s">
        <v>1482</v>
      </c>
      <c r="P115" s="19" t="s">
        <v>1483</v>
      </c>
      <c r="Q115" s="19" t="s">
        <v>1484</v>
      </c>
      <c r="R115" s="19" t="s">
        <v>1810</v>
      </c>
      <c r="S115" s="19" t="s">
        <v>1811</v>
      </c>
      <c r="T115" s="19" t="s">
        <v>1812</v>
      </c>
      <c r="U115" s="19" t="s">
        <v>1888</v>
      </c>
      <c r="V115" s="19" t="s">
        <v>1889</v>
      </c>
      <c r="W115" s="19" t="s">
        <v>1890</v>
      </c>
      <c r="X115" s="19" t="s">
        <v>1966</v>
      </c>
      <c r="Y115" s="19" t="s">
        <v>1967</v>
      </c>
      <c r="Z115" s="19" t="s">
        <v>1968</v>
      </c>
      <c r="AA115" s="19" t="s">
        <v>2136</v>
      </c>
      <c r="AB115" s="19" t="s">
        <v>2137</v>
      </c>
      <c r="AC115" s="19" t="s">
        <v>2138</v>
      </c>
      <c r="AD115" s="61">
        <v>7</v>
      </c>
    </row>
    <row r="116" spans="1:30" hidden="1">
      <c r="A116" s="47"/>
      <c r="B116" s="52" t="s">
        <v>2234</v>
      </c>
      <c r="C116" s="19" t="s">
        <v>283</v>
      </c>
      <c r="D116" s="19" t="s">
        <v>284</v>
      </c>
      <c r="E116" s="19" t="s">
        <v>285</v>
      </c>
      <c r="F116" s="19" t="s">
        <v>1001</v>
      </c>
      <c r="G116" s="19" t="s">
        <v>1002</v>
      </c>
      <c r="H116" s="19" t="s">
        <v>1003</v>
      </c>
      <c r="I116" s="19" t="s">
        <v>1329</v>
      </c>
      <c r="J116" s="19" t="s">
        <v>1330</v>
      </c>
      <c r="K116" s="19" t="s">
        <v>1331</v>
      </c>
      <c r="L116" s="19" t="s">
        <v>1407</v>
      </c>
      <c r="M116" s="19" t="s">
        <v>1408</v>
      </c>
      <c r="N116" s="19" t="s">
        <v>1409</v>
      </c>
      <c r="O116" s="19" t="s">
        <v>1485</v>
      </c>
      <c r="P116" s="19" t="s">
        <v>1486</v>
      </c>
      <c r="Q116" s="19" t="s">
        <v>1487</v>
      </c>
      <c r="R116" s="19" t="s">
        <v>1813</v>
      </c>
      <c r="S116" s="19" t="s">
        <v>1814</v>
      </c>
      <c r="T116" s="19" t="s">
        <v>1815</v>
      </c>
      <c r="U116" s="19" t="s">
        <v>1891</v>
      </c>
      <c r="V116" s="19" t="s">
        <v>1892</v>
      </c>
      <c r="W116" s="19" t="s">
        <v>1893</v>
      </c>
      <c r="X116" s="19" t="s">
        <v>1969</v>
      </c>
      <c r="Y116" s="19" t="s">
        <v>1970</v>
      </c>
      <c r="Z116" s="19" t="s">
        <v>1971</v>
      </c>
      <c r="AA116" s="19" t="s">
        <v>2139</v>
      </c>
      <c r="AB116" s="19" t="s">
        <v>2140</v>
      </c>
      <c r="AC116" s="19" t="s">
        <v>2141</v>
      </c>
      <c r="AD116" s="61">
        <v>8</v>
      </c>
    </row>
    <row r="117" spans="1:30" hidden="1">
      <c r="A117" s="47"/>
      <c r="B117" s="52" t="s">
        <v>2235</v>
      </c>
      <c r="C117" s="19" t="s">
        <v>286</v>
      </c>
      <c r="D117" s="19" t="s">
        <v>287</v>
      </c>
      <c r="E117" s="19" t="s">
        <v>288</v>
      </c>
      <c r="F117" s="19" t="s">
        <v>1004</v>
      </c>
      <c r="G117" s="19" t="s">
        <v>1005</v>
      </c>
      <c r="H117" s="19" t="s">
        <v>1006</v>
      </c>
      <c r="I117" s="19" t="s">
        <v>1332</v>
      </c>
      <c r="J117" s="19" t="s">
        <v>1333</v>
      </c>
      <c r="K117" s="19" t="s">
        <v>1334</v>
      </c>
      <c r="L117" s="19" t="s">
        <v>1410</v>
      </c>
      <c r="M117" s="19" t="s">
        <v>1411</v>
      </c>
      <c r="N117" s="19" t="s">
        <v>1412</v>
      </c>
      <c r="O117" s="19" t="s">
        <v>1488</v>
      </c>
      <c r="P117" s="19" t="s">
        <v>1489</v>
      </c>
      <c r="Q117" s="19" t="s">
        <v>1490</v>
      </c>
      <c r="R117" s="19" t="s">
        <v>1816</v>
      </c>
      <c r="S117" s="19" t="s">
        <v>1817</v>
      </c>
      <c r="T117" s="19" t="s">
        <v>1818</v>
      </c>
      <c r="U117" s="19" t="s">
        <v>1894</v>
      </c>
      <c r="V117" s="19" t="s">
        <v>1895</v>
      </c>
      <c r="W117" s="19" t="s">
        <v>1896</v>
      </c>
      <c r="X117" s="19" t="s">
        <v>1972</v>
      </c>
      <c r="Y117" s="19" t="s">
        <v>1973</v>
      </c>
      <c r="Z117" s="19" t="s">
        <v>1974</v>
      </c>
      <c r="AA117" s="19" t="s">
        <v>2142</v>
      </c>
      <c r="AB117" s="19" t="s">
        <v>2143</v>
      </c>
      <c r="AC117" s="19" t="s">
        <v>2144</v>
      </c>
      <c r="AD117" s="61">
        <v>9</v>
      </c>
    </row>
    <row r="118" spans="1:30" hidden="1">
      <c r="A118" s="47"/>
      <c r="B118" s="51" t="s">
        <v>2236</v>
      </c>
      <c r="C118" s="19" t="s">
        <v>289</v>
      </c>
      <c r="D118" s="19" t="s">
        <v>290</v>
      </c>
      <c r="E118" s="19" t="s">
        <v>291</v>
      </c>
      <c r="F118" s="19" t="s">
        <v>1007</v>
      </c>
      <c r="G118" s="19" t="s">
        <v>1008</v>
      </c>
      <c r="H118" s="19" t="s">
        <v>1009</v>
      </c>
      <c r="I118" s="19" t="s">
        <v>1335</v>
      </c>
      <c r="J118" s="19" t="s">
        <v>1336</v>
      </c>
      <c r="K118" s="19" t="s">
        <v>1337</v>
      </c>
      <c r="L118" s="19" t="s">
        <v>1413</v>
      </c>
      <c r="M118" s="19" t="s">
        <v>1414</v>
      </c>
      <c r="N118" s="19" t="s">
        <v>1415</v>
      </c>
      <c r="O118" s="19" t="s">
        <v>1491</v>
      </c>
      <c r="P118" s="19" t="s">
        <v>1492</v>
      </c>
      <c r="Q118" s="19" t="s">
        <v>1493</v>
      </c>
      <c r="R118" s="19" t="s">
        <v>1819</v>
      </c>
      <c r="S118" s="19" t="s">
        <v>1820</v>
      </c>
      <c r="T118" s="19" t="s">
        <v>1821</v>
      </c>
      <c r="U118" s="19" t="s">
        <v>1897</v>
      </c>
      <c r="V118" s="19" t="s">
        <v>1898</v>
      </c>
      <c r="W118" s="19" t="s">
        <v>1899</v>
      </c>
      <c r="X118" s="19" t="s">
        <v>1975</v>
      </c>
      <c r="Y118" s="19" t="s">
        <v>1976</v>
      </c>
      <c r="Z118" s="19" t="s">
        <v>1977</v>
      </c>
      <c r="AA118" s="19" t="s">
        <v>2145</v>
      </c>
      <c r="AB118" s="19" t="s">
        <v>2146</v>
      </c>
      <c r="AC118" s="19" t="s">
        <v>2147</v>
      </c>
      <c r="AD118" s="61">
        <v>10</v>
      </c>
    </row>
    <row r="119" spans="1:30" hidden="1">
      <c r="A119" s="47"/>
      <c r="B119" s="49" t="s">
        <v>2237</v>
      </c>
      <c r="C119" s="19" t="s">
        <v>292</v>
      </c>
      <c r="D119" s="19" t="s">
        <v>293</v>
      </c>
      <c r="E119" s="19" t="s">
        <v>294</v>
      </c>
      <c r="F119" s="19" t="s">
        <v>1010</v>
      </c>
      <c r="G119" s="19" t="s">
        <v>1011</v>
      </c>
      <c r="H119" s="19" t="s">
        <v>1262</v>
      </c>
      <c r="I119" s="19" t="s">
        <v>1338</v>
      </c>
      <c r="J119" s="19" t="s">
        <v>1339</v>
      </c>
      <c r="K119" s="19" t="s">
        <v>1340</v>
      </c>
      <c r="L119" s="19" t="s">
        <v>1416</v>
      </c>
      <c r="M119" s="19" t="s">
        <v>1417</v>
      </c>
      <c r="N119" s="19" t="s">
        <v>1418</v>
      </c>
      <c r="O119" s="19" t="s">
        <v>1494</v>
      </c>
      <c r="P119" s="19" t="s">
        <v>1495</v>
      </c>
      <c r="Q119" s="19" t="s">
        <v>1496</v>
      </c>
      <c r="R119" s="19" t="s">
        <v>1822</v>
      </c>
      <c r="S119" s="19" t="s">
        <v>1823</v>
      </c>
      <c r="T119" s="19" t="s">
        <v>1824</v>
      </c>
      <c r="U119" s="19" t="s">
        <v>1900</v>
      </c>
      <c r="V119" s="19" t="s">
        <v>1901</v>
      </c>
      <c r="W119" s="19" t="s">
        <v>1902</v>
      </c>
      <c r="X119" s="19" t="s">
        <v>1978</v>
      </c>
      <c r="Y119" s="19" t="s">
        <v>1979</v>
      </c>
      <c r="Z119" s="19" t="s">
        <v>1980</v>
      </c>
      <c r="AA119" s="19" t="s">
        <v>2148</v>
      </c>
      <c r="AB119" s="19" t="s">
        <v>2149</v>
      </c>
      <c r="AC119" s="19" t="s">
        <v>2150</v>
      </c>
      <c r="AD119" s="61">
        <v>11</v>
      </c>
    </row>
    <row r="120" spans="1:30" hidden="1">
      <c r="A120" s="47"/>
      <c r="B120" s="51" t="s">
        <v>2238</v>
      </c>
      <c r="C120" s="19" t="s">
        <v>295</v>
      </c>
      <c r="D120" s="19" t="s">
        <v>296</v>
      </c>
      <c r="E120" s="19" t="s">
        <v>297</v>
      </c>
      <c r="F120" s="19" t="s">
        <v>1263</v>
      </c>
      <c r="G120" s="19" t="s">
        <v>1264</v>
      </c>
      <c r="H120" s="19" t="s">
        <v>1265</v>
      </c>
      <c r="I120" s="19" t="s">
        <v>1341</v>
      </c>
      <c r="J120" s="19" t="s">
        <v>1342</v>
      </c>
      <c r="K120" s="19" t="s">
        <v>1343</v>
      </c>
      <c r="L120" s="19" t="s">
        <v>1419</v>
      </c>
      <c r="M120" s="19" t="s">
        <v>1420</v>
      </c>
      <c r="N120" s="19" t="s">
        <v>1421</v>
      </c>
      <c r="O120" s="19" t="s">
        <v>1497</v>
      </c>
      <c r="P120" s="19" t="s">
        <v>1498</v>
      </c>
      <c r="Q120" s="19" t="s">
        <v>1499</v>
      </c>
      <c r="R120" s="19" t="s">
        <v>1825</v>
      </c>
      <c r="S120" s="19" t="s">
        <v>1826</v>
      </c>
      <c r="T120" s="19" t="s">
        <v>1827</v>
      </c>
      <c r="U120" s="19" t="s">
        <v>1903</v>
      </c>
      <c r="V120" s="19" t="s">
        <v>1904</v>
      </c>
      <c r="W120" s="19" t="s">
        <v>1905</v>
      </c>
      <c r="X120" s="19" t="s">
        <v>1981</v>
      </c>
      <c r="Y120" s="19" t="s">
        <v>1982</v>
      </c>
      <c r="Z120" s="19" t="s">
        <v>1983</v>
      </c>
      <c r="AA120" s="19" t="s">
        <v>2151</v>
      </c>
      <c r="AB120" s="19" t="s">
        <v>2152</v>
      </c>
      <c r="AC120" s="19" t="s">
        <v>2153</v>
      </c>
      <c r="AD120" s="61">
        <v>12</v>
      </c>
    </row>
    <row r="121" spans="1:30" hidden="1">
      <c r="A121" s="47"/>
      <c r="B121" s="53" t="s">
        <v>2239</v>
      </c>
      <c r="C121" s="19" t="s">
        <v>298</v>
      </c>
      <c r="D121" s="19" t="s">
        <v>299</v>
      </c>
      <c r="E121" s="19" t="s">
        <v>300</v>
      </c>
      <c r="F121" s="19" t="s">
        <v>1266</v>
      </c>
      <c r="G121" s="19" t="s">
        <v>1267</v>
      </c>
      <c r="H121" s="19" t="s">
        <v>1268</v>
      </c>
      <c r="I121" s="19" t="s">
        <v>1344</v>
      </c>
      <c r="J121" s="19" t="s">
        <v>1345</v>
      </c>
      <c r="K121" s="19" t="s">
        <v>1346</v>
      </c>
      <c r="L121" s="19" t="s">
        <v>1422</v>
      </c>
      <c r="M121" s="19" t="s">
        <v>1423</v>
      </c>
      <c r="N121" s="19" t="s">
        <v>1424</v>
      </c>
      <c r="O121" s="19" t="s">
        <v>1500</v>
      </c>
      <c r="P121" s="19" t="s">
        <v>1501</v>
      </c>
      <c r="Q121" s="19" t="s">
        <v>1502</v>
      </c>
      <c r="R121" s="19" t="s">
        <v>1828</v>
      </c>
      <c r="S121" s="19" t="s">
        <v>1829</v>
      </c>
      <c r="T121" s="19" t="s">
        <v>1830</v>
      </c>
      <c r="U121" s="19" t="s">
        <v>1906</v>
      </c>
      <c r="V121" s="19" t="s">
        <v>1907</v>
      </c>
      <c r="W121" s="19" t="s">
        <v>1908</v>
      </c>
      <c r="X121" s="19" t="s">
        <v>1984</v>
      </c>
      <c r="Y121" s="19" t="s">
        <v>1985</v>
      </c>
      <c r="Z121" s="19" t="s">
        <v>1986</v>
      </c>
      <c r="AA121" s="19" t="s">
        <v>2154</v>
      </c>
      <c r="AB121" s="19" t="s">
        <v>2155</v>
      </c>
      <c r="AC121" s="19" t="s">
        <v>2156</v>
      </c>
      <c r="AD121" s="61">
        <v>13</v>
      </c>
    </row>
    <row r="122" spans="1:30" hidden="1">
      <c r="A122" s="47"/>
      <c r="B122" s="52" t="s">
        <v>2240</v>
      </c>
      <c r="C122" s="19" t="s">
        <v>301</v>
      </c>
      <c r="D122" s="19" t="s">
        <v>302</v>
      </c>
      <c r="E122" s="19" t="s">
        <v>303</v>
      </c>
      <c r="F122" s="19" t="s">
        <v>1269</v>
      </c>
      <c r="G122" s="19" t="s">
        <v>1270</v>
      </c>
      <c r="H122" s="19" t="s">
        <v>1271</v>
      </c>
      <c r="I122" s="19" t="s">
        <v>1347</v>
      </c>
      <c r="J122" s="19" t="s">
        <v>1348</v>
      </c>
      <c r="K122" s="19" t="s">
        <v>1349</v>
      </c>
      <c r="L122" s="19" t="s">
        <v>1425</v>
      </c>
      <c r="M122" s="19" t="s">
        <v>1426</v>
      </c>
      <c r="N122" s="19" t="s">
        <v>1427</v>
      </c>
      <c r="O122" s="19" t="s">
        <v>1503</v>
      </c>
      <c r="P122" s="19" t="s">
        <v>1504</v>
      </c>
      <c r="Q122" s="19" t="s">
        <v>1505</v>
      </c>
      <c r="R122" s="19" t="s">
        <v>1831</v>
      </c>
      <c r="S122" s="19" t="s">
        <v>1832</v>
      </c>
      <c r="T122" s="19" t="s">
        <v>1833</v>
      </c>
      <c r="U122" s="19" t="s">
        <v>1909</v>
      </c>
      <c r="V122" s="19" t="s">
        <v>1910</v>
      </c>
      <c r="W122" s="19" t="s">
        <v>1911</v>
      </c>
      <c r="X122" s="19" t="s">
        <v>1987</v>
      </c>
      <c r="Y122" s="19" t="s">
        <v>1988</v>
      </c>
      <c r="Z122" s="19" t="s">
        <v>1989</v>
      </c>
      <c r="AA122" s="19" t="s">
        <v>2157</v>
      </c>
      <c r="AB122" s="19" t="s">
        <v>2158</v>
      </c>
      <c r="AC122" s="19" t="s">
        <v>2159</v>
      </c>
      <c r="AD122" s="61">
        <v>14</v>
      </c>
    </row>
    <row r="123" spans="1:30" hidden="1">
      <c r="A123" s="47"/>
      <c r="B123" s="51" t="s">
        <v>2241</v>
      </c>
      <c r="C123" s="19" t="s">
        <v>304</v>
      </c>
      <c r="D123" s="19" t="s">
        <v>305</v>
      </c>
      <c r="E123" s="19" t="s">
        <v>306</v>
      </c>
      <c r="F123" s="19" t="s">
        <v>1272</v>
      </c>
      <c r="G123" s="19" t="s">
        <v>1273</v>
      </c>
      <c r="H123" s="19" t="s">
        <v>1274</v>
      </c>
      <c r="I123" s="19" t="s">
        <v>1350</v>
      </c>
      <c r="J123" s="19" t="s">
        <v>1351</v>
      </c>
      <c r="K123" s="19" t="s">
        <v>1352</v>
      </c>
      <c r="L123" s="19" t="s">
        <v>1428</v>
      </c>
      <c r="M123" s="19" t="s">
        <v>1429</v>
      </c>
      <c r="N123" s="19" t="s">
        <v>1430</v>
      </c>
      <c r="O123" s="19" t="s">
        <v>1506</v>
      </c>
      <c r="P123" s="19" t="s">
        <v>1507</v>
      </c>
      <c r="Q123" s="19" t="s">
        <v>1508</v>
      </c>
      <c r="R123" s="19" t="s">
        <v>1834</v>
      </c>
      <c r="S123" s="19" t="s">
        <v>1835</v>
      </c>
      <c r="T123" s="19" t="s">
        <v>1836</v>
      </c>
      <c r="U123" s="19" t="s">
        <v>1912</v>
      </c>
      <c r="V123" s="19" t="s">
        <v>1913</v>
      </c>
      <c r="W123" s="19" t="s">
        <v>1914</v>
      </c>
      <c r="X123" s="19" t="s">
        <v>1990</v>
      </c>
      <c r="Y123" s="19" t="s">
        <v>1991</v>
      </c>
      <c r="Z123" s="19" t="s">
        <v>1992</v>
      </c>
      <c r="AA123" s="19" t="s">
        <v>2160</v>
      </c>
      <c r="AB123" s="19" t="s">
        <v>2161</v>
      </c>
      <c r="AC123" s="19" t="s">
        <v>2162</v>
      </c>
      <c r="AD123" s="61">
        <v>15</v>
      </c>
    </row>
    <row r="124" spans="1:30" hidden="1">
      <c r="A124" s="47"/>
      <c r="B124" s="51" t="s">
        <v>2242</v>
      </c>
      <c r="C124" s="19" t="s">
        <v>307</v>
      </c>
      <c r="D124" s="19" t="s">
        <v>308</v>
      </c>
      <c r="E124" s="19" t="s">
        <v>309</v>
      </c>
      <c r="F124" s="19" t="s">
        <v>1275</v>
      </c>
      <c r="G124" s="19" t="s">
        <v>1276</v>
      </c>
      <c r="H124" s="19" t="s">
        <v>1277</v>
      </c>
      <c r="I124" s="19" t="s">
        <v>1353</v>
      </c>
      <c r="J124" s="19" t="s">
        <v>1354</v>
      </c>
      <c r="K124" s="19" t="s">
        <v>1355</v>
      </c>
      <c r="L124" s="19" t="s">
        <v>1431</v>
      </c>
      <c r="M124" s="19" t="s">
        <v>1432</v>
      </c>
      <c r="N124" s="19" t="s">
        <v>1433</v>
      </c>
      <c r="O124" s="19" t="s">
        <v>1509</v>
      </c>
      <c r="P124" s="19" t="s">
        <v>1510</v>
      </c>
      <c r="Q124" s="19" t="s">
        <v>1511</v>
      </c>
      <c r="R124" s="19" t="s">
        <v>1837</v>
      </c>
      <c r="S124" s="19" t="s">
        <v>1838</v>
      </c>
      <c r="T124" s="19" t="s">
        <v>1839</v>
      </c>
      <c r="U124" s="19" t="s">
        <v>1915</v>
      </c>
      <c r="V124" s="19" t="s">
        <v>1916</v>
      </c>
      <c r="W124" s="19" t="s">
        <v>1917</v>
      </c>
      <c r="X124" s="19" t="s">
        <v>1993</v>
      </c>
      <c r="Y124" s="19" t="s">
        <v>1994</v>
      </c>
      <c r="Z124" s="19" t="s">
        <v>1995</v>
      </c>
      <c r="AA124" s="19" t="s">
        <v>2163</v>
      </c>
      <c r="AB124" s="19" t="s">
        <v>2164</v>
      </c>
      <c r="AC124" s="19" t="s">
        <v>2165</v>
      </c>
      <c r="AD124" s="61">
        <v>16</v>
      </c>
    </row>
    <row r="125" spans="1:30" hidden="1">
      <c r="A125" s="47"/>
      <c r="B125" s="52" t="s">
        <v>2243</v>
      </c>
      <c r="C125" s="19" t="s">
        <v>310</v>
      </c>
      <c r="D125" s="19" t="s">
        <v>311</v>
      </c>
      <c r="E125" s="19" t="s">
        <v>312</v>
      </c>
      <c r="F125" s="19" t="s">
        <v>1278</v>
      </c>
      <c r="G125" s="19" t="s">
        <v>1279</v>
      </c>
      <c r="H125" s="19" t="s">
        <v>1280</v>
      </c>
      <c r="I125" s="19" t="s">
        <v>1356</v>
      </c>
      <c r="J125" s="19" t="s">
        <v>1357</v>
      </c>
      <c r="K125" s="19" t="s">
        <v>1358</v>
      </c>
      <c r="L125" s="19" t="s">
        <v>1434</v>
      </c>
      <c r="M125" s="19" t="s">
        <v>1435</v>
      </c>
      <c r="N125" s="19" t="s">
        <v>1436</v>
      </c>
      <c r="O125" s="19" t="s">
        <v>1762</v>
      </c>
      <c r="P125" s="19" t="s">
        <v>1763</v>
      </c>
      <c r="Q125" s="19" t="s">
        <v>1764</v>
      </c>
      <c r="R125" s="19" t="s">
        <v>1840</v>
      </c>
      <c r="S125" s="19" t="s">
        <v>1841</v>
      </c>
      <c r="T125" s="19" t="s">
        <v>1842</v>
      </c>
      <c r="U125" s="19" t="s">
        <v>1918</v>
      </c>
      <c r="V125" s="19" t="s">
        <v>1919</v>
      </c>
      <c r="W125" s="19" t="s">
        <v>1920</v>
      </c>
      <c r="X125" s="19" t="s">
        <v>1996</v>
      </c>
      <c r="Y125" s="19" t="s">
        <v>1997</v>
      </c>
      <c r="Z125" s="19" t="s">
        <v>1998</v>
      </c>
      <c r="AA125" s="19" t="s">
        <v>2166</v>
      </c>
      <c r="AB125" s="19" t="s">
        <v>2167</v>
      </c>
      <c r="AC125" s="19" t="s">
        <v>2168</v>
      </c>
      <c r="AD125" s="61">
        <v>17</v>
      </c>
    </row>
    <row r="126" spans="1:30" hidden="1">
      <c r="A126" s="47"/>
      <c r="B126" s="52" t="s">
        <v>2244</v>
      </c>
      <c r="C126" s="19" t="s">
        <v>313</v>
      </c>
      <c r="D126" s="19" t="s">
        <v>314</v>
      </c>
      <c r="E126" s="19" t="s">
        <v>315</v>
      </c>
      <c r="F126" s="19" t="s">
        <v>1281</v>
      </c>
      <c r="G126" s="19" t="s">
        <v>1282</v>
      </c>
      <c r="H126" s="19" t="s">
        <v>1283</v>
      </c>
      <c r="I126" s="19" t="s">
        <v>1359</v>
      </c>
      <c r="J126" s="19" t="s">
        <v>1360</v>
      </c>
      <c r="K126" s="19" t="s">
        <v>1361</v>
      </c>
      <c r="L126" s="19" t="s">
        <v>1437</v>
      </c>
      <c r="M126" s="19" t="s">
        <v>1438</v>
      </c>
      <c r="N126" s="19" t="s">
        <v>1439</v>
      </c>
      <c r="O126" s="19" t="s">
        <v>1765</v>
      </c>
      <c r="P126" s="19" t="s">
        <v>1766</v>
      </c>
      <c r="Q126" s="19" t="s">
        <v>1767</v>
      </c>
      <c r="R126" s="19" t="s">
        <v>1843</v>
      </c>
      <c r="S126" s="19" t="s">
        <v>1844</v>
      </c>
      <c r="T126" s="19" t="s">
        <v>1845</v>
      </c>
      <c r="U126" s="19" t="s">
        <v>1921</v>
      </c>
      <c r="V126" s="19" t="s">
        <v>1922</v>
      </c>
      <c r="W126" s="19" t="s">
        <v>1923</v>
      </c>
      <c r="X126" s="19" t="s">
        <v>1999</v>
      </c>
      <c r="Y126" s="19" t="s">
        <v>2000</v>
      </c>
      <c r="Z126" s="19" t="s">
        <v>2001</v>
      </c>
      <c r="AA126" s="19" t="s">
        <v>2169</v>
      </c>
      <c r="AB126" s="19" t="s">
        <v>2170</v>
      </c>
      <c r="AC126" s="19" t="s">
        <v>2171</v>
      </c>
      <c r="AD126" s="61">
        <v>18</v>
      </c>
    </row>
    <row r="127" spans="1:30" hidden="1">
      <c r="A127" s="47"/>
      <c r="B127" s="51" t="s">
        <v>2245</v>
      </c>
      <c r="C127" s="19" t="s">
        <v>316</v>
      </c>
      <c r="D127" s="19" t="s">
        <v>317</v>
      </c>
      <c r="E127" s="19" t="s">
        <v>318</v>
      </c>
      <c r="F127" s="19" t="s">
        <v>1284</v>
      </c>
      <c r="G127" s="19" t="s">
        <v>1285</v>
      </c>
      <c r="H127" s="19" t="s">
        <v>1286</v>
      </c>
      <c r="I127" s="19" t="s">
        <v>1362</v>
      </c>
      <c r="J127" s="19" t="s">
        <v>1363</v>
      </c>
      <c r="K127" s="19" t="s">
        <v>1364</v>
      </c>
      <c r="L127" s="19" t="s">
        <v>1440</v>
      </c>
      <c r="M127" s="19" t="s">
        <v>1441</v>
      </c>
      <c r="N127" s="19" t="s">
        <v>1442</v>
      </c>
      <c r="O127" s="19" t="s">
        <v>1768</v>
      </c>
      <c r="P127" s="19" t="s">
        <v>1769</v>
      </c>
      <c r="Q127" s="19" t="s">
        <v>1770</v>
      </c>
      <c r="R127" s="19" t="s">
        <v>1846</v>
      </c>
      <c r="S127" s="19" t="s">
        <v>1847</v>
      </c>
      <c r="T127" s="19" t="s">
        <v>1848</v>
      </c>
      <c r="U127" s="19" t="s">
        <v>1924</v>
      </c>
      <c r="V127" s="19" t="s">
        <v>1925</v>
      </c>
      <c r="W127" s="19" t="s">
        <v>1926</v>
      </c>
      <c r="X127" s="19" t="s">
        <v>2002</v>
      </c>
      <c r="Y127" s="19" t="s">
        <v>2003</v>
      </c>
      <c r="Z127" s="19" t="s">
        <v>2004</v>
      </c>
      <c r="AA127" s="19" t="s">
        <v>2172</v>
      </c>
      <c r="AB127" s="19" t="s">
        <v>2173</v>
      </c>
      <c r="AC127" s="19" t="s">
        <v>2174</v>
      </c>
      <c r="AD127" s="61">
        <v>19</v>
      </c>
    </row>
    <row r="128" spans="1:30" hidden="1">
      <c r="A128" s="47"/>
      <c r="B128" s="54" t="s">
        <v>2246</v>
      </c>
      <c r="C128" s="19" t="s">
        <v>319</v>
      </c>
      <c r="D128" s="19" t="s">
        <v>320</v>
      </c>
      <c r="E128" s="19" t="s">
        <v>321</v>
      </c>
      <c r="F128" s="19" t="s">
        <v>1287</v>
      </c>
      <c r="G128" s="19" t="s">
        <v>1288</v>
      </c>
      <c r="H128" s="19" t="s">
        <v>1289</v>
      </c>
      <c r="I128" s="19" t="s">
        <v>1365</v>
      </c>
      <c r="J128" s="19" t="s">
        <v>1366</v>
      </c>
      <c r="K128" s="19" t="s">
        <v>1367</v>
      </c>
      <c r="L128" s="19" t="s">
        <v>1443</v>
      </c>
      <c r="M128" s="19" t="s">
        <v>1444</v>
      </c>
      <c r="N128" s="19" t="s">
        <v>1445</v>
      </c>
      <c r="O128" s="19" t="s">
        <v>1771</v>
      </c>
      <c r="P128" s="19" t="s">
        <v>1772</v>
      </c>
      <c r="Q128" s="19" t="s">
        <v>1773</v>
      </c>
      <c r="R128" s="19" t="s">
        <v>1849</v>
      </c>
      <c r="S128" s="19" t="s">
        <v>1850</v>
      </c>
      <c r="T128" s="19" t="s">
        <v>1851</v>
      </c>
      <c r="U128" s="19" t="s">
        <v>1927</v>
      </c>
      <c r="V128" s="19" t="s">
        <v>1928</v>
      </c>
      <c r="W128" s="19" t="s">
        <v>1929</v>
      </c>
      <c r="X128" s="19" t="s">
        <v>2005</v>
      </c>
      <c r="Y128" s="19" t="s">
        <v>2006</v>
      </c>
      <c r="Z128" s="19" t="s">
        <v>2007</v>
      </c>
      <c r="AA128" s="19" t="s">
        <v>2175</v>
      </c>
      <c r="AB128" s="19" t="s">
        <v>2176</v>
      </c>
      <c r="AC128" s="19" t="s">
        <v>2177</v>
      </c>
      <c r="AD128" s="61">
        <v>20</v>
      </c>
    </row>
    <row r="129" spans="1:30" hidden="1">
      <c r="A129" s="47"/>
      <c r="B129" s="55" t="s">
        <v>2247</v>
      </c>
      <c r="C129" s="19" t="s">
        <v>322</v>
      </c>
      <c r="D129" s="19" t="s">
        <v>323</v>
      </c>
      <c r="E129" s="19" t="s">
        <v>324</v>
      </c>
      <c r="F129" s="19" t="s">
        <v>1290</v>
      </c>
      <c r="G129" s="19" t="s">
        <v>1291</v>
      </c>
      <c r="H129" s="19" t="s">
        <v>1292</v>
      </c>
      <c r="I129" s="19" t="s">
        <v>1368</v>
      </c>
      <c r="J129" s="19" t="s">
        <v>1369</v>
      </c>
      <c r="K129" s="19" t="s">
        <v>1370</v>
      </c>
      <c r="L129" s="19" t="s">
        <v>1446</v>
      </c>
      <c r="M129" s="19" t="s">
        <v>1447</v>
      </c>
      <c r="N129" s="19" t="s">
        <v>1448</v>
      </c>
      <c r="O129" s="19" t="s">
        <v>1774</v>
      </c>
      <c r="P129" s="19" t="s">
        <v>1775</v>
      </c>
      <c r="Q129" s="19" t="s">
        <v>1776</v>
      </c>
      <c r="R129" s="19" t="s">
        <v>1852</v>
      </c>
      <c r="S129" s="19" t="s">
        <v>1853</v>
      </c>
      <c r="T129" s="19" t="s">
        <v>1854</v>
      </c>
      <c r="U129" s="19" t="s">
        <v>1930</v>
      </c>
      <c r="V129" s="19" t="s">
        <v>1931</v>
      </c>
      <c r="W129" s="19" t="s">
        <v>1932</v>
      </c>
      <c r="X129" s="19" t="s">
        <v>2008</v>
      </c>
      <c r="Y129" s="19" t="s">
        <v>2009</v>
      </c>
      <c r="Z129" s="19" t="s">
        <v>2010</v>
      </c>
      <c r="AA129" s="19" t="s">
        <v>2178</v>
      </c>
      <c r="AB129" s="19" t="s">
        <v>2179</v>
      </c>
      <c r="AC129" s="19" t="s">
        <v>2180</v>
      </c>
      <c r="AD129" s="61">
        <v>21</v>
      </c>
    </row>
    <row r="130" spans="1:30" hidden="1">
      <c r="A130" s="56"/>
      <c r="B130" s="55" t="s">
        <v>2248</v>
      </c>
      <c r="C130" s="19" t="s">
        <v>325</v>
      </c>
      <c r="D130" s="19" t="s">
        <v>326</v>
      </c>
      <c r="E130" s="19" t="s">
        <v>327</v>
      </c>
      <c r="F130" s="19" t="s">
        <v>1293</v>
      </c>
      <c r="G130" s="19" t="s">
        <v>1294</v>
      </c>
      <c r="H130" s="19" t="s">
        <v>1295</v>
      </c>
      <c r="I130" s="19" t="s">
        <v>1371</v>
      </c>
      <c r="J130" s="19" t="s">
        <v>1372</v>
      </c>
      <c r="K130" s="19" t="s">
        <v>1373</v>
      </c>
      <c r="L130" s="19" t="s">
        <v>1449</v>
      </c>
      <c r="M130" s="19" t="s">
        <v>1450</v>
      </c>
      <c r="N130" s="19" t="s">
        <v>1451</v>
      </c>
      <c r="O130" s="19" t="s">
        <v>1777</v>
      </c>
      <c r="P130" s="19" t="s">
        <v>1778</v>
      </c>
      <c r="Q130" s="19" t="s">
        <v>1779</v>
      </c>
      <c r="R130" s="19" t="s">
        <v>1855</v>
      </c>
      <c r="S130" s="19" t="s">
        <v>1856</v>
      </c>
      <c r="T130" s="19" t="s">
        <v>1857</v>
      </c>
      <c r="U130" s="19" t="s">
        <v>1933</v>
      </c>
      <c r="V130" s="19" t="s">
        <v>1934</v>
      </c>
      <c r="W130" s="19" t="s">
        <v>1935</v>
      </c>
      <c r="X130" s="19" t="s">
        <v>2011</v>
      </c>
      <c r="Y130" s="19" t="s">
        <v>2104</v>
      </c>
      <c r="Z130" s="19" t="s">
        <v>2105</v>
      </c>
      <c r="AA130" s="19" t="s">
        <v>2181</v>
      </c>
      <c r="AB130" s="19" t="s">
        <v>2182</v>
      </c>
      <c r="AC130" s="19" t="s">
        <v>2183</v>
      </c>
      <c r="AD130" s="61">
        <v>22</v>
      </c>
    </row>
    <row r="131" spans="1:30" hidden="1">
      <c r="A131" s="56"/>
      <c r="B131" s="51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61">
        <v>23</v>
      </c>
    </row>
    <row r="132" spans="1:30" hidden="1">
      <c r="A132" s="56" t="s">
        <v>2249</v>
      </c>
      <c r="B132" s="51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61">
        <v>24</v>
      </c>
    </row>
    <row r="133" spans="1:30" hidden="1">
      <c r="A133" s="56"/>
      <c r="B133" s="48" t="s">
        <v>2228</v>
      </c>
      <c r="C133" s="19" t="s">
        <v>265</v>
      </c>
      <c r="D133" s="19" t="s">
        <v>266</v>
      </c>
      <c r="E133" s="19" t="s">
        <v>267</v>
      </c>
      <c r="F133" s="19" t="s">
        <v>983</v>
      </c>
      <c r="G133" s="19" t="s">
        <v>984</v>
      </c>
      <c r="H133" s="19" t="s">
        <v>985</v>
      </c>
      <c r="I133" s="19" t="s">
        <v>1311</v>
      </c>
      <c r="J133" s="19" t="s">
        <v>1312</v>
      </c>
      <c r="K133" s="19" t="s">
        <v>1313</v>
      </c>
      <c r="L133" s="19" t="s">
        <v>1389</v>
      </c>
      <c r="M133" s="19" t="s">
        <v>1390</v>
      </c>
      <c r="N133" s="19" t="s">
        <v>1391</v>
      </c>
      <c r="O133" s="19" t="s">
        <v>1467</v>
      </c>
      <c r="P133" s="19" t="s">
        <v>1468</v>
      </c>
      <c r="Q133" s="19" t="s">
        <v>1469</v>
      </c>
      <c r="R133" s="19" t="s">
        <v>1795</v>
      </c>
      <c r="S133" s="19" t="s">
        <v>1796</v>
      </c>
      <c r="T133" s="19" t="s">
        <v>1797</v>
      </c>
      <c r="U133" s="19" t="s">
        <v>1873</v>
      </c>
      <c r="V133" s="19" t="s">
        <v>1874</v>
      </c>
      <c r="W133" s="19" t="s">
        <v>1875</v>
      </c>
      <c r="X133" s="19" t="s">
        <v>1951</v>
      </c>
      <c r="Y133" s="19" t="s">
        <v>1952</v>
      </c>
      <c r="Z133" s="19" t="s">
        <v>1953</v>
      </c>
      <c r="AA133" s="19" t="s">
        <v>2121</v>
      </c>
      <c r="AB133" s="19" t="s">
        <v>2122</v>
      </c>
      <c r="AC133" s="19" t="s">
        <v>2123</v>
      </c>
      <c r="AD133" s="61">
        <v>25</v>
      </c>
    </row>
    <row r="134" spans="1:30" hidden="1">
      <c r="A134" s="56"/>
      <c r="B134" s="54" t="s">
        <v>2250</v>
      </c>
      <c r="C134" s="19" t="s">
        <v>328</v>
      </c>
      <c r="D134" s="19" t="s">
        <v>329</v>
      </c>
      <c r="E134" s="19" t="s">
        <v>330</v>
      </c>
      <c r="F134" s="19" t="s">
        <v>1296</v>
      </c>
      <c r="G134" s="19" t="s">
        <v>1297</v>
      </c>
      <c r="H134" s="19" t="s">
        <v>1298</v>
      </c>
      <c r="I134" s="19" t="s">
        <v>1374</v>
      </c>
      <c r="J134" s="19" t="s">
        <v>1375</v>
      </c>
      <c r="K134" s="19" t="s">
        <v>1376</v>
      </c>
      <c r="L134" s="19" t="s">
        <v>1452</v>
      </c>
      <c r="M134" s="19" t="s">
        <v>1453</v>
      </c>
      <c r="N134" s="19" t="s">
        <v>1454</v>
      </c>
      <c r="O134" s="19" t="s">
        <v>1780</v>
      </c>
      <c r="P134" s="19" t="s">
        <v>1781</v>
      </c>
      <c r="Q134" s="19" t="s">
        <v>1782</v>
      </c>
      <c r="R134" s="19" t="s">
        <v>1858</v>
      </c>
      <c r="S134" s="19" t="s">
        <v>1859</v>
      </c>
      <c r="T134" s="19" t="s">
        <v>1860</v>
      </c>
      <c r="U134" s="19" t="s">
        <v>1936</v>
      </c>
      <c r="V134" s="19" t="s">
        <v>1937</v>
      </c>
      <c r="W134" s="19" t="s">
        <v>1938</v>
      </c>
      <c r="X134" s="19" t="s">
        <v>2106</v>
      </c>
      <c r="Y134" s="19" t="s">
        <v>2107</v>
      </c>
      <c r="Z134" s="19" t="s">
        <v>2108</v>
      </c>
      <c r="AA134" s="19" t="s">
        <v>2184</v>
      </c>
      <c r="AB134" s="19" t="s">
        <v>2185</v>
      </c>
      <c r="AC134" s="19" t="s">
        <v>2186</v>
      </c>
      <c r="AD134" s="61">
        <v>26</v>
      </c>
    </row>
    <row r="135" spans="1:30" hidden="1">
      <c r="A135" s="56"/>
      <c r="B135" s="54" t="s">
        <v>2251</v>
      </c>
      <c r="C135" s="19" t="s">
        <v>331</v>
      </c>
      <c r="D135" s="19" t="s">
        <v>332</v>
      </c>
      <c r="E135" s="19" t="s">
        <v>333</v>
      </c>
      <c r="F135" s="19" t="s">
        <v>1299</v>
      </c>
      <c r="G135" s="19" t="s">
        <v>1300</v>
      </c>
      <c r="H135" s="19" t="s">
        <v>1301</v>
      </c>
      <c r="I135" s="19" t="s">
        <v>1377</v>
      </c>
      <c r="J135" s="19" t="s">
        <v>1378</v>
      </c>
      <c r="K135" s="19" t="s">
        <v>1379</v>
      </c>
      <c r="L135" s="19" t="s">
        <v>1455</v>
      </c>
      <c r="M135" s="19" t="s">
        <v>1456</v>
      </c>
      <c r="N135" s="19" t="s">
        <v>1457</v>
      </c>
      <c r="O135" s="19" t="s">
        <v>1783</v>
      </c>
      <c r="P135" s="19" t="s">
        <v>1784</v>
      </c>
      <c r="Q135" s="19" t="s">
        <v>1785</v>
      </c>
      <c r="R135" s="19" t="s">
        <v>1861</v>
      </c>
      <c r="S135" s="19" t="s">
        <v>1862</v>
      </c>
      <c r="T135" s="19" t="s">
        <v>1863</v>
      </c>
      <c r="U135" s="19" t="s">
        <v>1939</v>
      </c>
      <c r="V135" s="19" t="s">
        <v>1940</v>
      </c>
      <c r="W135" s="19" t="s">
        <v>1941</v>
      </c>
      <c r="X135" s="19" t="s">
        <v>2109</v>
      </c>
      <c r="Y135" s="19" t="s">
        <v>2110</v>
      </c>
      <c r="Z135" s="19" t="s">
        <v>2111</v>
      </c>
      <c r="AA135" s="19" t="s">
        <v>2187</v>
      </c>
      <c r="AB135" s="19" t="s">
        <v>2188</v>
      </c>
      <c r="AC135" s="19" t="s">
        <v>2189</v>
      </c>
      <c r="AD135" s="61">
        <v>27</v>
      </c>
    </row>
    <row r="136" spans="1:30" hidden="1">
      <c r="A136" s="56"/>
      <c r="B136" s="51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61">
        <v>28</v>
      </c>
    </row>
    <row r="137" spans="1:30" hidden="1">
      <c r="A137" s="56" t="s">
        <v>2252</v>
      </c>
      <c r="B137" s="51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61">
        <v>29</v>
      </c>
    </row>
    <row r="138" spans="1:30" hidden="1">
      <c r="A138" s="47"/>
      <c r="B138" s="48" t="s">
        <v>2253</v>
      </c>
      <c r="C138" s="19" t="s">
        <v>334</v>
      </c>
      <c r="D138" s="19" t="s">
        <v>335</v>
      </c>
      <c r="E138" s="19" t="s">
        <v>336</v>
      </c>
      <c r="F138" s="19" t="s">
        <v>1302</v>
      </c>
      <c r="G138" s="19" t="s">
        <v>1303</v>
      </c>
      <c r="H138" s="19" t="s">
        <v>1304</v>
      </c>
      <c r="I138" s="19" t="s">
        <v>1380</v>
      </c>
      <c r="J138" s="19" t="s">
        <v>1381</v>
      </c>
      <c r="K138" s="19" t="s">
        <v>1382</v>
      </c>
      <c r="L138" s="19" t="s">
        <v>1458</v>
      </c>
      <c r="M138" s="19" t="s">
        <v>1459</v>
      </c>
      <c r="N138" s="19" t="s">
        <v>1460</v>
      </c>
      <c r="O138" s="19" t="s">
        <v>1786</v>
      </c>
      <c r="P138" s="19" t="s">
        <v>1787</v>
      </c>
      <c r="Q138" s="19" t="s">
        <v>1788</v>
      </c>
      <c r="R138" s="19" t="s">
        <v>1864</v>
      </c>
      <c r="S138" s="19" t="s">
        <v>1865</v>
      </c>
      <c r="T138" s="19" t="s">
        <v>1866</v>
      </c>
      <c r="U138" s="19" t="s">
        <v>1942</v>
      </c>
      <c r="V138" s="19" t="s">
        <v>1943</v>
      </c>
      <c r="W138" s="19" t="s">
        <v>1944</v>
      </c>
      <c r="X138" s="19" t="s">
        <v>2112</v>
      </c>
      <c r="Y138" s="19" t="s">
        <v>2113</v>
      </c>
      <c r="Z138" s="19" t="s">
        <v>2114</v>
      </c>
      <c r="AA138" s="19" t="s">
        <v>2190</v>
      </c>
      <c r="AB138" s="19" t="s">
        <v>2191</v>
      </c>
      <c r="AC138" s="19" t="s">
        <v>2192</v>
      </c>
      <c r="AD138" s="61">
        <v>30</v>
      </c>
    </row>
    <row r="139" spans="1:30" hidden="1">
      <c r="A139" s="47"/>
      <c r="B139" s="48" t="s">
        <v>2254</v>
      </c>
      <c r="C139" s="19" t="s">
        <v>337</v>
      </c>
      <c r="D139" s="19" t="s">
        <v>338</v>
      </c>
      <c r="E139" s="19" t="s">
        <v>339</v>
      </c>
      <c r="F139" s="19" t="s">
        <v>1305</v>
      </c>
      <c r="G139" s="19" t="s">
        <v>1306</v>
      </c>
      <c r="H139" s="19" t="s">
        <v>1307</v>
      </c>
      <c r="I139" s="19" t="s">
        <v>1383</v>
      </c>
      <c r="J139" s="19" t="s">
        <v>1384</v>
      </c>
      <c r="K139" s="19" t="s">
        <v>1385</v>
      </c>
      <c r="L139" s="19" t="s">
        <v>1461</v>
      </c>
      <c r="M139" s="19" t="s">
        <v>1462</v>
      </c>
      <c r="N139" s="19" t="s">
        <v>1463</v>
      </c>
      <c r="O139" s="19" t="s">
        <v>1789</v>
      </c>
      <c r="P139" s="19" t="s">
        <v>1790</v>
      </c>
      <c r="Q139" s="19" t="s">
        <v>1791</v>
      </c>
      <c r="R139" s="19" t="s">
        <v>1867</v>
      </c>
      <c r="S139" s="19" t="s">
        <v>1868</v>
      </c>
      <c r="T139" s="19" t="s">
        <v>1869</v>
      </c>
      <c r="U139" s="19" t="s">
        <v>1945</v>
      </c>
      <c r="V139" s="19" t="s">
        <v>1946</v>
      </c>
      <c r="W139" s="19" t="s">
        <v>1947</v>
      </c>
      <c r="X139" s="19" t="s">
        <v>2115</v>
      </c>
      <c r="Y139" s="19" t="s">
        <v>2116</v>
      </c>
      <c r="Z139" s="19" t="s">
        <v>2117</v>
      </c>
      <c r="AA139" s="19" t="s">
        <v>2193</v>
      </c>
      <c r="AB139" s="19" t="s">
        <v>2194</v>
      </c>
      <c r="AC139" s="19" t="s">
        <v>2195</v>
      </c>
      <c r="AD139" s="61">
        <v>31</v>
      </c>
    </row>
    <row r="140" spans="1:30" hidden="1">
      <c r="A140" s="47"/>
      <c r="B140" s="48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</row>
    <row r="141" spans="1:30">
      <c r="A141" s="47"/>
      <c r="B141" s="48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</row>
    <row r="142" spans="1:30">
      <c r="A142" s="47"/>
      <c r="B142" s="48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</row>
    <row r="143" spans="1:30">
      <c r="A143" s="47"/>
      <c r="B143" s="48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</row>
    <row r="144" spans="1:30">
      <c r="A144" s="47"/>
      <c r="B144" s="48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</row>
    <row r="145" spans="2:20">
      <c r="B145" s="59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</row>
    <row r="146" spans="2:20" ht="15" customHeight="1">
      <c r="B146" s="59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</row>
    <row r="147" spans="2:20" ht="15" customHeight="1"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R105:T105"/>
    <mergeCell ref="U105:W105"/>
    <mergeCell ref="C66:E66"/>
    <mergeCell ref="F66:H66"/>
    <mergeCell ref="I66:K66"/>
    <mergeCell ref="L66:N66"/>
    <mergeCell ref="O66:Q66"/>
    <mergeCell ref="R66:T66"/>
    <mergeCell ref="C105:E105"/>
    <mergeCell ref="F105:H105"/>
    <mergeCell ref="I105:K105"/>
    <mergeCell ref="L105:N105"/>
    <mergeCell ref="O105:Q105"/>
    <mergeCell ref="X105:Z105"/>
    <mergeCell ref="AA105:AC105"/>
    <mergeCell ref="U66:W66"/>
    <mergeCell ref="X66:Z66"/>
    <mergeCell ref="AA66:AC66"/>
  </mergeCells>
  <dataValidations count="1">
    <dataValidation type="list" allowBlank="1" showInputMessage="1" showErrorMessage="1" sqref="C10:E10" xr:uid="{D23BF8B4-4BF6-4D3F-8BB3-2425065043B4}">
      <formula1>$B$49:$B$57</formula1>
    </dataValidation>
  </dataValidations>
  <hyperlinks>
    <hyperlink ref="A47" r:id="rId1" display="http://www.abs.gov.au/websitedbs/d3310114.nsf/Home/©+Copyright?OpenDocument" xr:uid="{B8BBCE0F-1087-41CC-BE87-681B5BECF85D}"/>
    <hyperlink ref="F109" location="A125173850V" display="A125173850V" xr:uid="{CA308912-57CD-48AE-81F8-2362C75ACE77}"/>
    <hyperlink ref="F110" location="A125173814K" display="A125173814K" xr:uid="{86AF1C7D-FE28-45C3-9DA1-A2B9BAEEDAB6}"/>
    <hyperlink ref="F111" location="A125173854C" display="A125173854C" xr:uid="{1E80609D-736C-41BD-B4ED-C1F1EE6C7BFD}"/>
    <hyperlink ref="F112" location="A125173858L" display="A125173858L" xr:uid="{57A0B031-3B03-4715-A43F-8B24CBCB4324}"/>
    <hyperlink ref="F113" location="A125173818V" display="A125173818V" xr:uid="{1F2735D2-CC6D-43C9-9D6A-FCB427F45787}"/>
    <hyperlink ref="F114" location="A125173822K" display="A125173822K" xr:uid="{4BCEC42D-900C-47E3-868B-EA293AE6355A}"/>
    <hyperlink ref="F115" location="A125173842V" display="A125173842V" xr:uid="{269CDEE4-4B81-472F-9CF6-A6C111D17012}"/>
    <hyperlink ref="F116" location="A125173802A" display="A125173802A" xr:uid="{2FBCF03D-7D38-48E1-A296-B4B8D96B3647}"/>
    <hyperlink ref="F117" location="A125173862C" display="A125173862C" xr:uid="{ED505F84-E4CB-409E-9DFF-993F0C91CF10}"/>
    <hyperlink ref="F118" location="A125173846C" display="A125173846C" xr:uid="{75567B17-E8B0-4E8B-8A3B-8EE42CA3374A}"/>
    <hyperlink ref="F119" location="A125173874L" display="A125173874L" xr:uid="{77832536-4394-4EBF-BE51-D01B76BF213B}"/>
    <hyperlink ref="F120" location="A125173806K" display="A125173806K" xr:uid="{28344F3A-19BB-4260-9CA5-E6FEBA658DC9}"/>
    <hyperlink ref="F121" location="A125173782C" display="A125173782C" xr:uid="{8C999879-3CCA-4895-B346-EF8B30F8FB59}"/>
    <hyperlink ref="F122" location="A125173794L" display="A125173794L" xr:uid="{26204563-4E56-4BD9-BC2C-83E9345EFBEC}"/>
    <hyperlink ref="F123" location="A125173826V" display="A125173826V" xr:uid="{6C0ED852-7A97-4B26-9020-DBEF4A64F361}"/>
    <hyperlink ref="F124" location="A125173798W" display="A125173798W" xr:uid="{EDBDFA5A-C876-4248-A183-C7E520C16F84}"/>
    <hyperlink ref="F125" location="A125173830K" display="A125173830K" xr:uid="{E8035AED-1C5D-4FB6-B403-4833C778AA05}"/>
    <hyperlink ref="F126" location="A125173834V" display="A125173834V" xr:uid="{2BFE8C42-C796-48FE-99AE-96FBE410F2AE}"/>
    <hyperlink ref="F127" location="A125173878W" display="A125173878W" xr:uid="{CDE0FB12-1DAD-4326-B083-9E43B89ED1DD}"/>
    <hyperlink ref="F128" location="A125173786L" display="A125173786L" xr:uid="{D6176DAA-D51E-4136-8244-0F16E8618478}"/>
    <hyperlink ref="F129" location="A125173866L" display="A125173866L" xr:uid="{10851FAA-09D7-4DB9-9435-6B458B4D11BF}"/>
    <hyperlink ref="F130" location="A125173870C" display="A125173870C" xr:uid="{034B1C4E-1B6D-41F5-9634-9BF0ACBA56E3}"/>
    <hyperlink ref="F134" location="A125173790C" display="A125173790C" xr:uid="{12A38F5E-5C49-4CB5-879A-050CCB205196}"/>
    <hyperlink ref="F135" location="A125173810A" display="A125173810A" xr:uid="{B8DD09E0-4139-43DA-8649-574C0DBF0717}"/>
    <hyperlink ref="F138" location="A125173838C" display="A125173838C" xr:uid="{3CFC445A-5509-4B56-BC8A-13CE92B48C0B}"/>
    <hyperlink ref="F139" location="A125173882L" display="A125173882L" xr:uid="{902F3E03-D207-4182-801C-27BB07288576}"/>
    <hyperlink ref="I109" location="A125173434J" display="A125173434J" xr:uid="{B653E732-A08F-477C-A182-3D6470974A61}"/>
    <hyperlink ref="I110" location="A125173398K" display="A125173398K" xr:uid="{AB7B837E-A084-47AD-A7DC-5EBCD10D966B}"/>
    <hyperlink ref="I111" location="A125173438T" display="A125173438T" xr:uid="{4785E6D1-AE84-4E63-8D83-939A31D9C50E}"/>
    <hyperlink ref="I112" location="A125173442J" display="A125173442J" xr:uid="{8A516B2C-F795-43F8-8F56-CC63EF8EFDE5}"/>
    <hyperlink ref="I113" location="A125173402R" display="A125173402R" xr:uid="{1E04DCFC-C143-4B9E-9F92-640303C07AC3}"/>
    <hyperlink ref="I114" location="A125173406X" display="A125173406X" xr:uid="{173702AC-ED5A-4003-A576-46028F18C13B}"/>
    <hyperlink ref="I115" location="A125173426J" display="A125173426J" xr:uid="{4DD3D50F-5F47-4E2F-BE85-0E8510B000C4}"/>
    <hyperlink ref="I116" location="A125173386A" display="A125173386A" xr:uid="{FA9AF8BD-1FBB-4758-8554-1DEDA1A585EE}"/>
    <hyperlink ref="I117" location="A125173446T" display="A125173446T" xr:uid="{B6B501E3-E619-4F53-A3F2-F0AF04B04A18}"/>
    <hyperlink ref="I118" location="A125173430X" display="A125173430X" xr:uid="{A6D692E0-6655-497F-B6D8-CBDF78E83D4F}"/>
    <hyperlink ref="I119" location="A125173458A" display="A125173458A" xr:uid="{F059A78D-7A9A-4BAE-A98C-B42082BDA888}"/>
    <hyperlink ref="I120" location="A125173390T" display="A125173390T" xr:uid="{56FB3D22-3101-468D-9B85-B463337BD3BB}"/>
    <hyperlink ref="I121" location="A125173366T" display="A125173366T" xr:uid="{5ABF8018-2D3A-49B5-91B8-8030BB68537D}"/>
    <hyperlink ref="I122" location="A125173378A" display="A125173378A" xr:uid="{8D85998E-AAE7-432F-937C-E3A9708658BB}"/>
    <hyperlink ref="I123" location="A125173410R" display="A125173410R" xr:uid="{15FE7857-769B-49FB-831C-C36A01FFBDA6}"/>
    <hyperlink ref="I124" location="A125173382T" display="A125173382T" xr:uid="{ECD5631F-5D45-46FD-BEF0-B9B8D7482AD6}"/>
    <hyperlink ref="I125" location="A125173414X" display="A125173414X" xr:uid="{B842AEBE-3A84-40C4-A13B-2B55F3022233}"/>
    <hyperlink ref="I126" location="A125173418J" display="A125173418J" xr:uid="{E9CAC8AA-1F7B-43DA-9BFC-9514274F223C}"/>
    <hyperlink ref="I127" location="A125173462T" display="A125173462T" xr:uid="{006C6A2B-5DD8-4682-AC74-A40000A819C0}"/>
    <hyperlink ref="I128" location="A125173370J" display="A125173370J" xr:uid="{F44B8823-90CA-4C77-9B90-0EECF6965C1D}"/>
    <hyperlink ref="I129" location="A125173450J" display="A125173450J" xr:uid="{D0D3E208-7575-4657-9C58-9E6216AEE6D5}"/>
    <hyperlink ref="I130" location="A125173454T" display="A125173454T" xr:uid="{027D13A7-9254-42BF-BE0E-81603D3BFC70}"/>
    <hyperlink ref="I134" location="A125173374T" display="A125173374T" xr:uid="{A7DFA17D-4447-4025-8F0B-BD66AB78E2BB}"/>
    <hyperlink ref="I135" location="A125173394A" display="A125173394A" xr:uid="{E4EEE7C3-A76E-48F7-8099-1294009F1A5F}"/>
    <hyperlink ref="I138" location="A125173422X" display="A125173422X" xr:uid="{787E2876-C146-4081-8880-856ECF15869C}"/>
    <hyperlink ref="I139" location="A125173466A" display="A125173466A" xr:uid="{977039ED-593A-4B76-87C4-88904605753C}"/>
    <hyperlink ref="L109" location="A125173954L" display="A125173954L" xr:uid="{051C1CAF-7A23-4D73-BE99-24104AD1C0B4}"/>
    <hyperlink ref="L110" location="A125173918C" display="A125173918C" xr:uid="{2B9F0FFE-9E06-4C1B-A1BE-3B79FAC49A21}"/>
    <hyperlink ref="L111" location="A125173958W" display="A125173958W" xr:uid="{1CBEBDF0-D7DD-47B1-A8A1-1BC3E7481CB9}"/>
    <hyperlink ref="L112" location="A125173962L" display="A125173962L" xr:uid="{CDC6E5C9-6467-4F78-9D37-40F75C4E9ACB}"/>
    <hyperlink ref="L113" location="A125173922V" display="A125173922V" xr:uid="{0AB3A47C-CA54-4C71-87AE-ED1406C8452B}"/>
    <hyperlink ref="L114" location="A125173926C" display="A125173926C" xr:uid="{A6C41AB2-42AB-4956-BD52-E3820E8AE41F}"/>
    <hyperlink ref="L115" location="A125173946L" display="A125173946L" xr:uid="{3440CBA7-160D-4F43-BA82-B269FD2132D5}"/>
    <hyperlink ref="L116" location="A125173906V" display="A125173906V" xr:uid="{F7D77FCF-CAFA-468B-8CFE-C6227D7A3D84}"/>
    <hyperlink ref="L117" location="A125173966W" display="A125173966W" xr:uid="{666AB33E-CD08-4454-891A-398DC1DCB7EC}"/>
    <hyperlink ref="L118" location="A125173950C" display="A125173950C" xr:uid="{5F0CC29A-3301-4945-889C-E0DEE462E466}"/>
    <hyperlink ref="L119" location="A125173978F" display="A125173978F" xr:uid="{8C6E748B-393F-4ABB-A73C-51F8BF3ACCCB}"/>
    <hyperlink ref="L120" location="A125173910K" display="A125173910K" xr:uid="{0F30D45D-7EE0-4405-8F02-16BCCF27EDC4}"/>
    <hyperlink ref="L121" location="A125173886W" display="A125173886W" xr:uid="{F59FF94E-8BE8-4D76-BE1E-6C006560BDCD}"/>
    <hyperlink ref="L122" location="A125173898F" display="A125173898F" xr:uid="{A0DFB2E2-084B-4F83-A200-DFC8E9394761}"/>
    <hyperlink ref="L123" location="A125173930V" display="A125173930V" xr:uid="{6898634E-6B2D-48CA-94D6-0854FA6E01BA}"/>
    <hyperlink ref="L124" location="A125173902K" display="A125173902K" xr:uid="{3222A56A-8077-4D86-A092-662560F40AA2}"/>
    <hyperlink ref="L125" location="A125173934C" display="A125173934C" xr:uid="{D1F94899-EC18-4247-B149-C07D43473533}"/>
    <hyperlink ref="L126" location="A125173938L" display="A125173938L" xr:uid="{79AD5EDC-2005-4F27-9DF2-016143D00C1F}"/>
    <hyperlink ref="L127" location="A125173982W" display="A125173982W" xr:uid="{E3A119AC-C64D-4530-82EB-E883AA0C09D1}"/>
    <hyperlink ref="L128" location="A125173890L" display="A125173890L" xr:uid="{5A17D5E0-9D1E-4751-94AD-814BEB2FA1DD}"/>
    <hyperlink ref="L129" location="A125173970L" display="A125173970L" xr:uid="{5CBF857E-21BF-415F-B926-0ABF4B387866}"/>
    <hyperlink ref="L130" location="A125173974W" display="A125173974W" xr:uid="{641F555D-5FD1-4F92-B56B-269C7B1E7E7B}"/>
    <hyperlink ref="L134" location="A125173894W" display="A125173894W" xr:uid="{37B3E291-3778-4480-9A7A-1601555F389A}"/>
    <hyperlink ref="L135" location="A125173914V" display="A125173914V" xr:uid="{4FF915C3-7E61-45A4-8892-F57BFD51D436}"/>
    <hyperlink ref="L138" location="A125173942C" display="A125173942C" xr:uid="{BBE56FEC-05A4-4FF1-ACDB-B9CF828A27BC}"/>
    <hyperlink ref="L139" location="A125173986F" display="A125173986F" xr:uid="{B392A477-C8DF-4F06-BB4C-D60F144FAB0C}"/>
    <hyperlink ref="O109" location="A125174058J" display="A125174058J" xr:uid="{A266683E-B436-47C8-84D2-B2D6850CC02B}"/>
    <hyperlink ref="O110" location="A125174022F" display="A125174022F" xr:uid="{F28E954A-7D5E-452F-B5DE-4C2BAD40A15D}"/>
    <hyperlink ref="O111" location="A125174062X" display="A125174062X" xr:uid="{71EADE7D-75BA-419D-B306-39E8BDEDD419}"/>
    <hyperlink ref="O112" location="A125174066J" display="A125174066J" xr:uid="{F517EAB7-17E5-42A5-9129-461D8955E18E}"/>
    <hyperlink ref="O113" location="A125174026R" display="A125174026R" xr:uid="{9DC1F091-464B-4302-84E4-D63D0512EA80}"/>
    <hyperlink ref="O114" location="A125174030F" display="A125174030F" xr:uid="{DA2D7442-6221-4345-9F23-CFD0D3D1E383}"/>
    <hyperlink ref="O115" location="A125174050R" display="A125174050R" xr:uid="{3F0DED01-44D5-4432-9033-8E8CFD9A02BA}"/>
    <hyperlink ref="O116" location="A125174010W" display="A125174010W" xr:uid="{95AA2868-F0E8-4E48-B309-A1552CFAC703}"/>
    <hyperlink ref="O117" location="A125174070X" display="A125174070X" xr:uid="{E5907D1E-9C85-4397-8D42-D1355538D22B}"/>
    <hyperlink ref="O118" location="A125174054X" display="A125174054X" xr:uid="{5A6F2174-D3A2-4F97-9CE5-112F4E0C0FD4}"/>
    <hyperlink ref="O119" location="A125174082J" display="A125174082J" xr:uid="{BC493E8F-467E-4630-A1B9-06CDB63A70E2}"/>
    <hyperlink ref="O120" location="A125174014F" display="A125174014F" xr:uid="{814AE3A3-DD6C-468D-B032-B24A1E843F94}"/>
    <hyperlink ref="O121" location="A125173990W" display="A125173990W" xr:uid="{B4238ABA-C3B6-4AD9-A684-9B5BBBF1C7DC}"/>
    <hyperlink ref="O122" location="A125174002W" display="A125174002W" xr:uid="{A63C331B-500F-453A-9C38-AB6EF765D5C5}"/>
    <hyperlink ref="O123" location="A125174034R" display="A125174034R" xr:uid="{6124E0BA-E0AA-4756-AE0B-BC96A973D5CC}"/>
    <hyperlink ref="O124" location="A125174006F" display="A125174006F" xr:uid="{7C1AAD4A-9E43-4ECE-9D84-91EB9A4C7D25}"/>
    <hyperlink ref="O125" location="A125174038X" display="A125174038X" xr:uid="{1B09742D-6D02-4C2F-A8AB-DCA0EFE57A85}"/>
    <hyperlink ref="O126" location="A125174042R" display="A125174042R" xr:uid="{E01432B2-7481-40B2-BFFA-04BCAE745ABD}"/>
    <hyperlink ref="O127" location="A125174086T" display="A125174086T" xr:uid="{B555C23D-E6B4-49BF-B5C8-BF088D533A63}"/>
    <hyperlink ref="O128" location="A125173994F" display="A125173994F" xr:uid="{8B1E3786-228E-418A-90F5-6FC6870FE561}"/>
    <hyperlink ref="O129" location="A125174074J" display="A125174074J" xr:uid="{081F3B4B-F50A-48AB-A927-E5BC99819D64}"/>
    <hyperlink ref="O130" location="A125174078T" display="A125174078T" xr:uid="{34875F7F-2462-46E4-B2FB-E8EA14E1AE8B}"/>
    <hyperlink ref="O134" location="A125173998R" display="A125173998R" xr:uid="{F197F43A-FB84-46CB-9427-D5D5CBCCFE4C}"/>
    <hyperlink ref="O135" location="A125174018R" display="A125174018R" xr:uid="{2FF325A0-8512-4B3D-AEA1-936F3F69BBE0}"/>
    <hyperlink ref="O138" location="A125174046X" display="A125174046X" xr:uid="{15E1ABF0-0FD2-42B1-B852-669AEC79A5F0}"/>
    <hyperlink ref="O139" location="A125174090J" display="A125174090J" xr:uid="{6A00AB0D-23A2-4F45-9834-98F9FAB8E80D}"/>
    <hyperlink ref="R109" location="A125173538A" display="A125173538A" xr:uid="{6A3EC999-F0B3-4BBA-AD10-777C5AFB37EF}"/>
    <hyperlink ref="R110" location="A125173502X" display="A125173502X" xr:uid="{27E6127C-C1E5-43DD-B18A-D831F4532886}"/>
    <hyperlink ref="R111" location="A125173542T" display="A125173542T" xr:uid="{3C540464-7E30-4EA1-8152-3569B5654FED}"/>
    <hyperlink ref="R112" location="A125173546A" display="A125173546A" xr:uid="{4CF48418-1F9A-4884-8AE6-FE15F9AF6E3E}"/>
    <hyperlink ref="R113" location="A125173506J" display="A125173506J" xr:uid="{F0BD070C-F837-4A80-827F-7374D46B86FE}"/>
    <hyperlink ref="R114" location="A125173510X" display="A125173510X" xr:uid="{05A69F26-AF54-46AD-9779-C86D103A31D1}"/>
    <hyperlink ref="R115" location="A125173530J" display="A125173530J" xr:uid="{567D8ADD-DBBA-4B1A-8F5A-D1A70DF9E59C}"/>
    <hyperlink ref="R116" location="A125173490A" display="A125173490A" xr:uid="{3B07CC3B-350C-4BD3-8311-4BA62E849F46}"/>
    <hyperlink ref="R117" location="A125173550T" display="A125173550T" xr:uid="{2BAE8D3C-9B58-4592-BD99-74998623CEAC}"/>
    <hyperlink ref="R118" location="A125173534T" display="A125173534T" xr:uid="{2F3766D2-2178-4D1D-8F0E-80BFEDF65410}"/>
    <hyperlink ref="R119" location="A125173562A" display="A125173562A" xr:uid="{7812B4EC-0FAF-4D94-B807-A0A76649E11C}"/>
    <hyperlink ref="R120" location="A125173494K" display="A125173494K" xr:uid="{ACE25160-CA68-4820-9523-8F5AC4F4F7AD}"/>
    <hyperlink ref="R121" location="A125173470T" display="A125173470T" xr:uid="{68BBF7E3-4AFC-43B3-8BCD-E1018E6A8617}"/>
    <hyperlink ref="R122" location="A125173482A" display="A125173482A" xr:uid="{A32DB4A5-2B4E-47CD-B0A2-5112443427B3}"/>
    <hyperlink ref="R123" location="A125173514J" display="A125173514J" xr:uid="{20E0EC48-3B82-4C7F-9CA0-F5BD0800E613}"/>
    <hyperlink ref="R124" location="A125173486K" display="A125173486K" xr:uid="{B7795B6E-7528-41FB-806B-501430BBE190}"/>
    <hyperlink ref="R125" location="A125173518T" display="A125173518T" xr:uid="{D15AB758-8079-4296-A0DB-28747C472721}"/>
    <hyperlink ref="R126" location="A125173522J" display="A125173522J" xr:uid="{D0E3E316-0FBF-456D-B792-27B495F1AF2E}"/>
    <hyperlink ref="R127" location="A125173566K" display="A125173566K" xr:uid="{34730A74-C407-4896-8EB7-B105A01A38B1}"/>
    <hyperlink ref="R128" location="A125173474A" display="A125173474A" xr:uid="{86C0A455-97E5-43BF-94FD-CA689A705B2A}"/>
    <hyperlink ref="R129" location="A125173554A" display="A125173554A" xr:uid="{11858612-BD14-4A34-A31F-B4BD76CE691B}"/>
    <hyperlink ref="R130" location="A125173558K" display="A125173558K" xr:uid="{40B64DF2-F04B-41F5-9EBD-555133B3E320}"/>
    <hyperlink ref="R134" location="A125173478K" display="A125173478K" xr:uid="{40E9A64C-D696-4CB8-B6AF-80D700ABDFBF}"/>
    <hyperlink ref="R135" location="A125173498V" display="A125173498V" xr:uid="{B4ACE660-DD54-457F-AE68-8C6CED58E0D1}"/>
    <hyperlink ref="R138" location="A125173526T" display="A125173526T" xr:uid="{EAD76E05-1520-4FD5-BE83-81070C944582}"/>
    <hyperlink ref="R139" location="A125173570A" display="A125173570A" xr:uid="{1E539CCF-1AFE-4230-8AED-78B70CFB5A21}"/>
    <hyperlink ref="U109" location="A125173642A" display="A125173642A" xr:uid="{EE9DF2A6-0513-41FB-930F-F8A96EE3B11F}"/>
    <hyperlink ref="U110" location="A125173606T" display="A125173606T" xr:uid="{CD43D026-CAE7-412B-B35B-08CE387680CA}"/>
    <hyperlink ref="U111" location="A125173646K" display="A125173646K" xr:uid="{27006251-0941-4508-A66C-8183C4B3C8D2}"/>
    <hyperlink ref="U112" location="A125173650A" display="A125173650A" xr:uid="{863BB7FE-AB07-4960-AC26-AD0E7D4DE4AD}"/>
    <hyperlink ref="U113" location="A125173610J" display="A125173610J" xr:uid="{55C89C82-FDBF-4049-BBE4-BD0C0C987006}"/>
    <hyperlink ref="U114" location="A125173614T" display="A125173614T" xr:uid="{BD6350FF-467C-4E71-BC01-6F5E8AF4E9DF}"/>
    <hyperlink ref="U115" location="A125173634A" display="A125173634A" xr:uid="{15E47FF1-EBD7-4365-8D92-6D7ECA49EA56}"/>
    <hyperlink ref="U116" location="A125173594V" display="A125173594V" xr:uid="{F886F115-D23E-4D11-B499-96C4DEC41D56}"/>
    <hyperlink ref="U117" location="A125173654K" display="A125173654K" xr:uid="{25AF23C2-E5E6-47EC-B392-2DC83BB16E50}"/>
    <hyperlink ref="U118" location="A125173638K" display="A125173638K" xr:uid="{526C3E61-56FD-40B1-9702-DE6EB192CFDC}"/>
    <hyperlink ref="U119" location="A125173666V" display="A125173666V" xr:uid="{34C3E48C-13E8-4EB4-B279-DB9305B63582}"/>
    <hyperlink ref="U120" location="A125173598C" display="A125173598C" xr:uid="{9844C142-E79A-42E4-84E7-A36157AF001A}"/>
    <hyperlink ref="U121" location="A125173574K" display="A125173574K" xr:uid="{4B6011B5-5C6B-4463-A7DD-9D89A69C69FF}"/>
    <hyperlink ref="U122" location="A125173586V" display="A125173586V" xr:uid="{76D1402F-3A9A-4924-9C45-A218956FA841}"/>
    <hyperlink ref="U123" location="A125173618A" display="A125173618A" xr:uid="{175B326A-003D-433B-9EA6-642F79682C20}"/>
    <hyperlink ref="U124" location="A125173590K" display="A125173590K" xr:uid="{C2AE4BC6-667A-44A4-9A96-935790E8E1F0}"/>
    <hyperlink ref="U125" location="A125173622T" display="A125173622T" xr:uid="{D2C04B8E-8E9B-44B6-BDBB-B38BFD7248F4}"/>
    <hyperlink ref="U126" location="A125173626A" display="A125173626A" xr:uid="{20920EF6-2B16-4CF5-BC5C-0C88E4F2FF5E}"/>
    <hyperlink ref="U127" location="A125173670K" display="A125173670K" xr:uid="{19B3478E-E55A-4C12-9272-EB86C1045D8C}"/>
    <hyperlink ref="U128" location="A125173578V" display="A125173578V" xr:uid="{B70CFEC3-BC51-49EB-9473-FF4DABE65F2C}"/>
    <hyperlink ref="U129" location="A125173658V" display="A125173658V" xr:uid="{1F3673DF-590A-4BC8-8E33-27370889F5DA}"/>
    <hyperlink ref="U130" location="A125173662K" display="A125173662K" xr:uid="{AA29329E-9290-41BC-9309-C696ABA27865}"/>
    <hyperlink ref="U134" location="A125173582K" display="A125173582K" xr:uid="{E97A3B6B-BF1F-40C9-AE20-36B7B72D89F6}"/>
    <hyperlink ref="U135" location="A125173602J" display="A125173602J" xr:uid="{B06E9B18-CE39-457E-8ED6-DB767057834C}"/>
    <hyperlink ref="U138" location="A125173630T" display="A125173630T" xr:uid="{43F0C94E-5540-4C90-89B9-FA9AD2D7E44C}"/>
    <hyperlink ref="U139" location="A125173674V" display="A125173674V" xr:uid="{1ED8F5FF-E8CA-448D-940D-26F14A1CFF2F}"/>
    <hyperlink ref="X109" location="A125173746V" display="A125173746V" xr:uid="{B1474D3F-F66A-4711-9F5E-CE7BEDD9977A}"/>
    <hyperlink ref="X110" location="A125173710T" display="A125173710T" xr:uid="{045C0D3B-3047-465B-8A0F-0E5278ADF230}"/>
    <hyperlink ref="X111" location="A125173750K" display="A125173750K" xr:uid="{17B821DF-3D1B-40B4-B1E0-171087AE78C2}"/>
    <hyperlink ref="X112" location="A125173754V" display="A125173754V" xr:uid="{F62C101E-E413-47FF-A99A-13A4E8F5C4AD}"/>
    <hyperlink ref="X113" location="A125173714A" display="A125173714A" xr:uid="{ABB181D4-DD09-4124-B637-3AEE2D17D90E}"/>
    <hyperlink ref="X114" location="A125173718K" display="A125173718K" xr:uid="{FA62B5AF-BB5B-45F6-8582-D3329ECBD9AD}"/>
    <hyperlink ref="X115" location="A125173738V" display="A125173738V" xr:uid="{C5D1707D-BDB9-497E-926C-8417526F03D5}"/>
    <hyperlink ref="X116" location="A125173698L" display="A125173698L" xr:uid="{8E119A53-5D49-4DF0-8462-81525CC13F42}"/>
    <hyperlink ref="X117" location="A125173758C" display="A125173758C" xr:uid="{E1218288-6E6E-4092-9DFD-901D10B47DBF}"/>
    <hyperlink ref="X118" location="A125173742K" display="A125173742K" xr:uid="{ED859668-7DAF-411F-8725-6F0B543BEC7D}"/>
    <hyperlink ref="X119" location="A125173770V" display="A125173770V" xr:uid="{81057589-BCA4-4A05-830D-68E51ED97887}"/>
    <hyperlink ref="X120" location="A125173702T" display="A125173702T" xr:uid="{BB3724DB-743D-4A46-B8C4-258B3D679A12}"/>
    <hyperlink ref="X121" location="A125173678C" display="A125173678C" xr:uid="{18F1254B-3C67-421E-93A4-C24BE5D65621}"/>
    <hyperlink ref="X122" location="A125173690V" display="A125173690V" xr:uid="{08AA6810-2319-4A1D-9AF4-97356663E679}"/>
    <hyperlink ref="X123" location="A125173722A" display="A125173722A" xr:uid="{9B7B0E84-2C18-4197-B7BB-2FFD6A1B581D}"/>
    <hyperlink ref="X124" location="A125173694C" display="A125173694C" xr:uid="{8CF0B7ED-94C8-46FE-90FE-6DEBB89C4445}"/>
    <hyperlink ref="X125" location="A125173726K" display="A125173726K" xr:uid="{E7393D68-66E6-488A-BE16-1CEECA65C947}"/>
    <hyperlink ref="X126" location="A125173730A" display="A125173730A" xr:uid="{CDC3862B-ADCD-441F-9863-03B9A7929B1B}"/>
    <hyperlink ref="X127" location="A125173774C" display="A125173774C" xr:uid="{75FEB145-9C64-4CFA-A235-02EBE44CE4AD}"/>
    <hyperlink ref="X128" location="A125173682V" display="A125173682V" xr:uid="{7874D16F-DFF8-4010-A2E5-C5B50ECCD714}"/>
    <hyperlink ref="X129" location="A125173762V" display="A125173762V" xr:uid="{3F4DE2C9-85C5-450A-B120-CCD4EF542BCE}"/>
    <hyperlink ref="X130" location="A125173766C" display="A125173766C" xr:uid="{118F6AE4-6AF4-4E28-A93E-CA9DC4AB5C4C}"/>
    <hyperlink ref="X134" location="A125173686C" display="A125173686C" xr:uid="{4A6617D6-DFB3-44F7-B6B1-6254D7B03833}"/>
    <hyperlink ref="X135" location="A125173706A" display="A125173706A" xr:uid="{DC3A15A0-FE49-4E04-9377-5FE3CA7D7DA5}"/>
    <hyperlink ref="X138" location="A125173734K" display="A125173734K" xr:uid="{320907F2-1EED-4203-B7B1-73148C38907D}"/>
    <hyperlink ref="X139" location="A125173778L" display="A125173778L" xr:uid="{572D9248-4371-466F-8D6D-72AD1F133748}"/>
    <hyperlink ref="AA109" location="A125173330R" display="A125173330R" xr:uid="{0B3B9F6D-9710-4F82-8FF4-9CFE860BB13F}"/>
    <hyperlink ref="AA110" location="A125173294T" display="A125173294T" xr:uid="{7A967400-B32B-414A-A38B-8A4A6573FFF8}"/>
    <hyperlink ref="AA111" location="A125173334X" display="A125173334X" xr:uid="{2C2731E8-8D56-4C1D-833F-461318E7492D}"/>
    <hyperlink ref="AA112" location="A125173338J" display="A125173338J" xr:uid="{86929432-E099-4D5E-9D09-9ADBCFE36AD5}"/>
    <hyperlink ref="AA113" location="A125173298A" display="A125173298A" xr:uid="{0E5805F1-46DC-414E-B5CA-DDD70FEB58CE}"/>
    <hyperlink ref="AA114" location="A125173302F" display="A125173302F" xr:uid="{7DE069B1-0E6B-4648-9032-42ECD750E47A}"/>
    <hyperlink ref="AA115" location="A125173322R" display="A125173322R" xr:uid="{CB398213-0A9C-459F-8A8C-233B3701564F}"/>
    <hyperlink ref="AA116" location="A125173282J" display="A125173282J" xr:uid="{A339CA13-2DF6-48DB-9C0B-7B8D28092413}"/>
    <hyperlink ref="AA117" location="A125173342X" display="A125173342X" xr:uid="{DD91C233-4C75-479C-A6FE-19089A7D66C7}"/>
    <hyperlink ref="AA118" location="A125173326X" display="A125173326X" xr:uid="{5627D3B5-F42B-4FF5-AE15-E65EA50DC540}"/>
    <hyperlink ref="AA119" location="A125173354J" display="A125173354J" xr:uid="{1CF379D9-DFDF-475E-8C3F-E532F711C257}"/>
    <hyperlink ref="AA120" location="A125173286T" display="A125173286T" xr:uid="{F4B95D4D-6A91-4258-ACA3-D4C232B043ED}"/>
    <hyperlink ref="AA121" location="A125173262X" display="A125173262X" xr:uid="{2A6C3E1E-D162-4A82-99C2-71B162E5FA8D}"/>
    <hyperlink ref="AA122" location="A125173274J" display="A125173274J" xr:uid="{8B4E8550-5028-4BAD-A29C-FBDCBB073C5E}"/>
    <hyperlink ref="AA123" location="A125173306R" display="A125173306R" xr:uid="{CCA90B8A-A8C4-450A-BE41-39DA1A0C0BD5}"/>
    <hyperlink ref="AA124" location="A125173278T" display="A125173278T" xr:uid="{BBC0B1EA-02B4-4D6A-8BA8-F0B7FBC4C95C}"/>
    <hyperlink ref="AA125" location="A125173310F" display="A125173310F" xr:uid="{242B6562-AAD9-4C42-929F-B3CD7522660E}"/>
    <hyperlink ref="AA126" location="A125173314R" display="A125173314R" xr:uid="{37281540-DFE6-4AB0-92DB-2C7CB4A40148}"/>
    <hyperlink ref="AA127" location="A125173358T" display="A125173358T" xr:uid="{A2E1F711-2BED-4F14-ABE7-B60EBE8804B5}"/>
    <hyperlink ref="AA128" location="A125173266J" display="A125173266J" xr:uid="{BAB7C51A-E5A9-4047-B29A-315EBE1DB78B}"/>
    <hyperlink ref="AA129" location="A125173346J" display="A125173346J" xr:uid="{80BEC6DE-A8E1-4B56-8B0E-4C2920A68CAA}"/>
    <hyperlink ref="AA130" location="A125173350X" display="A125173350X" xr:uid="{CFF82538-4015-49BE-9591-855E48B5D625}"/>
    <hyperlink ref="AA134" location="A125173270X" display="A125173270X" xr:uid="{2CB4DD96-F44B-4E87-BC10-66C6B49940D9}"/>
    <hyperlink ref="AA135" location="A125173290J" display="A125173290J" xr:uid="{65497D1D-A37C-4398-A259-859BB41C34BA}"/>
    <hyperlink ref="AA138" location="A125173318X" display="A125173318X" xr:uid="{A742E997-537F-43AB-84BB-11264DF156CA}"/>
    <hyperlink ref="AA139" location="A125173362J" display="A125173362J" xr:uid="{4211491C-DE94-4F57-B9D0-8BD36CECDE9E}"/>
    <hyperlink ref="G109" location="A125185082L" display="A125185082L" xr:uid="{70172A57-B262-4F6D-A167-7D1F261260CE}"/>
    <hyperlink ref="G110" location="A125185046C" display="A125185046C" xr:uid="{064FE4AB-BF14-4C88-BC56-68608C8E7A0C}"/>
    <hyperlink ref="G111" location="A125185086W" display="A125185086W" xr:uid="{CB4E9541-6771-4D62-8A03-108791421143}"/>
    <hyperlink ref="G112" location="A125185090L" display="A125185090L" xr:uid="{DA8E17A8-51E5-4CD7-8D7F-389BF34085B0}"/>
    <hyperlink ref="G113" location="A125185050V" display="A125185050V" xr:uid="{3DF22C37-D9DE-4117-914A-7A18652D90D9}"/>
    <hyperlink ref="G114" location="A125185054C" display="A125185054C" xr:uid="{4D6B3408-FD45-41CF-8F92-38F0D9FBC1E2}"/>
    <hyperlink ref="G115" location="A125185074L" display="A125185074L" xr:uid="{DA45AA2E-64DF-4F44-8EEE-5670C0DFE611}"/>
    <hyperlink ref="G116" location="A125185034V" display="A125185034V" xr:uid="{A6A9C3B1-1D6A-4627-8477-8C9CC8148603}"/>
    <hyperlink ref="G117" location="A125185094W" display="A125185094W" xr:uid="{B78269C3-CB46-45DC-A6B3-A7E029358885}"/>
    <hyperlink ref="G118" location="A125185078W" display="A125185078W" xr:uid="{FE4A3537-2A6B-47E2-9B6D-777CFDF2ADBE}"/>
    <hyperlink ref="G119" location="A125185106V" display="A125185106V" xr:uid="{1AB8C423-2CF2-4203-AC60-641596F16EB7}"/>
    <hyperlink ref="G120" location="A125185038C" display="A125185038C" xr:uid="{317094FB-3BC5-404D-A2EA-4FF59AF73633}"/>
    <hyperlink ref="G121" location="A125185014K" display="A125185014K" xr:uid="{ED2B1F8E-C841-4108-8CA0-60FCF7C46558}"/>
    <hyperlink ref="G122" location="A125185026V" display="A125185026V" xr:uid="{930C004C-6D9D-4575-AC20-5B35EA66E223}"/>
    <hyperlink ref="G123" location="A125185058L" display="A125185058L" xr:uid="{D7AC6453-0165-4134-B5C4-E51F195236F2}"/>
    <hyperlink ref="G124" location="A125185030K" display="A125185030K" xr:uid="{B806E2ED-6E0D-4EB7-A33E-7D06E2FD6808}"/>
    <hyperlink ref="G125" location="A125185062C" display="A125185062C" xr:uid="{A2569B76-5063-49C5-A157-0CFD318858E6}"/>
    <hyperlink ref="G126" location="A125185066L" display="A125185066L" xr:uid="{8EF9D32E-9489-4249-BF61-478E8B10FD20}"/>
    <hyperlink ref="G127" location="A125185110K" display="A125185110K" xr:uid="{18036D46-F092-430A-867C-B88F49146863}"/>
    <hyperlink ref="G128" location="A125185018V" display="A125185018V" xr:uid="{DB7CABEF-3EDD-4DBB-A6D9-CF6CCA608629}"/>
    <hyperlink ref="G129" location="A125185098F" display="A125185098F" xr:uid="{90549D25-6658-48FD-860A-852DCF664DA9}"/>
    <hyperlink ref="G130" location="A125185102K" display="A125185102K" xr:uid="{11BE5C76-8D87-4E13-AB83-FEAD2786B04C}"/>
    <hyperlink ref="G134" location="A125185022K" display="A125185022K" xr:uid="{D341AEB5-EF87-43E7-B388-EC9859B6A51E}"/>
    <hyperlink ref="G135" location="A125185042V" display="A125185042V" xr:uid="{9CDC279C-E87D-4DED-A7BB-FDED56D73009}"/>
    <hyperlink ref="G138" location="A125185070C" display="A125185070C" xr:uid="{09F92C69-684F-4AB2-B3FC-158986689C11}"/>
    <hyperlink ref="G139" location="A125185114V" display="A125185114V" xr:uid="{3BB1EDC1-0499-4A5F-86FE-A2F79466B859}"/>
    <hyperlink ref="J109" location="A125184666X" display="A125184666X" xr:uid="{0283A592-B89E-41A3-ACF8-154B6EA9AD89}"/>
    <hyperlink ref="J110" location="A125184630W" display="A125184630W" xr:uid="{B04F85E7-785A-4DCB-A0AC-32DC96ED6BA6}"/>
    <hyperlink ref="J111" location="A125184670R" display="A125184670R" xr:uid="{EAA86649-D369-4C00-9676-B81A262AB775}"/>
    <hyperlink ref="J112" location="A125184674X" display="A125184674X" xr:uid="{D58EAF41-9E16-4A30-BA98-882B62D3CC8E}"/>
    <hyperlink ref="J113" location="A125184634F" display="A125184634F" xr:uid="{723E651D-2138-4567-A9D9-E37276F34CF9}"/>
    <hyperlink ref="J114" location="A125184638R" display="A125184638R" xr:uid="{E9A37528-C1C1-4EAC-901A-A927D7B43F8D}"/>
    <hyperlink ref="J115" location="A125184658X" display="A125184658X" xr:uid="{26775C65-EC24-465D-8DD6-70B1BA740165}"/>
    <hyperlink ref="J116" location="A125184618F" display="A125184618F" xr:uid="{6FFBAD22-95AD-471B-88A3-41734C91A1B9}"/>
    <hyperlink ref="J117" location="A125184678J" display="A125184678J" xr:uid="{21F290EA-D837-493B-A2A3-90F05D0793C8}"/>
    <hyperlink ref="J118" location="A125184662R" display="A125184662R" xr:uid="{572BDA65-67CC-480E-9096-5FE880C975B1}"/>
    <hyperlink ref="J119" location="A125184690X" display="A125184690X" xr:uid="{B7BD0D04-8F83-4320-B8A1-366BAD73A266}"/>
    <hyperlink ref="J120" location="A125184622W" display="A125184622W" xr:uid="{2A43FAAC-EA47-4213-BF2A-583B12161294}"/>
    <hyperlink ref="J121" location="A125184598J" display="A125184598J" xr:uid="{AD5B409B-3DBF-4C66-94D8-40AA40FB439B}"/>
    <hyperlink ref="J122" location="A125184610L" display="A125184610L" xr:uid="{9A1181AE-F95C-4D0C-9E6D-CA76F33FB6CF}"/>
    <hyperlink ref="J123" location="A125184642F" display="A125184642F" xr:uid="{DEFA1D7F-8B62-45C2-A490-3841461847EB}"/>
    <hyperlink ref="J124" location="A125184614W" display="A125184614W" xr:uid="{E9CC5D4B-5FAE-4DDE-953B-FEB36703197D}"/>
    <hyperlink ref="J125" location="A125184646R" display="A125184646R" xr:uid="{C5A90639-16FB-4E72-A56B-452314A1D605}"/>
    <hyperlink ref="J126" location="A125184650F" display="A125184650F" xr:uid="{70830A61-66F2-4928-957D-2C7B18D35D29}"/>
    <hyperlink ref="J127" location="A125184694J" display="A125184694J" xr:uid="{734B7C53-A154-4627-AD23-7E8DB212D44D}"/>
    <hyperlink ref="J128" location="A125184602L" display="A125184602L" xr:uid="{1D0E96C4-4E59-46E5-8587-455D1D523B3B}"/>
    <hyperlink ref="J129" location="A125184682X" display="A125184682X" xr:uid="{AABF2452-D012-4964-A226-EC8FA357B2F8}"/>
    <hyperlink ref="J130" location="A125184686J" display="A125184686J" xr:uid="{EFC38760-56FB-4F68-A875-60327DFAC13A}"/>
    <hyperlink ref="J134" location="A125184606W" display="A125184606W" xr:uid="{9E889B91-D193-4064-A4E8-CB7978E58E81}"/>
    <hyperlink ref="J135" location="A125184626F" display="A125184626F" xr:uid="{87E83768-F1F3-42D4-A794-1C8293B9B4FE}"/>
    <hyperlink ref="J138" location="A125184654R" display="A125184654R" xr:uid="{8C18C9F1-3C07-4264-9B94-0E75B52E79E4}"/>
    <hyperlink ref="J139" location="A125184698T" display="A125184698T" xr:uid="{1CD0FB24-2309-4EC4-A72C-8999AA0C78DF}"/>
    <hyperlink ref="M109" location="A125185186F" display="A125185186F" xr:uid="{C6CB3701-1DB9-46DA-8898-67CC2DF879F4}"/>
    <hyperlink ref="M110" location="A125185150C" display="A125185150C" xr:uid="{ED6FE644-949D-4506-B09F-2FC5E87792AC}"/>
    <hyperlink ref="M111" location="A125185190W" display="A125185190W" xr:uid="{4E9FBE24-939D-4C0A-A4F8-2136716D1EC7}"/>
    <hyperlink ref="M112" location="A125185194F" display="A125185194F" xr:uid="{5DEACA60-432F-468B-B6D7-9DF3E9015613}"/>
    <hyperlink ref="M113" location="A125185154L" display="A125185154L" xr:uid="{ED5ECE2C-BAFA-4FA7-8AD8-D39BDC40AB09}"/>
    <hyperlink ref="M114" location="A125185158W" display="A125185158W" xr:uid="{B0B91997-852D-487C-BCDB-1C5F5E8F6FB9}"/>
    <hyperlink ref="M115" location="A125185178F" display="A125185178F" xr:uid="{C6FE4C0F-893B-4C33-9A50-5F610465D82A}"/>
    <hyperlink ref="M116" location="A125185138L" display="A125185138L" xr:uid="{26E5F9D0-0DA1-4073-9313-473A1EC3463B}"/>
    <hyperlink ref="M117" location="A125185198R" display="A125185198R" xr:uid="{A90D91F8-3E0D-4076-B152-7E3630D9E4C1}"/>
    <hyperlink ref="M118" location="A125185182W" display="A125185182W" xr:uid="{987EE240-D832-46D0-853E-8EA68E37286A}"/>
    <hyperlink ref="M119" location="A125185210V" display="A125185210V" xr:uid="{9F95BB69-79CD-47CB-B831-C14938B31119}"/>
    <hyperlink ref="M120" location="A125185142C" display="A125185142C" xr:uid="{BDBC9437-38C5-424D-9878-2828D7D49C47}"/>
    <hyperlink ref="M121" location="A125185118C" display="A125185118C" xr:uid="{B916710B-B371-44EE-9766-AB0EA5B1F7A6}"/>
    <hyperlink ref="M122" location="A125185130V" display="A125185130V" xr:uid="{CF990022-D99A-4CE8-ACFA-47780EE4F47B}"/>
    <hyperlink ref="M123" location="A125185162L" display="A125185162L" xr:uid="{628A5511-CD0D-4B6C-A1A1-DE6180E718F0}"/>
    <hyperlink ref="M124" location="A125185134C" display="A125185134C" xr:uid="{F4EECF43-1754-4C71-9447-43AF5EF506AF}"/>
    <hyperlink ref="M125" location="A125185166W" display="A125185166W" xr:uid="{5B9828DB-1F98-47BD-8772-8242F1ED4118}"/>
    <hyperlink ref="M126" location="A125185170L" display="A125185170L" xr:uid="{C54392A8-AB32-4912-8782-A3F0C4F5D05C}"/>
    <hyperlink ref="M127" location="A125185214C" display="A125185214C" xr:uid="{8A427BDA-8FC5-4499-AA1F-5F6044559BE3}"/>
    <hyperlink ref="M128" location="A125185122V" display="A125185122V" xr:uid="{CE0339AC-9B7E-4902-9B61-E24FA8032396}"/>
    <hyperlink ref="M129" location="A125185202V" display="A125185202V" xr:uid="{B3B3A299-E606-478F-B7B6-85C24D80C0C9}"/>
    <hyperlink ref="M130" location="A125185206C" display="A125185206C" xr:uid="{55322131-C19D-4093-AA77-6AA350A0BE88}"/>
    <hyperlink ref="M134" location="A125185126C" display="A125185126C" xr:uid="{D803C9CA-E741-4F15-A36B-5D625DAFF055}"/>
    <hyperlink ref="M135" location="A125185146L" display="A125185146L" xr:uid="{48BCC241-4894-47CF-B07C-5EEAFDA3D1FB}"/>
    <hyperlink ref="M138" location="A125185174W" display="A125185174W" xr:uid="{A064A3A8-F06D-4EBE-817D-F2749CA6D393}"/>
    <hyperlink ref="M139" location="A125185218L" display="A125185218L" xr:uid="{C1705D62-E154-414F-88FE-C4104D8980B5}"/>
    <hyperlink ref="P109" location="A125185290F" display="A125185290F" xr:uid="{DA6D0337-7A71-4E5D-AFDC-0DC002EFD3D7}"/>
    <hyperlink ref="P110" location="A125185254W" display="A125185254W" xr:uid="{0DE26C62-CF97-4619-8875-4A3B7C20DFCC}"/>
    <hyperlink ref="P111" location="A125185294R" display="A125185294R" xr:uid="{CD4266C1-1B21-42A8-9F26-51658BCEC32C}"/>
    <hyperlink ref="P112" location="A125185298X" display="A125185298X" xr:uid="{64456261-D315-4B6B-B09A-AD21E821695C}"/>
    <hyperlink ref="P113" location="A125185258F" display="A125185258F" xr:uid="{7A29B821-D8A7-4ECF-9380-9190EDBC55AF}"/>
    <hyperlink ref="P114" location="A125185262W" display="A125185262W" xr:uid="{4A4DC60D-CFCF-4909-8642-1F568B721AAB}"/>
    <hyperlink ref="P115" location="A125185282F" display="A125185282F" xr:uid="{2340C9B6-F7D6-4C83-958B-594DE8E50B6F}"/>
    <hyperlink ref="P116" location="A125185242L" display="A125185242L" xr:uid="{44338089-FE98-45F6-BD76-ECAD82F36667}"/>
    <hyperlink ref="P117" location="A125185302C" display="A125185302C" xr:uid="{07525D33-99B2-4EFB-A40D-2E330BAE1DFD}"/>
    <hyperlink ref="P118" location="A125185286R" display="A125185286R" xr:uid="{F4D5450E-BBA6-4D1D-AE24-DFD8AB2D5891}"/>
    <hyperlink ref="P119" location="A125185314L" display="A125185314L" xr:uid="{934A8B76-0F06-472C-A230-945C251DDE9D}"/>
    <hyperlink ref="P120" location="A125185246W" display="A125185246W" xr:uid="{A83F90B8-B9FD-4603-A176-3DB85D8BEE05}"/>
    <hyperlink ref="P121" location="A125185222C" display="A125185222C" xr:uid="{80B60BBD-D60A-4F25-9B74-D5BFB704F25F}"/>
    <hyperlink ref="P122" location="A125185234L" display="A125185234L" xr:uid="{D159D93A-3B00-4659-9511-0D439D81B5DD}"/>
    <hyperlink ref="P123" location="A125185266F" display="A125185266F" xr:uid="{34698D06-28D4-4D62-AF09-1CA8DA23A2A2}"/>
    <hyperlink ref="P124" location="A125185238W" display="A125185238W" xr:uid="{8E296BD0-597B-46E5-B889-15D9FA3B2376}"/>
    <hyperlink ref="P125" location="A125185270W" display="A125185270W" xr:uid="{B044DA08-BA15-4F4F-A8A2-239E5BEC6122}"/>
    <hyperlink ref="P126" location="A125185274F" display="A125185274F" xr:uid="{454B82C0-5A6D-4E90-907F-13C4FA11802C}"/>
    <hyperlink ref="P127" location="A125185318W" display="A125185318W" xr:uid="{A98B7520-0775-4710-A6E8-AD05CEE95868}"/>
    <hyperlink ref="P128" location="A125185226L" display="A125185226L" xr:uid="{3572287E-D79F-45B6-800C-4E245706F4C8}"/>
    <hyperlink ref="P129" location="A125185306L" display="A125185306L" xr:uid="{D6B84B9B-8DCE-4BE3-8963-75F4B7414FDF}"/>
    <hyperlink ref="P130" location="A125185310C" display="A125185310C" xr:uid="{B7B1B498-1E92-47A6-86C4-0DA631428121}"/>
    <hyperlink ref="P134" location="A125185230C" display="A125185230C" xr:uid="{661097A9-A8C9-433E-A6ED-C6CE7269A092}"/>
    <hyperlink ref="P135" location="A125185250L" display="A125185250L" xr:uid="{A20B540B-7CCE-4E22-975E-365F6683C36D}"/>
    <hyperlink ref="P138" location="A125185278R" display="A125185278R" xr:uid="{9CE24E10-68AA-4DA4-9C52-E9329D4B231C}"/>
    <hyperlink ref="P139" location="A125185322L" display="A125185322L" xr:uid="{8957D84B-B4C8-475C-9FBC-A6798FC90B98}"/>
    <hyperlink ref="S109" location="A125184770X" display="A125184770X" xr:uid="{C3E7E32F-E0E8-4027-8686-C06C3F904B91}"/>
    <hyperlink ref="S110" location="A125184734R" display="A125184734R" xr:uid="{2F7E1D9B-F011-4C32-AA5A-8658BA5A6451}"/>
    <hyperlink ref="S111" location="A125184774J" display="A125184774J" xr:uid="{DA01A9F2-FB27-4B2C-B952-BC15216E3550}"/>
    <hyperlink ref="S112" location="A125184778T" display="A125184778T" xr:uid="{20B287D4-BB3C-4E4E-9029-67731FFDECE9}"/>
    <hyperlink ref="S113" location="A125184738X" display="A125184738X" xr:uid="{ADA2E562-32BE-458C-A5FC-508BD9285D4E}"/>
    <hyperlink ref="S114" location="A125184742R" display="A125184742R" xr:uid="{AA05F6A6-4B77-45D0-9DF4-B526E86F2093}"/>
    <hyperlink ref="S115" location="A125184762X" display="A125184762X" xr:uid="{F4301A75-FC84-4FB9-B5D1-C7F83136A27C}"/>
    <hyperlink ref="S116" location="A125184722F" display="A125184722F" xr:uid="{34A4780B-0EE0-4C40-BA7A-F5BD93752E8C}"/>
    <hyperlink ref="S117" location="A125184782J" display="A125184782J" xr:uid="{EB336F0D-ADCF-4CEF-B529-AAE497D1C001}"/>
    <hyperlink ref="S118" location="A125184766J" display="A125184766J" xr:uid="{5452526A-C2FD-45AB-9DAF-A594BF0CF1EE}"/>
    <hyperlink ref="S119" location="A125184794T" display="A125184794T" xr:uid="{B3EA6646-C717-48C4-B8C7-3310166DA6AF}"/>
    <hyperlink ref="S120" location="A125184726R" display="A125184726R" xr:uid="{2F2B7C98-BCEF-43C4-AC74-75B9821852B1}"/>
    <hyperlink ref="S121" location="A125184702W" display="A125184702W" xr:uid="{CEBD6721-C79B-407B-A259-2C3143D729A0}"/>
    <hyperlink ref="S122" location="A125184714F" display="A125184714F" xr:uid="{FF6AF4DC-5DC3-4A17-8CBD-CC650922FE14}"/>
    <hyperlink ref="S123" location="A125184746X" display="A125184746X" xr:uid="{71E68892-DD07-4D2A-AB8C-FA8E0BC6CB38}"/>
    <hyperlink ref="S124" location="A125184718R" display="A125184718R" xr:uid="{C962635F-CF00-43C8-9FDC-A56D82C1AF9E}"/>
    <hyperlink ref="S125" location="A125184750R" display="A125184750R" xr:uid="{FA00CEFF-F0EF-487A-AE60-17073E9382F9}"/>
    <hyperlink ref="S126" location="A125184754X" display="A125184754X" xr:uid="{D62B15CB-2DB9-4EB3-90C2-3BA727E5404C}"/>
    <hyperlink ref="S127" location="A125184798A" display="A125184798A" xr:uid="{9970F515-ECD6-498D-8329-154A82BE2541}"/>
    <hyperlink ref="S128" location="A125184706F" display="A125184706F" xr:uid="{796B60BF-A696-4996-9238-2CA98D345F72}"/>
    <hyperlink ref="S129" location="A125184786T" display="A125184786T" xr:uid="{CAA2B7EE-C345-462C-9BB1-870A7E80CCAD}"/>
    <hyperlink ref="S130" location="A125184790J" display="A125184790J" xr:uid="{2B90E832-946D-4C57-9102-76E0EC85ED63}"/>
    <hyperlink ref="S134" location="A125184710W" display="A125184710W" xr:uid="{345DE7C5-3E21-4B01-8455-D455054AB522}"/>
    <hyperlink ref="S135" location="A125184730F" display="A125184730F" xr:uid="{094BAE2A-5C97-41BD-BAC4-9C1116F0D8E9}"/>
    <hyperlink ref="S138" location="A125184758J" display="A125184758J" xr:uid="{B09377D0-3994-48E0-9D7B-FE61F2F42591}"/>
    <hyperlink ref="S139" location="A125184802F" display="A125184802F" xr:uid="{F9D72FD1-CF54-46AB-AADC-88AD50BC2ACF}"/>
    <hyperlink ref="V109" location="A125184874T" display="A125184874T" xr:uid="{5AD67917-A75F-468B-83F1-D8A28E68DB06}"/>
    <hyperlink ref="V110" location="A125184838J" display="A125184838J" xr:uid="{4B9AB792-DA9B-442B-BF08-1899C2B760CC}"/>
    <hyperlink ref="V111" location="A125184878A" display="A125184878A" xr:uid="{D9975A9D-5A53-4621-A545-A2FEF775F03E}"/>
    <hyperlink ref="V112" location="A125184882T" display="A125184882T" xr:uid="{78005A36-D698-4C5C-85D6-9F134E9BD9C1}"/>
    <hyperlink ref="V113" location="A125184842X" display="A125184842X" xr:uid="{BE9B87E5-3F7F-42F8-92CF-D3ABE270B855}"/>
    <hyperlink ref="V114" location="A125184846J" display="A125184846J" xr:uid="{F87D40AF-F0E6-4E63-A975-4D4A27C03D10}"/>
    <hyperlink ref="V115" location="A125184866T" display="A125184866T" xr:uid="{65401BC8-B5D7-4C84-B1BC-2F30AA80E4DC}"/>
    <hyperlink ref="V116" location="A125184826X" display="A125184826X" xr:uid="{D615E833-2593-4BC0-9EB9-0F1C7F5695DF}"/>
    <hyperlink ref="V117" location="A125184886A" display="A125184886A" xr:uid="{F01E2F2A-5C7C-4218-8C02-424B9BA4DACD}"/>
    <hyperlink ref="V118" location="A125184870J" display="A125184870J" xr:uid="{53523A35-CE51-4C0B-8CE4-40B15063ED39}"/>
    <hyperlink ref="V119" location="A125184898K" display="A125184898K" xr:uid="{F4C0A325-BCDC-42D1-9D6C-7EED2F5E7BAF}"/>
    <hyperlink ref="V120" location="A125184830R" display="A125184830R" xr:uid="{872221E4-B937-4D6D-B16D-F858B933579E}"/>
    <hyperlink ref="V121" location="A125184806R" display="A125184806R" xr:uid="{815DB54C-7BE5-4D96-B611-97B6F3288087}"/>
    <hyperlink ref="V122" location="A125184818X" display="A125184818X" xr:uid="{88C56B6E-5506-4A2E-90FB-DBBDA5B8C4B3}"/>
    <hyperlink ref="V123" location="A125184850X" display="A125184850X" xr:uid="{A5740612-1672-4A02-BD0D-7FA802B8D0BC}"/>
    <hyperlink ref="V124" location="A125184822R" display="A125184822R" xr:uid="{5A646C0F-B6C2-42B5-A0DC-C35AB8066EAC}"/>
    <hyperlink ref="V125" location="A125184854J" display="A125184854J" xr:uid="{B3BA3CE5-9264-4309-8CEC-64871597291E}"/>
    <hyperlink ref="V126" location="A125184858T" display="A125184858T" xr:uid="{F53E4BD2-39D0-4C3C-9958-CAD144BE78CB}"/>
    <hyperlink ref="V127" location="A125184902R" display="A125184902R" xr:uid="{B55ECC28-BABF-4247-9A8C-13C93231391F}"/>
    <hyperlink ref="V128" location="A125184810F" display="A125184810F" xr:uid="{B6BCC6DC-AA4B-4C53-BAF8-92ADB32287C9}"/>
    <hyperlink ref="V129" location="A125184890T" display="A125184890T" xr:uid="{4C812E44-9E1D-4B32-9771-A3A33E3506FF}"/>
    <hyperlink ref="V130" location="A125184894A" display="A125184894A" xr:uid="{E28BA9F6-2F71-44A8-80DF-C57562F9E014}"/>
    <hyperlink ref="V134" location="A125184814R" display="A125184814R" xr:uid="{10C2B0D8-AFB7-4267-A115-C16F4CE3C6E2}"/>
    <hyperlink ref="V135" location="A125184834X" display="A125184834X" xr:uid="{EB77C217-BC20-4ABD-991E-717C7B0D2522}"/>
    <hyperlink ref="V138" location="A125184862J" display="A125184862J" xr:uid="{85BF56C9-28E2-4A47-89FD-A4FA026D5A7B}"/>
    <hyperlink ref="V139" location="A125184906X" display="A125184906X" xr:uid="{5170C405-7726-4E64-88F9-ACB830A0E4C8}"/>
    <hyperlink ref="Y109" location="A125184978K" display="A125184978K" xr:uid="{ABA2EE15-A180-4172-886F-3050C852B42C}"/>
    <hyperlink ref="Y110" location="A125184942J" display="A125184942J" xr:uid="{D06697DE-3560-478A-8CCA-ACABAA2ECA8F}"/>
    <hyperlink ref="Y111" location="A125184982A" display="A125184982A" xr:uid="{E535E4D2-4910-40DB-BD59-2E72AD3801E9}"/>
    <hyperlink ref="Y112" location="A125184986K" display="A125184986K" xr:uid="{13C33B8D-7DF8-4A36-83C2-04D8E8455CEA}"/>
    <hyperlink ref="Y113" location="A125184946T" display="A125184946T" xr:uid="{5EAA583D-F056-4E15-A94D-B5E1D0BB2C51}"/>
    <hyperlink ref="Y114" location="A125184950J" display="A125184950J" xr:uid="{F3A7A51C-2D0E-47D3-999A-68980BDC5ED1}"/>
    <hyperlink ref="Y115" location="A125184970T" display="A125184970T" xr:uid="{13D3DEDD-2665-4A36-A49F-D78A7DAB73C4}"/>
    <hyperlink ref="Y116" location="A125184930X" display="A125184930X" xr:uid="{876D7D45-9CCD-4640-B4D8-59C6788B62F9}"/>
    <hyperlink ref="Y117" location="A125184990A" display="A125184990A" xr:uid="{047155B1-0E00-405E-B9F2-48765FE50C64}"/>
    <hyperlink ref="Y118" location="A125184974A" display="A125184974A" xr:uid="{C39E25F8-E535-43AF-8130-8C604FAFAC44}"/>
    <hyperlink ref="Y119" location="A125185002A" display="A125185002A" xr:uid="{B70970E4-0805-41D6-8AA6-4871B4D5ABE4}"/>
    <hyperlink ref="Y120" location="A125184934J" display="A125184934J" xr:uid="{808FA451-082D-4A40-9CE8-A11DA8D781C7}"/>
    <hyperlink ref="Y121" location="A125184910R" display="A125184910R" xr:uid="{CAE7F15E-6BB4-4527-9C79-4E3C22E2B9AA}"/>
    <hyperlink ref="Y122" location="A125184922X" display="A125184922X" xr:uid="{6C4B4A94-8BBD-488C-B236-5BAB89D29D81}"/>
    <hyperlink ref="Y123" location="A125184954T" display="A125184954T" xr:uid="{24BBA39D-6887-4EF0-B786-D7BA52457B77}"/>
    <hyperlink ref="Y124" location="A125184926J" display="A125184926J" xr:uid="{41914493-3A0F-466C-8CE5-6CE788CD6C80}"/>
    <hyperlink ref="Y125" location="A125184958A" display="A125184958A" xr:uid="{06BF4F94-20ED-445E-878E-11456F5303A9}"/>
    <hyperlink ref="Y126" location="A125184962T" display="A125184962T" xr:uid="{F646E6F5-6572-4F06-92E1-54AFFDEAF521}"/>
    <hyperlink ref="Y127" location="A125185006K" display="A125185006K" xr:uid="{05F29717-651E-4E6E-B510-581A606D03A6}"/>
    <hyperlink ref="Y128" location="A125184914X" display="A125184914X" xr:uid="{AB2629B8-AAE2-41E5-AD79-C5B1C12C7D09}"/>
    <hyperlink ref="Y129" location="A125184994K" display="A125184994K" xr:uid="{2F40DE00-0C23-461F-B998-88AA78C14D5F}"/>
    <hyperlink ref="Y130" location="A125184998V" display="A125184998V" xr:uid="{5D451B25-7939-44F2-B697-5CDA06885109}"/>
    <hyperlink ref="Y134" location="A125184918J" display="A125184918J" xr:uid="{D2ED464A-506F-4A4D-ABE2-E7FB0C718629}"/>
    <hyperlink ref="Y135" location="A125184938T" display="A125184938T" xr:uid="{5F706DB8-90D9-48A4-AB88-A86736900696}"/>
    <hyperlink ref="Y138" location="A125184966A" display="A125184966A" xr:uid="{D2EFFC83-5864-4E02-8110-D14145468B60}"/>
    <hyperlink ref="Y139" location="A125185010A" display="A125185010A" xr:uid="{E68FA997-673E-4BB8-8762-8FD23FE19C1B}"/>
    <hyperlink ref="AB109" location="A125184562F" display="A125184562F" xr:uid="{C8CF83E3-A542-4C19-BFCD-1CE34AA6191A}"/>
    <hyperlink ref="AB110" location="A125184526W" display="A125184526W" xr:uid="{5B8BE3FB-FFB3-4865-BF9F-5A0596A0B94A}"/>
    <hyperlink ref="AB111" location="A125184566R" display="A125184566R" xr:uid="{352AD0DA-F396-4C20-8065-C1ED2B98ACAF}"/>
    <hyperlink ref="AB112" location="A125184570F" display="A125184570F" xr:uid="{A7EC96EF-F0D6-4E5B-A334-A3B297931218}"/>
    <hyperlink ref="AB113" location="A125184530L" display="A125184530L" xr:uid="{B254704A-FCA8-4CDB-BD77-5E8E3817E2B8}"/>
    <hyperlink ref="AB114" location="A125184534W" display="A125184534W" xr:uid="{6A82AFA2-4A2B-4D45-8A60-D0028C0DB4BB}"/>
    <hyperlink ref="AB115" location="A125184554F" display="A125184554F" xr:uid="{5AECBFFC-95A9-4B7D-AA0A-A69929DBFE28}"/>
    <hyperlink ref="AB116" location="A125184514L" display="A125184514L" xr:uid="{DF97F22F-D0D4-4463-A59C-2DAF9F2A49E7}"/>
    <hyperlink ref="AB117" location="A125184574R" display="A125184574R" xr:uid="{4689767B-E8CA-4F67-8238-DCDB902C203D}"/>
    <hyperlink ref="AB118" location="A125184558R" display="A125184558R" xr:uid="{C2366657-4059-4059-ACFE-04B4CFC41AE2}"/>
    <hyperlink ref="AB119" location="A125184586X" display="A125184586X" xr:uid="{D1F5D7F1-2F6F-4F60-92C6-784A88568991}"/>
    <hyperlink ref="AB120" location="A125184518W" display="A125184518W" xr:uid="{08A48234-1E7A-4ADC-85C6-7348C96D11EA}"/>
    <hyperlink ref="AB121" location="A125184494R" display="A125184494R" xr:uid="{216FD8E3-D89A-4091-96B2-9FC478E9D978}"/>
    <hyperlink ref="AB122" location="A125184506L" display="A125184506L" xr:uid="{16DC909D-B262-4D37-A9E1-4FEF0ED97873}"/>
    <hyperlink ref="AB123" location="A125184538F" display="A125184538F" xr:uid="{EBA9B299-2EA0-4F90-822A-AE4749733689}"/>
    <hyperlink ref="AB124" location="A125184510C" display="A125184510C" xr:uid="{C933DAD0-CB80-46EC-8616-06979F5EE712}"/>
    <hyperlink ref="AB125" location="A125184542W" display="A125184542W" xr:uid="{6064BC29-4E15-4F17-B0F9-ECD1C9483484}"/>
    <hyperlink ref="AB126" location="A125184546F" display="A125184546F" xr:uid="{5A01C53C-6683-4E59-AF06-6C38F31E679F}"/>
    <hyperlink ref="AB127" location="A125184590R" display="A125184590R" xr:uid="{97A882A8-4376-48E5-9A2E-FB2BBC1AD96B}"/>
    <hyperlink ref="AB128" location="A125184498X" display="A125184498X" xr:uid="{9BC427B8-0C5E-4185-90C2-BAA08900C4C7}"/>
    <hyperlink ref="AB129" location="A125184578X" display="A125184578X" xr:uid="{538938FE-E290-476F-A62C-9F5783967C62}"/>
    <hyperlink ref="AB130" location="A125184582R" display="A125184582R" xr:uid="{3568951B-E025-4387-BC39-448CA731B11A}"/>
    <hyperlink ref="AB134" location="A125184502C" display="A125184502C" xr:uid="{F024A340-DB64-42B6-8EEB-245A31745BE4}"/>
    <hyperlink ref="AB135" location="A125184522L" display="A125184522L" xr:uid="{203FE8EA-6A85-458D-A8E5-9108E6D369B7}"/>
    <hyperlink ref="AB138" location="A125184550W" display="A125184550W" xr:uid="{F0E80F78-0239-4D6A-8FCC-74F51306F593}"/>
    <hyperlink ref="AB139" location="A125184594X" display="A125184594X" xr:uid="{07EDFEAF-B53A-4CE3-B6A8-D0C8426219D2}"/>
    <hyperlink ref="H109" location="A125179466K" display="A125179466K" xr:uid="{1471545E-31A7-4F3C-85CC-89D5510DE375}"/>
    <hyperlink ref="H110" location="A125179430J" display="A125179430J" xr:uid="{2AFC0711-007B-4A81-A487-CE94F9C758B8}"/>
    <hyperlink ref="H111" location="A125179470A" display="A125179470A" xr:uid="{92F27005-EFD7-469A-8878-70714D8FEC68}"/>
    <hyperlink ref="H112" location="A125179474K" display="A125179474K" xr:uid="{C76D3103-ADCD-4516-9B76-73057A7F0338}"/>
    <hyperlink ref="H113" location="A125179434T" display="A125179434T" xr:uid="{876B801C-D42D-4BD1-8069-24E025D44E10}"/>
    <hyperlink ref="H114" location="A125179438A" display="A125179438A" xr:uid="{D6E2A904-4BD7-41E8-B6AA-6D22C7D7DD92}"/>
    <hyperlink ref="H115" location="A125179458K" display="A125179458K" xr:uid="{7041B840-E544-41E1-B8C9-9DAE58F29A8F}"/>
    <hyperlink ref="H116" location="A125179418T" display="A125179418T" xr:uid="{4CDA7375-81B3-492D-A761-45AC37F680B7}"/>
    <hyperlink ref="H117" location="A125179478V" display="A125179478V" xr:uid="{B0278521-559A-4192-B74E-7A116050EBEB}"/>
    <hyperlink ref="H118" location="A125179462A" display="A125179462A" xr:uid="{0E66C7C7-1570-40F4-B0CF-41028C1F4F89}"/>
    <hyperlink ref="H119" location="A125179490K" display="A125179490K" xr:uid="{EDFB0277-28DB-4C70-980D-577763EBC796}"/>
    <hyperlink ref="H120" location="A125179422J" display="A125179422J" xr:uid="{64CB825C-B898-4750-8F4B-37F07978A51A}"/>
    <hyperlink ref="H121" location="A125179398V" display="A125179398V" xr:uid="{0C046C79-F837-4186-9C18-4A9A8376F093}"/>
    <hyperlink ref="H122" location="A125179410X" display="A125179410X" xr:uid="{44EB4253-E102-438D-A7D0-26E94045C243}"/>
    <hyperlink ref="H123" location="A125179442T" display="A125179442T" xr:uid="{338E30B8-0E12-41AF-9112-CF0269358898}"/>
    <hyperlink ref="H124" location="A125179414J" display="A125179414J" xr:uid="{B32AB465-5D79-49B2-8D4D-208FA4168DE8}"/>
    <hyperlink ref="H125" location="A125179446A" display="A125179446A" xr:uid="{7BDF0649-1463-4FE1-BB76-9D8782BBE518}"/>
    <hyperlink ref="H126" location="A125179450T" display="A125179450T" xr:uid="{41843606-0149-4C8F-BDF3-558B53EDE5C0}"/>
    <hyperlink ref="H127" location="A125179494V" display="A125179494V" xr:uid="{AF483A43-CC8F-41CB-B5F7-98256F338FE2}"/>
    <hyperlink ref="H128" location="A125179402X" display="A125179402X" xr:uid="{AD6B034E-6EB3-4A5D-9164-6F089AD51C70}"/>
    <hyperlink ref="H129" location="A125179482K" display="A125179482K" xr:uid="{E0584B9A-2A54-45EF-9DF2-13D661F18872}"/>
    <hyperlink ref="H130" location="A125179486V" display="A125179486V" xr:uid="{3F12D778-B118-4152-838E-9BF04011F863}"/>
    <hyperlink ref="H134" location="A125179406J" display="A125179406J" xr:uid="{54CC1BB5-6846-421D-BBF2-E770D5B5E9F5}"/>
    <hyperlink ref="H135" location="A125179426T" display="A125179426T" xr:uid="{6CDF6E6D-BC5B-4A1B-AA32-3E8C84A069CB}"/>
    <hyperlink ref="H138" location="A125179454A" display="A125179454A" xr:uid="{087A7EE5-F903-4F7B-AEC1-7A6820929770}"/>
    <hyperlink ref="H139" location="A125179498C" display="A125179498C" xr:uid="{FC28E72F-E059-43CB-B499-361E989EF40E}"/>
    <hyperlink ref="K109" location="A125179050F" display="A125179050F" xr:uid="{F3A926AD-B06A-4A39-971D-11142C7BB21D}"/>
    <hyperlink ref="K110" location="A125179014W" display="A125179014W" xr:uid="{9BC7A275-503A-4536-85AC-77B5E1F7100C}"/>
    <hyperlink ref="K111" location="A125179054R" display="A125179054R" xr:uid="{D2163270-188A-4538-BD92-AFC8781DD0AE}"/>
    <hyperlink ref="K112" location="A125179058X" display="A125179058X" xr:uid="{6D209751-FA3E-4D00-B0AC-B60FDC3308FC}"/>
    <hyperlink ref="K113" location="A125179018F" display="A125179018F" xr:uid="{A37943AB-8710-412C-87CC-C91FBE065732}"/>
    <hyperlink ref="K114" location="A125179022W" display="A125179022W" xr:uid="{80BC0698-2539-4BEB-B387-5EDA5AA02D1E}"/>
    <hyperlink ref="K115" location="A125179042F" display="A125179042F" xr:uid="{7665E7D1-F48A-45CA-B471-30983F521851}"/>
    <hyperlink ref="K116" location="A125179002L" display="A125179002L" xr:uid="{1A0404BB-C1DB-4D56-905A-0367DFA32DA8}"/>
    <hyperlink ref="K117" location="A125179062R" display="A125179062R" xr:uid="{0D887E35-269A-4D52-8186-149EAE419123}"/>
    <hyperlink ref="K118" location="A125179046R" display="A125179046R" xr:uid="{317DA4C8-FABA-443D-ACEC-7CF028EDAA68}"/>
    <hyperlink ref="K119" location="A125179074X" display="A125179074X" xr:uid="{A52DDF20-920A-4CA8-9B1E-0DD5CF8B2F86}"/>
    <hyperlink ref="K120" location="A125179006W" display="A125179006W" xr:uid="{78D6C8C3-6F83-45C5-817D-3A958A9BA9FB}"/>
    <hyperlink ref="K121" location="A125178982L" display="A125178982L" xr:uid="{25C15F33-19EB-4728-B4A0-2C12943F241F}"/>
    <hyperlink ref="K122" location="A125178994W" display="A125178994W" xr:uid="{46FCCAEE-70B1-46AB-9A0C-B3DEE68B5A66}"/>
    <hyperlink ref="K123" location="A125179026F" display="A125179026F" xr:uid="{DAE95B99-E520-4FD9-95B8-D8777111C509}"/>
    <hyperlink ref="K124" location="A125178998F" display="A125178998F" xr:uid="{57197DE8-EE03-4438-B531-6C137943CF65}"/>
    <hyperlink ref="K125" location="A125179030W" display="A125179030W" xr:uid="{2D8760EB-336D-4988-BCD4-6AB533C29A00}"/>
    <hyperlink ref="K126" location="A125179034F" display="A125179034F" xr:uid="{1E994ADC-6E05-401B-B23D-601BB42D36D5}"/>
    <hyperlink ref="K127" location="A125179078J" display="A125179078J" xr:uid="{38AADFB3-EA0A-4CA7-A03C-C81B6DB88908}"/>
    <hyperlink ref="K128" location="A125178986W" display="A125178986W" xr:uid="{D44A6200-B47B-4C58-A41E-0CC17297E236}"/>
    <hyperlink ref="K129" location="A125179066X" display="A125179066X" xr:uid="{554AEE03-7080-4568-BD4C-FDE82BD91F7D}"/>
    <hyperlink ref="K130" location="A125179070R" display="A125179070R" xr:uid="{0052D1A5-1242-4BE9-825F-8D0A0FFD434A}"/>
    <hyperlink ref="K134" location="A125178990L" display="A125178990L" xr:uid="{9DC6DC84-866D-4E3B-A358-A853E8CE856A}"/>
    <hyperlink ref="K135" location="A125179010L" display="A125179010L" xr:uid="{BA85AC83-024A-4D82-8B7C-E5A7564898DE}"/>
    <hyperlink ref="K138" location="A125179038R" display="A125179038R" xr:uid="{D7379892-4357-499E-8DB0-F44E1CC1431F}"/>
    <hyperlink ref="K139" location="A125179082X" display="A125179082X" xr:uid="{037C6171-53C2-4714-9896-A8081B9CD512}"/>
    <hyperlink ref="N109" location="A125179570K" display="A125179570K" xr:uid="{678D9169-0B8F-4075-93D1-351C854F89B4}"/>
    <hyperlink ref="N110" location="A125179534A" display="A125179534A" xr:uid="{8C43746B-8DF8-474F-95D1-EBD2F29EC16C}"/>
    <hyperlink ref="N111" location="A125179574V" display="A125179574V" xr:uid="{50AB7F9D-99DB-42E2-8E14-9B32A28A9979}"/>
    <hyperlink ref="N112" location="A125179578C" display="A125179578C" xr:uid="{F7B1CCBE-D8E5-431D-BC26-38802CE53776}"/>
    <hyperlink ref="N113" location="A125179538K" display="A125179538K" xr:uid="{82DF4356-87E8-45A1-81A5-04F8D0103595}"/>
    <hyperlink ref="N114" location="A125179542A" display="A125179542A" xr:uid="{8E9DD172-4AAE-4609-BE78-9AED28022D9C}"/>
    <hyperlink ref="N115" location="A125179562K" display="A125179562K" xr:uid="{E3975224-61CF-499B-8A19-CB4DEB636E79}"/>
    <hyperlink ref="N116" location="A125179522T" display="A125179522T" xr:uid="{52765112-4063-4C6E-8571-6B7B484567EC}"/>
    <hyperlink ref="N117" location="A125179582V" display="A125179582V" xr:uid="{D74BA70E-4F53-4A90-9307-1F8FE82C0924}"/>
    <hyperlink ref="N118" location="A125179566V" display="A125179566V" xr:uid="{A43DCB64-FD9F-4610-8084-2783382233C7}"/>
    <hyperlink ref="N119" location="A125179594C" display="A125179594C" xr:uid="{CFA21AFB-1CDA-4C09-8AD9-3489BC647D5F}"/>
    <hyperlink ref="N120" location="A125179526A" display="A125179526A" xr:uid="{1D2AEBE6-1068-471E-B609-FA548702AD29}"/>
    <hyperlink ref="N121" location="A125179502J" display="A125179502J" xr:uid="{DB51001E-89B8-4465-A2DC-4FEDC47D04D2}"/>
    <hyperlink ref="N122" location="A125179514T" display="A125179514T" xr:uid="{4D2C3854-323E-4494-8021-08D99CB0C1D9}"/>
    <hyperlink ref="N123" location="A125179546K" display="A125179546K" xr:uid="{851D0F62-F198-4C3A-95FB-A202338BE537}"/>
    <hyperlink ref="N124" location="A125179518A" display="A125179518A" xr:uid="{DF34BCBA-1349-4CCC-A1BA-875D0BCC4991}"/>
    <hyperlink ref="N125" location="A125179550A" display="A125179550A" xr:uid="{C4D712BF-EBFD-46CF-B9C1-EBA2E1539F1A}"/>
    <hyperlink ref="N126" location="A125179554K" display="A125179554K" xr:uid="{3860EF1C-B34D-4082-A4FB-A2AFA2A043FF}"/>
    <hyperlink ref="N127" location="A125179598L" display="A125179598L" xr:uid="{C35D1F7F-7F40-420D-8F15-576FF22D2103}"/>
    <hyperlink ref="N128" location="A125179506T" display="A125179506T" xr:uid="{18C994AA-4955-4628-B3CF-0BED49060F80}"/>
    <hyperlink ref="N129" location="A125179586C" display="A125179586C" xr:uid="{575857A1-FA58-4C7E-9F22-85F95166A893}"/>
    <hyperlink ref="N130" location="A125179590V" display="A125179590V" xr:uid="{B4D870CE-01A7-4217-B271-138B524BCE08}"/>
    <hyperlink ref="N134" location="A125179510J" display="A125179510J" xr:uid="{53F5E906-3153-4546-86EF-11F6A11AC859}"/>
    <hyperlink ref="N135" location="A125179530T" display="A125179530T" xr:uid="{CF19FB32-6A1B-4CDE-8CB3-68D0FABDD454}"/>
    <hyperlink ref="N138" location="A125179558V" display="A125179558V" xr:uid="{61B5FB6F-9D33-42D4-8CD8-0BCD464A7E74}"/>
    <hyperlink ref="N139" location="A125179602T" display="A125179602T" xr:uid="{7E2780CB-E6D8-492F-BF94-8F5D0C35996F}"/>
    <hyperlink ref="Q109" location="A125179674C" display="A125179674C" xr:uid="{C4B2E083-DE53-48B3-BFAE-509D7672CAA3}"/>
    <hyperlink ref="Q110" location="A125179638V" display="A125179638V" xr:uid="{A6BA4410-05CC-4B9D-9FCD-B5BFC6B35409}"/>
    <hyperlink ref="Q111" location="A125179678L" display="A125179678L" xr:uid="{C0E77B82-752F-45EC-B6C3-2645B910AB47}"/>
    <hyperlink ref="Q112" location="A125179682C" display="A125179682C" xr:uid="{3648DFEC-9688-4BCD-BDDC-519A683A0DD5}"/>
    <hyperlink ref="Q113" location="A125179642K" display="A125179642K" xr:uid="{C5D3750F-A63E-48C7-8254-30814EF94889}"/>
    <hyperlink ref="Q114" location="A125179646V" display="A125179646V" xr:uid="{7BDA0A37-A66B-4265-88A4-ACEBC17DC65D}"/>
    <hyperlink ref="Q115" location="A125179666C" display="A125179666C" xr:uid="{F92D6FBD-B0E7-4845-97CC-90ECCB1E6833}"/>
    <hyperlink ref="Q116" location="A125179626K" display="A125179626K" xr:uid="{512F50B0-D337-489F-8DDB-E84DAC95A9AC}"/>
    <hyperlink ref="Q117" location="A125179686L" display="A125179686L" xr:uid="{72E4319B-BA9F-4576-92EE-F7FDA761B921}"/>
    <hyperlink ref="Q118" location="A125179670V" display="A125179670V" xr:uid="{EABA4E5E-C7AE-4344-A909-D9D9F4D8D07C}"/>
    <hyperlink ref="Q119" location="A125179698W" display="A125179698W" xr:uid="{1F0D0BE7-930B-4F06-B129-C5DD6C76A69D}"/>
    <hyperlink ref="Q120" location="A125179630A" display="A125179630A" xr:uid="{17D05213-E506-416E-AC07-3E280CD15524}"/>
    <hyperlink ref="Q121" location="A125179606A" display="A125179606A" xr:uid="{22F88E25-FB05-4C44-96BC-752897A0AFBA}"/>
    <hyperlink ref="Q122" location="A125179618K" display="A125179618K" xr:uid="{1EC62757-F402-4AE5-8D7F-DF8C8FFD836D}"/>
    <hyperlink ref="Q123" location="A125179650K" display="A125179650K" xr:uid="{12B4060E-81C5-472D-A0A5-60A37822A0EE}"/>
    <hyperlink ref="Q124" location="A125179622A" display="A125179622A" xr:uid="{8D04B086-91F4-4433-9533-7C4611FA537A}"/>
    <hyperlink ref="Q125" location="A125179654V" display="A125179654V" xr:uid="{90EAAADB-FFBA-45D3-B72A-C7604AB699AC}"/>
    <hyperlink ref="Q126" location="A125179658C" display="A125179658C" xr:uid="{1F141EBC-ADED-48D5-B27E-A0AAD365377A}"/>
    <hyperlink ref="Q127" location="A125179702A" display="A125179702A" xr:uid="{C3A157C1-7618-46E7-A120-AF5FEA543F2C}"/>
    <hyperlink ref="Q128" location="A125179610T" display="A125179610T" xr:uid="{16E0CC0D-4D11-4985-A95B-8406761F0F43}"/>
    <hyperlink ref="Q129" location="A125179690C" display="A125179690C" xr:uid="{120EAA8E-7F81-463B-97D1-E55ED6BFA9E9}"/>
    <hyperlink ref="Q130" location="A125179694L" display="A125179694L" xr:uid="{5D950FDB-8E11-472C-B5A1-D9D428C7794B}"/>
    <hyperlink ref="Q134" location="A125179614A" display="A125179614A" xr:uid="{093A3B1C-BA09-4F04-BD64-885D9282A001}"/>
    <hyperlink ref="Q135" location="A125179634K" display="A125179634K" xr:uid="{DB97DCBC-8A9C-48FF-8C6B-900448D76B6B}"/>
    <hyperlink ref="Q138" location="A125179662V" display="A125179662V" xr:uid="{71AA05C7-DC21-40CB-9B57-B34CE26B11B8}"/>
    <hyperlink ref="Q139" location="A125179706K" display="A125179706K" xr:uid="{DD1788E5-1129-479C-824F-F757206BE68E}"/>
    <hyperlink ref="T109" location="A125179154X" display="A125179154X" xr:uid="{B5888E3B-8220-49F5-9318-3A20B692CE0E}"/>
    <hyperlink ref="T110" location="A125179118R" display="A125179118R" xr:uid="{EEB6DF12-7432-45CB-9F74-4B8711EB5A55}"/>
    <hyperlink ref="T111" location="A125179158J" display="A125179158J" xr:uid="{AF5E3344-315B-4A96-9830-5103033F82EB}"/>
    <hyperlink ref="T112" location="A125179162X" display="A125179162X" xr:uid="{BC1B07C6-27D0-4BD6-860C-D97899BEDA9B}"/>
    <hyperlink ref="T113" location="A125179122F" display="A125179122F" xr:uid="{AEB512F4-13EB-43EA-880B-4E23407EE97B}"/>
    <hyperlink ref="T114" location="A125179126R" display="A125179126R" xr:uid="{CA3837C5-1932-4017-8E51-11445A98B5C5}"/>
    <hyperlink ref="T115" location="A125179146X" display="A125179146X" xr:uid="{5D285E03-9120-4E37-8D9F-56001EFD776F}"/>
    <hyperlink ref="T116" location="A125179106F" display="A125179106F" xr:uid="{381A7483-6C48-4ADD-A0AD-935F3EBD6E21}"/>
    <hyperlink ref="T117" location="A125179166J" display="A125179166J" xr:uid="{0C2CEBBC-661B-4761-AAEC-F31F188D61E3}"/>
    <hyperlink ref="T118" location="A125179150R" display="A125179150R" xr:uid="{8FB6BADB-13DC-4F45-83FF-1AC2E6639032}"/>
    <hyperlink ref="T119" location="A125179178T" display="A125179178T" xr:uid="{6D8F7AE5-3F96-41CE-ACAB-460EB7C9B481}"/>
    <hyperlink ref="T120" location="A125179110W" display="A125179110W" xr:uid="{3FA91A8A-892B-429D-B400-36F036DC9724}"/>
    <hyperlink ref="T121" location="A125179086J" display="A125179086J" xr:uid="{DA98A110-D3A0-422A-BED5-1ACBD561B525}"/>
    <hyperlink ref="T122" location="A125179098T" display="A125179098T" xr:uid="{9BECB2E3-7CA6-4453-A598-04E2825F94A9}"/>
    <hyperlink ref="T123" location="A125179130F" display="A125179130F" xr:uid="{22545014-A896-4EB2-9DD6-5E06ACD4ABAF}"/>
    <hyperlink ref="T124" location="A125179102W" display="A125179102W" xr:uid="{4DB4514A-2A9E-4B16-B37B-D0C80BA2FDB4}"/>
    <hyperlink ref="T125" location="A125179134R" display="A125179134R" xr:uid="{05670F50-AADE-4C48-9A8F-12F909DA0830}"/>
    <hyperlink ref="T126" location="A125179138X" display="A125179138X" xr:uid="{FB712C39-B93C-4FCD-B1FE-75B1F3810316}"/>
    <hyperlink ref="T127" location="A125179182J" display="A125179182J" xr:uid="{24D646C2-B6BE-4BDE-9648-C3AB27E8629D}"/>
    <hyperlink ref="T128" location="A125179090X" display="A125179090X" xr:uid="{A467E7A2-8A77-498E-A5B7-F2AD9115FB6C}"/>
    <hyperlink ref="T129" location="A125179170X" display="A125179170X" xr:uid="{8A200DD5-37FF-4963-BFC2-DED738C290EF}"/>
    <hyperlink ref="T130" location="A125179174J" display="A125179174J" xr:uid="{F456F135-6840-485B-8E20-7D74566C52A0}"/>
    <hyperlink ref="T134" location="A125179094J" display="A125179094J" xr:uid="{81F0BE7C-5087-4C42-B095-0D8C539DDB88}"/>
    <hyperlink ref="T135" location="A125179114F" display="A125179114F" xr:uid="{CABAD81B-868A-42D0-8C31-C685E6F19B5D}"/>
    <hyperlink ref="T138" location="A125179142R" display="A125179142R" xr:uid="{3332849B-B64F-4D40-919B-54B1058FE2B4}"/>
    <hyperlink ref="T139" location="A125179186T" display="A125179186T" xr:uid="{B8909171-A497-4F89-B11E-F10EF989FE4C}"/>
    <hyperlink ref="W109" location="A125179258T" display="A125179258T" xr:uid="{86ADE219-9E73-49A7-A086-38F4CC40FD14}"/>
    <hyperlink ref="W110" location="A125179222R" display="A125179222R" xr:uid="{1DB52449-3640-4950-8E46-947E116FFC72}"/>
    <hyperlink ref="W111" location="A125179262J" display="A125179262J" xr:uid="{7C10F4DD-1FD5-4ACE-8552-2C2EA6F26114}"/>
    <hyperlink ref="W112" location="A125179266T" display="A125179266T" xr:uid="{A37A301A-B793-4D65-B77D-7C94AF767EB0}"/>
    <hyperlink ref="W113" location="A125179226X" display="A125179226X" xr:uid="{014F13A7-7696-4F9F-AA5E-EEB03A1A4DEF}"/>
    <hyperlink ref="W114" location="A125179230R" display="A125179230R" xr:uid="{DAEB13AE-5909-4EFE-B6BC-A207E1CB4C11}"/>
    <hyperlink ref="W115" location="A125179250X" display="A125179250X" xr:uid="{89A2E67F-2968-4AF5-A34F-6B90F6351509}"/>
    <hyperlink ref="W116" location="A125179210F" display="A125179210F" xr:uid="{E36D2A4D-E3DA-49B6-8FCD-C7E3F5904EA7}"/>
    <hyperlink ref="W117" location="A125179270J" display="A125179270J" xr:uid="{55FA1A28-DB9B-452E-89A3-27FCF5437F2D}"/>
    <hyperlink ref="W118" location="A125179254J" display="A125179254J" xr:uid="{7916BCF3-3821-416B-AA11-1531158B44CB}"/>
    <hyperlink ref="W119" location="A125179282T" display="A125179282T" xr:uid="{9D9542AD-DDCE-46B8-80AA-B4DA6A787737}"/>
    <hyperlink ref="W120" location="A125179214R" display="A125179214R" xr:uid="{60742D7C-9A9C-4625-9AD0-E9BA47DD3C65}"/>
    <hyperlink ref="W121" location="A125179190J" display="A125179190J" xr:uid="{F10A639D-A9CD-407E-863E-9958A3299B10}"/>
    <hyperlink ref="W122" location="A125179202F" display="A125179202F" xr:uid="{B68151D4-F5ED-4E8D-B491-FB8875610EA6}"/>
    <hyperlink ref="W123" location="A125179234X" display="A125179234X" xr:uid="{57177B85-37F4-4F1C-93EE-83B71A1B86D2}"/>
    <hyperlink ref="W124" location="A125179206R" display="A125179206R" xr:uid="{829161F0-620A-4A5B-96C6-6CC805C428A7}"/>
    <hyperlink ref="W125" location="A125179238J" display="A125179238J" xr:uid="{DE97517B-58F8-48BF-BE2C-6CF7D7ACB353}"/>
    <hyperlink ref="W126" location="A125179242X" display="A125179242X" xr:uid="{ABA3565B-6243-485A-91F3-F82C78192433}"/>
    <hyperlink ref="W127" location="A125179286A" display="A125179286A" xr:uid="{71372994-F916-4E71-9C60-E506816DFD02}"/>
    <hyperlink ref="W128" location="A125179194T" display="A125179194T" xr:uid="{910D0C20-1235-4EC0-9965-AA9A22E07F19}"/>
    <hyperlink ref="W129" location="A125179274T" display="A125179274T" xr:uid="{BA618717-C72A-4FF9-8FFD-D8CCDF5B5877}"/>
    <hyperlink ref="W130" location="A125179278A" display="A125179278A" xr:uid="{2C3A3B8E-79AE-4A55-94C0-1372311353D5}"/>
    <hyperlink ref="W134" location="A125179198A" display="A125179198A" xr:uid="{8483D491-4EFE-4964-84F8-93E8207CF8CF}"/>
    <hyperlink ref="W135" location="A125179218X" display="A125179218X" xr:uid="{A2B71371-12D6-455E-B933-BBD998EBCD75}"/>
    <hyperlink ref="W138" location="A125179246J" display="A125179246J" xr:uid="{3742F167-3A21-4709-9218-B10490D1B2E8}"/>
    <hyperlink ref="W139" location="A125179290T" display="A125179290T" xr:uid="{43E34CC3-A27D-4006-8078-F5576012E2CB}"/>
    <hyperlink ref="Z109" location="A125179362T" display="A125179362T" xr:uid="{D0DB08D2-A515-4F53-9CFC-14AEF3BB6995}"/>
    <hyperlink ref="Z110" location="A125179326J" display="A125179326J" xr:uid="{BCABE91B-45CC-4C13-BA95-1341A229A38A}"/>
    <hyperlink ref="Z111" location="A125179366A" display="A125179366A" xr:uid="{20314B10-796A-4D41-B4B9-4F2FD15F4FDC}"/>
    <hyperlink ref="Z112" location="A125179370T" display="A125179370T" xr:uid="{54E4805D-600A-4190-8918-3988EC07C85E}"/>
    <hyperlink ref="Z113" location="A125179330X" display="A125179330X" xr:uid="{E40107C8-E3EA-4A98-B636-815C023159AF}"/>
    <hyperlink ref="Z114" location="A125179334J" display="A125179334J" xr:uid="{004E4FDE-DA5D-4A23-9AA1-00842932BA47}"/>
    <hyperlink ref="Z115" location="A125179354T" display="A125179354T" xr:uid="{2A1D12F6-64A8-492C-90B4-1C9067036FD5}"/>
    <hyperlink ref="Z116" location="A125179314X" display="A125179314X" xr:uid="{475DD7BE-56E5-4AA0-A6FE-93943FEF27A4}"/>
    <hyperlink ref="Z117" location="A125179374A" display="A125179374A" xr:uid="{955AF558-DBB6-44FB-9767-35EC72FF5129}"/>
    <hyperlink ref="Z118" location="A125179358A" display="A125179358A" xr:uid="{EF665E91-8110-4838-B38C-AF7CAF10AA77}"/>
    <hyperlink ref="Z119" location="A125179386K" display="A125179386K" xr:uid="{B10382E9-7DD4-4630-979C-EAC9C728D422}"/>
    <hyperlink ref="Z120" location="A125179318J" display="A125179318J" xr:uid="{350F7453-3F31-4B33-B2E2-654921F493F2}"/>
    <hyperlink ref="Z121" location="A125179294A" display="A125179294A" xr:uid="{506D23E1-708E-43AA-94DE-E0AF66E73116}"/>
    <hyperlink ref="Z122" location="A125179306X" display="A125179306X" xr:uid="{51DF4027-EA46-46AE-98B6-A4F13596D19D}"/>
    <hyperlink ref="Z123" location="A125179338T" display="A125179338T" xr:uid="{4F93F5DD-93E3-414F-8AF6-B79132244D97}"/>
    <hyperlink ref="Z124" location="A125179310R" display="A125179310R" xr:uid="{7CD3B3FE-4724-46BC-AF68-B8BA7E7B1EB6}"/>
    <hyperlink ref="Z125" location="A125179342J" display="A125179342J" xr:uid="{55F5A562-FE09-4608-A62A-82BD9290AB1C}"/>
    <hyperlink ref="Z126" location="A125179346T" display="A125179346T" xr:uid="{74A9300D-9363-4C28-BDFB-BC9308CD489F}"/>
    <hyperlink ref="Z127" location="A125179390A" display="A125179390A" xr:uid="{47B5CA08-607F-46CA-B2F1-AE462B927DA3}"/>
    <hyperlink ref="Z128" location="A125179298K" display="A125179298K" xr:uid="{0F61EBAE-3C97-4FC7-B96F-64C1693F50CC}"/>
    <hyperlink ref="Z129" location="A125179378K" display="A125179378K" xr:uid="{E2B92CE9-8D04-41D8-B8A2-1D57F3881E75}"/>
    <hyperlink ref="Z130" location="A125179382A" display="A125179382A" xr:uid="{6E76823E-D164-4B38-B803-99403D7C59C1}"/>
    <hyperlink ref="Z134" location="A125179302R" display="A125179302R" xr:uid="{42A0E3DA-EB55-4591-96E4-EB79C3DA8504}"/>
    <hyperlink ref="Z135" location="A125179322X" display="A125179322X" xr:uid="{EC44E0D6-8C75-4231-8055-F5988D3E4055}"/>
    <hyperlink ref="Z138" location="A125179350J" display="A125179350J" xr:uid="{4B84D055-3DE7-48A1-BF44-3757709FFB32}"/>
    <hyperlink ref="Z139" location="A125179394K" display="A125179394K" xr:uid="{992877BD-9C09-4E0E-8E10-8FFE7AED1E48}"/>
    <hyperlink ref="AC109" location="A125178946C" display="A125178946C" xr:uid="{574ED467-C115-458A-9B88-829ECF7841A6}"/>
    <hyperlink ref="AC110" location="A125178910A" display="A125178910A" xr:uid="{80F00BBE-2E9E-4B6F-973B-93D2FA2F2339}"/>
    <hyperlink ref="AC111" location="A125178950V" display="A125178950V" xr:uid="{FFA227F2-5D06-47CD-A3A3-9E036B409F3B}"/>
    <hyperlink ref="AC112" location="A125178954C" display="A125178954C" xr:uid="{90D64F4A-CB78-49DA-A7C9-FC12E276E4E2}"/>
    <hyperlink ref="AC113" location="A125178914K" display="A125178914K" xr:uid="{99E15E56-4802-4CB2-B0BE-690CD508993A}"/>
    <hyperlink ref="AC114" location="A125178918V" display="A125178918V" xr:uid="{A3A1F925-16F9-413F-8DFD-888CD82B83F9}"/>
    <hyperlink ref="AC115" location="A125178938C" display="A125178938C" xr:uid="{82FE0BA2-BD23-40F4-9A25-4F46D4029199}"/>
    <hyperlink ref="AC116" location="A125178898W" display="A125178898W" xr:uid="{2D70553C-1632-4136-8058-D6B6C8C4C33A}"/>
    <hyperlink ref="AC117" location="A125178958L" display="A125178958L" xr:uid="{BFE3E331-6784-4213-AAEB-75C0F89A3A9F}"/>
    <hyperlink ref="AC118" location="A125178942V" display="A125178942V" xr:uid="{52D9B972-C7A0-4FFF-87DE-19A298BDE17E}"/>
    <hyperlink ref="AC119" location="A125178970C" display="A125178970C" xr:uid="{8D968EC0-0C6D-4AE9-B0F2-1C36E5EC275D}"/>
    <hyperlink ref="AC120" location="A125178902A" display="A125178902A" xr:uid="{CA5162C6-A330-4A5B-A710-3089E788D955}"/>
    <hyperlink ref="AC121" location="A125178878L" display="A125178878L" xr:uid="{CA18729F-F05A-4CF9-8D02-510D6D2F60C8}"/>
    <hyperlink ref="AC122" location="A125178890C" display="A125178890C" xr:uid="{618ECFF1-D633-42F5-9D15-02F8B2421CC6}"/>
    <hyperlink ref="AC123" location="A125178922K" display="A125178922K" xr:uid="{BFFF88D9-960D-4F3D-A04E-E656B0A47EA7}"/>
    <hyperlink ref="AC124" location="A125178894L" display="A125178894L" xr:uid="{19B90E9A-E4BA-4B83-8885-A09BDDF19A0A}"/>
    <hyperlink ref="AC125" location="A125178926V" display="A125178926V" xr:uid="{2802BD81-F723-4963-98F6-5902234DCCB3}"/>
    <hyperlink ref="AC126" location="A125178930K" display="A125178930K" xr:uid="{3877CFB1-3FA9-4F20-A0E1-4E8742B5AB20}"/>
    <hyperlink ref="AC127" location="A125178974L" display="A125178974L" xr:uid="{45968C54-DEF2-4DDA-A22B-37EE682AB321}"/>
    <hyperlink ref="AC128" location="A125178882C" display="A125178882C" xr:uid="{AE5D742F-9B3F-4C56-92C9-089D138DD80B}"/>
    <hyperlink ref="AC129" location="A125178962C" display="A125178962C" xr:uid="{DB7EC167-D3A9-4E1A-AB8A-1730EF23FE20}"/>
    <hyperlink ref="AC130" location="A125178966L" display="A125178966L" xr:uid="{574EC542-7AAC-4EDD-9E37-8426DB83740A}"/>
    <hyperlink ref="AC134" location="A125178886L" display="A125178886L" xr:uid="{74CDD237-9D0E-410F-BBDC-CCE2ACB77C2B}"/>
    <hyperlink ref="AC135" location="A125178906K" display="A125178906K" xr:uid="{DBAC8F56-E947-4AF5-936F-29883C6016A3}"/>
    <hyperlink ref="AC138" location="A125178934V" display="A125178934V" xr:uid="{AE837924-CD01-4A3C-8C48-D134EAD2D0BA}"/>
    <hyperlink ref="AC139" location="A125178978W" display="A125178978W" xr:uid="{58712F11-C897-488B-BD63-4DA57B183A46}"/>
    <hyperlink ref="C109" location="A125173226R" display="A125173226R" xr:uid="{72B7BCDA-4548-4818-8921-36C227703C1B}"/>
    <hyperlink ref="C110" location="A125173190X" display="A125173190X" xr:uid="{4B691E0D-6969-4436-A2BC-9F46D75E2F97}"/>
    <hyperlink ref="C111" location="A125173230F" display="A125173230F" xr:uid="{9151D248-FC16-4AC0-A764-6282C5DE3E92}"/>
    <hyperlink ref="C112" location="A125173234R" display="A125173234R" xr:uid="{F2811393-C6D0-41B0-88F8-E23A88476D1A}"/>
    <hyperlink ref="C113" location="A125173194J" display="A125173194J" xr:uid="{67580129-84E3-4D38-90C1-CF5CA229438F}"/>
    <hyperlink ref="C114" location="A125173198T" display="A125173198T" xr:uid="{97816080-1987-42F8-8D6B-B992CD5A9381}"/>
    <hyperlink ref="C115" location="A125173218R" display="A125173218R" xr:uid="{D2BFA2CB-AA34-4A2B-93E5-1A2B486D54A0}"/>
    <hyperlink ref="C116" location="A125173178J" display="A125173178J" xr:uid="{F8D4C76C-4335-4301-967C-4BC3E423D94D}"/>
    <hyperlink ref="C117" location="A125173238X" display="A125173238X" xr:uid="{998647D1-CDA7-4382-AE48-D55767F70826}"/>
    <hyperlink ref="C118" location="A125173222F" display="A125173222F" xr:uid="{4FB8B380-8FF0-4581-AD57-0BBB6ED4C649}"/>
    <hyperlink ref="C119" location="A125173250R" display="A125173250R" xr:uid="{32A82842-94DB-42AF-9C1C-29F46C012429}"/>
    <hyperlink ref="C120" location="A125173182X" display="A125173182X" xr:uid="{E392B204-A312-4B6B-84E2-5AC758B11C44}"/>
    <hyperlink ref="C121" location="A125173158X" display="A125173158X" xr:uid="{F6648D5E-8EBD-4F8F-933D-F082E1A3BF5C}"/>
    <hyperlink ref="C122" location="A125173170R" display="A125173170R" xr:uid="{D8FD0D82-87E6-43E8-90D4-B69A113269E0}"/>
    <hyperlink ref="C123" location="A125173202W" display="A125173202W" xr:uid="{6B36CB26-4721-4635-BA49-E75CF8DBC69A}"/>
    <hyperlink ref="C124" location="A125173174X" display="A125173174X" xr:uid="{B12F8C04-4D6F-43F1-B5AD-2F38820C28F5}"/>
    <hyperlink ref="C125" location="A125173206F" display="A125173206F" xr:uid="{BDEB2F94-E293-4B68-A9B4-BA381FFA4C9D}"/>
    <hyperlink ref="C126" location="A125173210W" display="A125173210W" xr:uid="{1F11AAD4-D40C-4BF8-AFE4-DEAD8856014E}"/>
    <hyperlink ref="C127" location="A125173254X" display="A125173254X" xr:uid="{E65CFC7E-1D2D-4F7F-98B7-AB6250D46733}"/>
    <hyperlink ref="C128" location="A125173162R" display="A125173162R" xr:uid="{63CB0AC2-F528-4DC3-B38C-EF7DCB3775F5}"/>
    <hyperlink ref="C129" location="A125173242R" display="A125173242R" xr:uid="{A1847108-ED94-4075-9A0A-4826C2064C10}"/>
    <hyperlink ref="C130" location="A125173246X" display="A125173246X" xr:uid="{072F9496-63FA-40F4-B21B-385CCA92CFFD}"/>
    <hyperlink ref="C134" location="A125173166X" display="A125173166X" xr:uid="{94082BDA-1A90-4A94-8AA1-557A962446E7}"/>
    <hyperlink ref="C135" location="A125173186J" display="A125173186J" xr:uid="{D4A8DBA0-FE70-4103-9AC3-ABF0B59AEC42}"/>
    <hyperlink ref="C138" location="A125173214F" display="A125173214F" xr:uid="{63BD2DD2-5338-4C4E-996E-7E320BF2FAC2}"/>
    <hyperlink ref="C139" location="A125173258J" display="A125173258J" xr:uid="{2CB838A9-611E-4951-9441-A79D6227B86A}"/>
    <hyperlink ref="D109" location="A125184458F" display="A125184458F" xr:uid="{27282621-5FC2-4B37-9AA3-79F3A63766FA}"/>
    <hyperlink ref="D110" location="A125184422C" display="A125184422C" xr:uid="{AB544FDA-7CDC-48A3-B260-F3007A29E571}"/>
    <hyperlink ref="D111" location="A125184462W" display="A125184462W" xr:uid="{502FE6E0-2E9D-4F91-B985-A53CAB9518F9}"/>
    <hyperlink ref="D112" location="A125184466F" display="A125184466F" xr:uid="{79CE66F2-4B58-4726-9154-AC425129C462}"/>
    <hyperlink ref="D113" location="A125184426L" display="A125184426L" xr:uid="{C250C8E0-BF98-464F-88F1-D5B8A2BA768C}"/>
    <hyperlink ref="D114" location="A125184430C" display="A125184430C" xr:uid="{8D08A046-B9BA-4A68-9F85-2969E2D79806}"/>
    <hyperlink ref="D115" location="A125184450L" display="A125184450L" xr:uid="{4ADA976A-B503-44E9-88C8-07419FA83F42}"/>
    <hyperlink ref="D116" location="A125184410V" display="A125184410V" xr:uid="{0BC87142-F1C7-446F-AA63-717DF9801202}"/>
    <hyperlink ref="D117" location="A125184470W" display="A125184470W" xr:uid="{7152AC72-D269-4FAF-9F06-8393A8CC81AA}"/>
    <hyperlink ref="D118" location="A125184454W" display="A125184454W" xr:uid="{A9F87F25-031E-464B-BCF1-A9A3B7662921}"/>
    <hyperlink ref="D119" location="A125184482F" display="A125184482F" xr:uid="{60F473DB-D328-4D1E-B5C1-A594BD2C9EC1}"/>
    <hyperlink ref="D120" location="A125184414C" display="A125184414C" xr:uid="{354E048A-256B-422B-8E4F-A53C6F537555}"/>
    <hyperlink ref="D121" location="A125184390W" display="A125184390W" xr:uid="{A351DA5B-D631-4392-8CAB-BA628D4C3222}"/>
    <hyperlink ref="D122" location="A125184402V" display="A125184402V" xr:uid="{91312E0D-BB9B-45AB-97ED-92A15D57ABA3}"/>
    <hyperlink ref="D123" location="A125184434L" display="A125184434L" xr:uid="{9D676E49-17D1-469D-A7D6-65C851F3D151}"/>
    <hyperlink ref="D124" location="A125184406C" display="A125184406C" xr:uid="{CDDB3DC6-1A8C-4A7A-BB06-1411E6090656}"/>
    <hyperlink ref="D125" location="A125184438W" display="A125184438W" xr:uid="{A73D2F17-BCD1-49C7-98EB-E200AB4139B0}"/>
    <hyperlink ref="D126" location="A125184442L" display="A125184442L" xr:uid="{35C53571-CECC-49C9-9C97-4E2FE65A0312}"/>
    <hyperlink ref="D127" location="A125184486R" display="A125184486R" xr:uid="{5C28A816-6304-4B5D-B2A9-59784B28CEC1}"/>
    <hyperlink ref="D128" location="A125184394F" display="A125184394F" xr:uid="{C8B93B09-091D-4F7A-9DB9-9DA59D48E9CB}"/>
    <hyperlink ref="D129" location="A125184474F" display="A125184474F" xr:uid="{974F9862-F5ED-4148-B287-82E100087698}"/>
    <hyperlink ref="D130" location="A125184478R" display="A125184478R" xr:uid="{25FEC25A-0CAB-41E4-9DA9-F3AFB44A1CB2}"/>
    <hyperlink ref="D134" location="A125184398R" display="A125184398R" xr:uid="{F636A5C9-BD6D-41E5-B422-63F17B359689}"/>
    <hyperlink ref="D135" location="A125184418L" display="A125184418L" xr:uid="{EFFC5E60-B1DF-4D0C-A304-6936D9066476}"/>
    <hyperlink ref="D138" location="A125184446W" display="A125184446W" xr:uid="{4A83370A-CEFE-449D-8FB3-B5F8C00C1831}"/>
    <hyperlink ref="D139" location="A125184490F" display="A125184490F" xr:uid="{0E17D546-DC9C-41B2-B382-24D8E52CB59E}"/>
    <hyperlink ref="E109" location="A125178842K" display="A125178842K" xr:uid="{E14AC497-D7CB-4E18-8184-E28D74659330}"/>
    <hyperlink ref="E110" location="A125178806A" display="A125178806A" xr:uid="{8C6275F0-21F7-4BFF-8BBE-8B7253091022}"/>
    <hyperlink ref="E111" location="A125178846V" display="A125178846V" xr:uid="{8A47BE5D-2DFF-41EE-8452-53D8FB68F822}"/>
    <hyperlink ref="E112" location="A125178850K" display="A125178850K" xr:uid="{63D31D0D-9E83-4144-8EDB-B5CDE9FE4493}"/>
    <hyperlink ref="E113" location="A125178810T" display="A125178810T" xr:uid="{3F2394D5-3C88-4DB0-AF4D-11CEE9DD4CF4}"/>
    <hyperlink ref="E114" location="A125178814A" display="A125178814A" xr:uid="{76F17A33-6156-4DF2-B753-C3145959B74F}"/>
    <hyperlink ref="E115" location="A125178834K" display="A125178834K" xr:uid="{ADB9FB46-88C2-474F-9A94-B5A4685FDBD6}"/>
    <hyperlink ref="E116" location="A125178794C" display="A125178794C" xr:uid="{BDCFD285-D88A-4B62-B0BE-5842D84D7E61}"/>
    <hyperlink ref="E117" location="A125178854V" display="A125178854V" xr:uid="{BCAC7841-A8EF-4904-A48C-54DCE850DAED}"/>
    <hyperlink ref="E118" location="A125178838V" display="A125178838V" xr:uid="{439825D1-5E5D-45DF-83C5-BBF0B7C07D49}"/>
    <hyperlink ref="E119" location="A125178866C" display="A125178866C" xr:uid="{A49219DE-1F92-4E60-9E61-93D9D45D2005}"/>
    <hyperlink ref="E120" location="A125178798L" display="A125178798L" xr:uid="{BEEFB5C7-F9A0-458B-97E9-4D3FBB3AFF16}"/>
    <hyperlink ref="E121" location="A125178774V" display="A125178774V" xr:uid="{84271EBD-741A-47C1-BA83-B3E8288A273C}"/>
    <hyperlink ref="E122" location="A125178786C" display="A125178786C" xr:uid="{29CEA3AC-8AFC-405E-AC50-67D0716B2130}"/>
    <hyperlink ref="E123" location="A125178818K" display="A125178818K" xr:uid="{CD49D7B3-CE1D-4961-89BC-2E02A8B4528C}"/>
    <hyperlink ref="E124" location="A125178790V" display="A125178790V" xr:uid="{CFE13F33-1B7C-4FC6-89A4-E508692D7201}"/>
    <hyperlink ref="E125" location="A125178822A" display="A125178822A" xr:uid="{48B8C2C4-552C-4DE3-A33D-2E07978D3768}"/>
    <hyperlink ref="E126" location="A125178826K" display="A125178826K" xr:uid="{C943A80E-A00B-477F-A1D2-F2BE2FE4D7BB}"/>
    <hyperlink ref="E127" location="A125178870V" display="A125178870V" xr:uid="{E509E071-7AD4-4279-98FF-8D4FD28B3A54}"/>
    <hyperlink ref="E128" location="A125178778C" display="A125178778C" xr:uid="{24F9F3E1-6A67-4617-9089-6E7D654DE356}"/>
    <hyperlink ref="E129" location="A125178858C" display="A125178858C" xr:uid="{77C2F824-8DB1-44B5-BE45-6E66D5D61679}"/>
    <hyperlink ref="E130" location="A125178862V" display="A125178862V" xr:uid="{0CF739FE-E2A1-412A-A336-7CFB2333D1B4}"/>
    <hyperlink ref="E134" location="A125178782V" display="A125178782V" xr:uid="{43A7B33D-7DDD-4E91-A11C-F3745FB64847}"/>
    <hyperlink ref="E135" location="A125178802T" display="A125178802T" xr:uid="{902588DA-8BDE-4429-B6BF-290A2806D640}"/>
    <hyperlink ref="E138" location="A125178830A" display="A125178830A" xr:uid="{C1F02B6E-8CC4-4691-87BF-4296D26BD06A}"/>
    <hyperlink ref="E139" location="A125178874C" display="A125178874C" xr:uid="{FCA544EC-E24E-4B95-B283-F83225397BBF}"/>
    <hyperlink ref="F133" location="A125173814K" display="A125173814K" xr:uid="{CFCED455-A473-449A-ABD7-952465C05A63}"/>
    <hyperlink ref="I133" location="A125173398K" display="A125173398K" xr:uid="{F3D7827E-DC90-4EC9-A7AB-A258B32CEFA1}"/>
    <hyperlink ref="L133" location="A125173918C" display="A125173918C" xr:uid="{4E2FFE33-7BBF-4FFA-9426-933B3D4794A5}"/>
    <hyperlink ref="O133" location="A125174022F" display="A125174022F" xr:uid="{737AC1C6-14B6-4E86-A1D5-363DBBC11D8F}"/>
    <hyperlink ref="R133" location="A125173502X" display="A125173502X" xr:uid="{D74A73C3-C150-4CFD-AF14-AE166D2C8657}"/>
    <hyperlink ref="U133" location="A125173606T" display="A125173606T" xr:uid="{F25082BD-F0ED-4952-ADA9-B3B22ADC777D}"/>
    <hyperlink ref="X133" location="A125173710T" display="A125173710T" xr:uid="{6F7390D4-DD57-4FCD-8B90-3141E5C5380A}"/>
    <hyperlink ref="AA133" location="A125173294T" display="A125173294T" xr:uid="{1D5B5CD0-0A5C-47CB-9110-00E9EB1E958B}"/>
    <hyperlink ref="G133" location="A125185046C" display="A125185046C" xr:uid="{1B7B6FE4-B5C7-4C51-B830-8B1D70CBA931}"/>
    <hyperlink ref="J133" location="A125184630W" display="A125184630W" xr:uid="{AD46B1A5-2331-4321-ADCE-7BA008096219}"/>
    <hyperlink ref="M133" location="A125185150C" display="A125185150C" xr:uid="{3546854B-3BA1-4A05-B6FB-A82FD01C1B8A}"/>
    <hyperlink ref="P133" location="A125185254W" display="A125185254W" xr:uid="{AAC7D273-F5ED-4777-83F3-310CD540C9FD}"/>
    <hyperlink ref="S133" location="A125184734R" display="A125184734R" xr:uid="{A90C639F-C58E-4E89-8694-600ABDDA8685}"/>
    <hyperlink ref="V133" location="A125184838J" display="A125184838J" xr:uid="{36A62EEA-243C-47AB-9B2B-438C7D077130}"/>
    <hyperlink ref="Y133" location="A125184942J" display="A125184942J" xr:uid="{B78B1ABD-A24E-4FDD-B76F-BC5CCA5FE6D9}"/>
    <hyperlink ref="AB133" location="A125184526W" display="A125184526W" xr:uid="{7E84118F-ECA2-4D8A-A577-C6D65C53BAAB}"/>
    <hyperlink ref="H133" location="A125179430J" display="A125179430J" xr:uid="{EBC660FF-F9A5-4F21-8187-9EF1524775B3}"/>
    <hyperlink ref="K133" location="A125179014W" display="A125179014W" xr:uid="{1184351C-CF1E-4F5C-85DE-6FE0D141A735}"/>
    <hyperlink ref="N133" location="A125179534A" display="A125179534A" xr:uid="{2BC69F0D-C1CC-4CD9-9A80-05542BC3C177}"/>
    <hyperlink ref="Q133" location="A125179638V" display="A125179638V" xr:uid="{34F0C89C-822A-4CFC-82EF-C4F5CCF63CD3}"/>
    <hyperlink ref="T133" location="A125179118R" display="A125179118R" xr:uid="{E7043F2B-65F0-4896-90F7-03C60C8F8A61}"/>
    <hyperlink ref="W133" location="A125179222R" display="A125179222R" xr:uid="{FC299288-6F8E-4EAE-BD20-289215D295B6}"/>
    <hyperlink ref="Z133" location="A125179326J" display="A125179326J" xr:uid="{E21D7B7C-7A23-472B-9478-793C998774BA}"/>
    <hyperlink ref="AC133" location="A125178910A" display="A125178910A" xr:uid="{D74EB26E-3FD5-4932-A0DD-B9C611F8E18B}"/>
    <hyperlink ref="C133" location="A125173190X" display="A125173190X" xr:uid="{B90BE826-FFF1-4C51-9974-7E2F2AD226CE}"/>
    <hyperlink ref="D133" location="A125184422C" display="A125184422C" xr:uid="{602C6874-5956-4704-A0A0-B297967D649A}"/>
    <hyperlink ref="E133" location="A125178806A" display="A125178806A" xr:uid="{A184514A-EAE3-4302-9572-119DFEAD3ED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0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2197</v>
      </c>
    </row>
    <row r="6" spans="1:13" ht="15.75" customHeight="1">
      <c r="B6" s="67" t="s">
        <v>2198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8" spans="1:13" ht="15">
      <c r="D8" s="16" t="s">
        <v>2200</v>
      </c>
    </row>
    <row r="9" spans="1:13" s="17" customFormat="1"/>
    <row r="10" spans="1:13" ht="22.5" customHeight="1">
      <c r="A10" s="18" t="s">
        <v>2201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2202</v>
      </c>
      <c r="I10" s="18" t="s">
        <v>250</v>
      </c>
      <c r="J10" s="18" t="s">
        <v>252</v>
      </c>
      <c r="K10" s="18" t="s">
        <v>2203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2205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2205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2205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2205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2205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2205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2205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2205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2205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2205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2205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2205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2205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2205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2205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2205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2205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2205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2205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2205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2205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2205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2205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2205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2205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2205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2205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2205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2205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2205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2205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2205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2205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2205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2205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2205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2205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2205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2205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2205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2205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2205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2205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2205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2205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2205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2205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2205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2205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2205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2205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2205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2205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2205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2205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2205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2205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2205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2205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2205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2205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2205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2205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2205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2205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2205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2205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2205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2205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2205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2205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2205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2205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2205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2205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2205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2205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2205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2205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2205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2205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2205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2205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2205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2205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2205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2205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2205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2205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2205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2205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2205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2205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2205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2205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2205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2205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2205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2205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2205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2205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2205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2205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2205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2205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2205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2205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2205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2205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2205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2205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2205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2205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2205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2205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2205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2205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2205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2205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2205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2205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2205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2205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2205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2205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2205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2205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2205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2205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2205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2205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2205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2205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2205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2205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2205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2205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2205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2205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2205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2205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2205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2205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2205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2205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2205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2205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2205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2205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2205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2205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2205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2205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2205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2205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2205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2205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2205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2205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2205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2205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2205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2205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2205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2205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2205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2205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2205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2205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2205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2205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2205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2205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2205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2205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2205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2205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2205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2205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2205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2205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2205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2205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2205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2205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2205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2205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2205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2205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2205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2205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2205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2205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2205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2205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2205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2205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2205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2205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2205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2205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2205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2205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2205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2205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2205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2205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2205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2205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2205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2205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2205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2205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2205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2205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2205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2205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2205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2205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2205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2205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2205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2205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2205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2205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2205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2205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2205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2205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2205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2205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2205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2205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2205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2205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2205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2205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2205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2205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2205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2205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2205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2205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2205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2205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2205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2205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2205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2205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2205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2205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2205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2205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2205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2205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2205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2205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2205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2205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2205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2205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2205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2205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2205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2205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2205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2205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2205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2205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2205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2205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2205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2205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2205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2205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2205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2205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2205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2205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2205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2205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2205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2205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2205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2205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2205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2205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2205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2205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2205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2205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2205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2205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2205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2205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2205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2205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2205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2205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2205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2205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2205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2205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2205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2205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2205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2205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2205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2205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2205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2205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2205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2205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2205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2205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2205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2205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2205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2205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2205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2205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2205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2205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2205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2205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2205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2205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2205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2205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2205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2205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2205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2205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2205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2205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2205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2205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2205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2205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2205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2205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2205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2205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2205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2205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2205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2205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2205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2205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2205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2205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2205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2205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2205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2205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2205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2205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2205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2205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2205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2205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2205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2205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2205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2205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2205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2205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2205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2205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2205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2205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2205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2205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2205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2205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2205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2205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2205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2205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2205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2205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2205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2205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2205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2205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2205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2205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2205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2205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2205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2205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2205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2205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2205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2205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2205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2205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2205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2205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2205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2205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2205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2205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2205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2205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2205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2205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2205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2205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2205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2205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2205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2205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2205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2205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2205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2205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2205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2205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2205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2205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2205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2205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2205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2205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2205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2205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2205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2205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2205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2205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2205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2205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2205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2205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2205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2205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2205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2205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2205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2205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2205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2205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2205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2205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2205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2205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2205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2205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2205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2205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2205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2205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2205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2205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2205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2205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2205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2205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2205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2205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2205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2205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2205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2205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2205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44228</v>
      </c>
      <c r="H478" s="11">
        <v>7</v>
      </c>
      <c r="I478" s="20" t="s">
        <v>259</v>
      </c>
      <c r="J478" s="11" t="s">
        <v>261</v>
      </c>
      <c r="K478" s="11" t="s">
        <v>2205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44228</v>
      </c>
      <c r="H479" s="11">
        <v>7</v>
      </c>
      <c r="I479" s="20" t="s">
        <v>259</v>
      </c>
      <c r="J479" s="11" t="s">
        <v>261</v>
      </c>
      <c r="K479" s="11" t="s">
        <v>2205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44228</v>
      </c>
      <c r="H480" s="11">
        <v>7</v>
      </c>
      <c r="I480" s="20" t="s">
        <v>259</v>
      </c>
      <c r="J480" s="11" t="s">
        <v>261</v>
      </c>
      <c r="K480" s="11" t="s">
        <v>2205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44228</v>
      </c>
      <c r="H481" s="11">
        <v>7</v>
      </c>
      <c r="I481" s="20" t="s">
        <v>259</v>
      </c>
      <c r="J481" s="11" t="s">
        <v>261</v>
      </c>
      <c r="K481" s="11" t="s">
        <v>2205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44228</v>
      </c>
      <c r="H482" s="11">
        <v>7</v>
      </c>
      <c r="I482" s="20" t="s">
        <v>259</v>
      </c>
      <c r="J482" s="11" t="s">
        <v>261</v>
      </c>
      <c r="K482" s="11" t="s">
        <v>2205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44228</v>
      </c>
      <c r="H483" s="11">
        <v>7</v>
      </c>
      <c r="I483" s="20" t="s">
        <v>259</v>
      </c>
      <c r="J483" s="11" t="s">
        <v>261</v>
      </c>
      <c r="K483" s="11" t="s">
        <v>2205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44228</v>
      </c>
      <c r="H484" s="11">
        <v>7</v>
      </c>
      <c r="I484" s="20" t="s">
        <v>259</v>
      </c>
      <c r="J484" s="11" t="s">
        <v>261</v>
      </c>
      <c r="K484" s="11" t="s">
        <v>2205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44228</v>
      </c>
      <c r="H485" s="11">
        <v>7</v>
      </c>
      <c r="I485" s="20" t="s">
        <v>259</v>
      </c>
      <c r="J485" s="11" t="s">
        <v>261</v>
      </c>
      <c r="K485" s="11" t="s">
        <v>2205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44228</v>
      </c>
      <c r="H486" s="11">
        <v>7</v>
      </c>
      <c r="I486" s="20" t="s">
        <v>259</v>
      </c>
      <c r="J486" s="11" t="s">
        <v>261</v>
      </c>
      <c r="K486" s="11" t="s">
        <v>2205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44228</v>
      </c>
      <c r="H487" s="11">
        <v>7</v>
      </c>
      <c r="I487" s="20" t="s">
        <v>259</v>
      </c>
      <c r="J487" s="11" t="s">
        <v>261</v>
      </c>
      <c r="K487" s="11" t="s">
        <v>2205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44228</v>
      </c>
      <c r="H488" s="11">
        <v>7</v>
      </c>
      <c r="I488" s="20" t="s">
        <v>259</v>
      </c>
      <c r="J488" s="11" t="s">
        <v>261</v>
      </c>
      <c r="K488" s="11" t="s">
        <v>2205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44228</v>
      </c>
      <c r="H489" s="11">
        <v>7</v>
      </c>
      <c r="I489" s="20" t="s">
        <v>259</v>
      </c>
      <c r="J489" s="11" t="s">
        <v>261</v>
      </c>
      <c r="K489" s="11" t="s">
        <v>2205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44228</v>
      </c>
      <c r="H490" s="11">
        <v>7</v>
      </c>
      <c r="I490" s="20" t="s">
        <v>259</v>
      </c>
      <c r="J490" s="11" t="s">
        <v>261</v>
      </c>
      <c r="K490" s="11" t="s">
        <v>2205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44228</v>
      </c>
      <c r="H491" s="11">
        <v>7</v>
      </c>
      <c r="I491" s="20" t="s">
        <v>259</v>
      </c>
      <c r="J491" s="11" t="s">
        <v>261</v>
      </c>
      <c r="K491" s="11" t="s">
        <v>2205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44228</v>
      </c>
      <c r="H492" s="11">
        <v>7</v>
      </c>
      <c r="I492" s="20" t="s">
        <v>259</v>
      </c>
      <c r="J492" s="11" t="s">
        <v>261</v>
      </c>
      <c r="K492" s="11" t="s">
        <v>2205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44228</v>
      </c>
      <c r="H493" s="11">
        <v>7</v>
      </c>
      <c r="I493" s="20" t="s">
        <v>259</v>
      </c>
      <c r="J493" s="11" t="s">
        <v>261</v>
      </c>
      <c r="K493" s="11" t="s">
        <v>2205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44228</v>
      </c>
      <c r="H494" s="11">
        <v>7</v>
      </c>
      <c r="I494" s="20" t="s">
        <v>259</v>
      </c>
      <c r="J494" s="11" t="s">
        <v>261</v>
      </c>
      <c r="K494" s="11" t="s">
        <v>2205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44228</v>
      </c>
      <c r="H495" s="11">
        <v>7</v>
      </c>
      <c r="I495" s="20" t="s">
        <v>259</v>
      </c>
      <c r="J495" s="11" t="s">
        <v>261</v>
      </c>
      <c r="K495" s="11" t="s">
        <v>2205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44228</v>
      </c>
      <c r="H496" s="11">
        <v>7</v>
      </c>
      <c r="I496" s="20" t="s">
        <v>259</v>
      </c>
      <c r="J496" s="11" t="s">
        <v>261</v>
      </c>
      <c r="K496" s="11" t="s">
        <v>2205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44228</v>
      </c>
      <c r="H497" s="11">
        <v>7</v>
      </c>
      <c r="I497" s="20" t="s">
        <v>259</v>
      </c>
      <c r="J497" s="11" t="s">
        <v>261</v>
      </c>
      <c r="K497" s="11" t="s">
        <v>2205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44228</v>
      </c>
      <c r="H498" s="11">
        <v>7</v>
      </c>
      <c r="I498" s="20" t="s">
        <v>259</v>
      </c>
      <c r="J498" s="11" t="s">
        <v>261</v>
      </c>
      <c r="K498" s="11" t="s">
        <v>2205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44228</v>
      </c>
      <c r="H499" s="11">
        <v>7</v>
      </c>
      <c r="I499" s="20" t="s">
        <v>259</v>
      </c>
      <c r="J499" s="11" t="s">
        <v>261</v>
      </c>
      <c r="K499" s="11" t="s">
        <v>2205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44228</v>
      </c>
      <c r="H500" s="11">
        <v>7</v>
      </c>
      <c r="I500" s="20" t="s">
        <v>259</v>
      </c>
      <c r="J500" s="11" t="s">
        <v>261</v>
      </c>
      <c r="K500" s="11" t="s">
        <v>2205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44228</v>
      </c>
      <c r="H501" s="11">
        <v>7</v>
      </c>
      <c r="I501" s="20" t="s">
        <v>259</v>
      </c>
      <c r="J501" s="11" t="s">
        <v>261</v>
      </c>
      <c r="K501" s="11" t="s">
        <v>2205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44228</v>
      </c>
      <c r="H502" s="11">
        <v>7</v>
      </c>
      <c r="I502" s="20" t="s">
        <v>259</v>
      </c>
      <c r="J502" s="11" t="s">
        <v>261</v>
      </c>
      <c r="K502" s="11" t="s">
        <v>2205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44228</v>
      </c>
      <c r="H503" s="11">
        <v>7</v>
      </c>
      <c r="I503" s="20" t="s">
        <v>259</v>
      </c>
      <c r="J503" s="11" t="s">
        <v>261</v>
      </c>
      <c r="K503" s="11" t="s">
        <v>2205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44228</v>
      </c>
      <c r="H504" s="11">
        <v>7</v>
      </c>
      <c r="I504" s="20" t="s">
        <v>259</v>
      </c>
      <c r="J504" s="11" t="s">
        <v>261</v>
      </c>
      <c r="K504" s="11" t="s">
        <v>2205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44228</v>
      </c>
      <c r="H505" s="11">
        <v>7</v>
      </c>
      <c r="I505" s="20" t="s">
        <v>259</v>
      </c>
      <c r="J505" s="11" t="s">
        <v>261</v>
      </c>
      <c r="K505" s="11" t="s">
        <v>2205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44228</v>
      </c>
      <c r="H506" s="11">
        <v>7</v>
      </c>
      <c r="I506" s="20" t="s">
        <v>259</v>
      </c>
      <c r="J506" s="11" t="s">
        <v>261</v>
      </c>
      <c r="K506" s="11" t="s">
        <v>2205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44228</v>
      </c>
      <c r="H507" s="11">
        <v>7</v>
      </c>
      <c r="I507" s="20" t="s">
        <v>259</v>
      </c>
      <c r="J507" s="11" t="s">
        <v>261</v>
      </c>
      <c r="K507" s="11" t="s">
        <v>2205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44228</v>
      </c>
      <c r="H508" s="11">
        <v>7</v>
      </c>
      <c r="I508" s="20" t="s">
        <v>259</v>
      </c>
      <c r="J508" s="11" t="s">
        <v>261</v>
      </c>
      <c r="K508" s="11" t="s">
        <v>2205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44228</v>
      </c>
      <c r="H509" s="11">
        <v>7</v>
      </c>
      <c r="I509" s="20" t="s">
        <v>259</v>
      </c>
      <c r="J509" s="11" t="s">
        <v>261</v>
      </c>
      <c r="K509" s="11" t="s">
        <v>2205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44228</v>
      </c>
      <c r="H510" s="11">
        <v>7</v>
      </c>
      <c r="I510" s="20" t="s">
        <v>259</v>
      </c>
      <c r="J510" s="11" t="s">
        <v>261</v>
      </c>
      <c r="K510" s="11" t="s">
        <v>2205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44228</v>
      </c>
      <c r="H511" s="11">
        <v>7</v>
      </c>
      <c r="I511" s="20" t="s">
        <v>259</v>
      </c>
      <c r="J511" s="11" t="s">
        <v>261</v>
      </c>
      <c r="K511" s="11" t="s">
        <v>2205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44228</v>
      </c>
      <c r="H512" s="11">
        <v>7</v>
      </c>
      <c r="I512" s="20" t="s">
        <v>259</v>
      </c>
      <c r="J512" s="11" t="s">
        <v>261</v>
      </c>
      <c r="K512" s="11" t="s">
        <v>2205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44228</v>
      </c>
      <c r="H513" s="11">
        <v>7</v>
      </c>
      <c r="I513" s="20" t="s">
        <v>259</v>
      </c>
      <c r="J513" s="11" t="s">
        <v>261</v>
      </c>
      <c r="K513" s="11" t="s">
        <v>2205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44228</v>
      </c>
      <c r="H514" s="11">
        <v>7</v>
      </c>
      <c r="I514" s="20" t="s">
        <v>259</v>
      </c>
      <c r="J514" s="11" t="s">
        <v>261</v>
      </c>
      <c r="K514" s="11" t="s">
        <v>2205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44228</v>
      </c>
      <c r="H515" s="11">
        <v>7</v>
      </c>
      <c r="I515" s="20" t="s">
        <v>259</v>
      </c>
      <c r="J515" s="11" t="s">
        <v>261</v>
      </c>
      <c r="K515" s="11" t="s">
        <v>2205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44228</v>
      </c>
      <c r="H516" s="11">
        <v>7</v>
      </c>
      <c r="I516" s="20" t="s">
        <v>259</v>
      </c>
      <c r="J516" s="11" t="s">
        <v>261</v>
      </c>
      <c r="K516" s="11" t="s">
        <v>2205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44228</v>
      </c>
      <c r="H517" s="11">
        <v>7</v>
      </c>
      <c r="I517" s="20" t="s">
        <v>259</v>
      </c>
      <c r="J517" s="11" t="s">
        <v>261</v>
      </c>
      <c r="K517" s="11" t="s">
        <v>2205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44228</v>
      </c>
      <c r="H518" s="11">
        <v>7</v>
      </c>
      <c r="I518" s="20" t="s">
        <v>259</v>
      </c>
      <c r="J518" s="11" t="s">
        <v>261</v>
      </c>
      <c r="K518" s="11" t="s">
        <v>2205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44228</v>
      </c>
      <c r="H519" s="11">
        <v>7</v>
      </c>
      <c r="I519" s="20" t="s">
        <v>259</v>
      </c>
      <c r="J519" s="11" t="s">
        <v>261</v>
      </c>
      <c r="K519" s="11" t="s">
        <v>2205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44228</v>
      </c>
      <c r="H520" s="11">
        <v>7</v>
      </c>
      <c r="I520" s="20" t="s">
        <v>259</v>
      </c>
      <c r="J520" s="11" t="s">
        <v>261</v>
      </c>
      <c r="K520" s="11" t="s">
        <v>2205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44228</v>
      </c>
      <c r="H521" s="11">
        <v>7</v>
      </c>
      <c r="I521" s="20" t="s">
        <v>259</v>
      </c>
      <c r="J521" s="11" t="s">
        <v>261</v>
      </c>
      <c r="K521" s="11" t="s">
        <v>2205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44228</v>
      </c>
      <c r="H522" s="11">
        <v>7</v>
      </c>
      <c r="I522" s="20" t="s">
        <v>259</v>
      </c>
      <c r="J522" s="11" t="s">
        <v>261</v>
      </c>
      <c r="K522" s="11" t="s">
        <v>2205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44228</v>
      </c>
      <c r="H523" s="11">
        <v>7</v>
      </c>
      <c r="I523" s="20" t="s">
        <v>259</v>
      </c>
      <c r="J523" s="11" t="s">
        <v>261</v>
      </c>
      <c r="K523" s="11" t="s">
        <v>2205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44228</v>
      </c>
      <c r="H524" s="11">
        <v>7</v>
      </c>
      <c r="I524" s="20" t="s">
        <v>259</v>
      </c>
      <c r="J524" s="11" t="s">
        <v>261</v>
      </c>
      <c r="K524" s="11" t="s">
        <v>2205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44228</v>
      </c>
      <c r="H525" s="11">
        <v>7</v>
      </c>
      <c r="I525" s="20" t="s">
        <v>259</v>
      </c>
      <c r="J525" s="11" t="s">
        <v>261</v>
      </c>
      <c r="K525" s="11" t="s">
        <v>2205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44228</v>
      </c>
      <c r="H526" s="11">
        <v>7</v>
      </c>
      <c r="I526" s="20" t="s">
        <v>259</v>
      </c>
      <c r="J526" s="11" t="s">
        <v>261</v>
      </c>
      <c r="K526" s="11" t="s">
        <v>2205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44228</v>
      </c>
      <c r="H527" s="11">
        <v>7</v>
      </c>
      <c r="I527" s="20" t="s">
        <v>259</v>
      </c>
      <c r="J527" s="11" t="s">
        <v>261</v>
      </c>
      <c r="K527" s="11" t="s">
        <v>2205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44228</v>
      </c>
      <c r="H528" s="11">
        <v>7</v>
      </c>
      <c r="I528" s="20" t="s">
        <v>259</v>
      </c>
      <c r="J528" s="11" t="s">
        <v>261</v>
      </c>
      <c r="K528" s="11" t="s">
        <v>2205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44228</v>
      </c>
      <c r="H529" s="11">
        <v>7</v>
      </c>
      <c r="I529" s="20" t="s">
        <v>259</v>
      </c>
      <c r="J529" s="11" t="s">
        <v>261</v>
      </c>
      <c r="K529" s="11" t="s">
        <v>2205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44228</v>
      </c>
      <c r="H530" s="11">
        <v>7</v>
      </c>
      <c r="I530" s="20" t="s">
        <v>259</v>
      </c>
      <c r="J530" s="11" t="s">
        <v>261</v>
      </c>
      <c r="K530" s="11" t="s">
        <v>2205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44228</v>
      </c>
      <c r="H531" s="11">
        <v>7</v>
      </c>
      <c r="I531" s="20" t="s">
        <v>259</v>
      </c>
      <c r="J531" s="11" t="s">
        <v>261</v>
      </c>
      <c r="K531" s="11" t="s">
        <v>2205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44228</v>
      </c>
      <c r="H532" s="11">
        <v>7</v>
      </c>
      <c r="I532" s="20" t="s">
        <v>259</v>
      </c>
      <c r="J532" s="11" t="s">
        <v>261</v>
      </c>
      <c r="K532" s="11" t="s">
        <v>2205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44228</v>
      </c>
      <c r="H533" s="11">
        <v>7</v>
      </c>
      <c r="I533" s="20" t="s">
        <v>259</v>
      </c>
      <c r="J533" s="11" t="s">
        <v>261</v>
      </c>
      <c r="K533" s="11" t="s">
        <v>2205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44228</v>
      </c>
      <c r="H534" s="11">
        <v>7</v>
      </c>
      <c r="I534" s="20" t="s">
        <v>259</v>
      </c>
      <c r="J534" s="11" t="s">
        <v>261</v>
      </c>
      <c r="K534" s="11" t="s">
        <v>2205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44228</v>
      </c>
      <c r="H535" s="11">
        <v>7</v>
      </c>
      <c r="I535" s="20" t="s">
        <v>259</v>
      </c>
      <c r="J535" s="11" t="s">
        <v>261</v>
      </c>
      <c r="K535" s="11" t="s">
        <v>2205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44228</v>
      </c>
      <c r="H536" s="11">
        <v>7</v>
      </c>
      <c r="I536" s="20" t="s">
        <v>259</v>
      </c>
      <c r="J536" s="11" t="s">
        <v>261</v>
      </c>
      <c r="K536" s="11" t="s">
        <v>2205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44228</v>
      </c>
      <c r="H537" s="11">
        <v>7</v>
      </c>
      <c r="I537" s="20" t="s">
        <v>259</v>
      </c>
      <c r="J537" s="11" t="s">
        <v>261</v>
      </c>
      <c r="K537" s="11" t="s">
        <v>2205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44228</v>
      </c>
      <c r="H538" s="11">
        <v>7</v>
      </c>
      <c r="I538" s="20" t="s">
        <v>259</v>
      </c>
      <c r="J538" s="11" t="s">
        <v>261</v>
      </c>
      <c r="K538" s="11" t="s">
        <v>2205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44228</v>
      </c>
      <c r="H539" s="11">
        <v>7</v>
      </c>
      <c r="I539" s="20" t="s">
        <v>259</v>
      </c>
      <c r="J539" s="11" t="s">
        <v>261</v>
      </c>
      <c r="K539" s="11" t="s">
        <v>2205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44228</v>
      </c>
      <c r="H540" s="11">
        <v>7</v>
      </c>
      <c r="I540" s="20" t="s">
        <v>259</v>
      </c>
      <c r="J540" s="11" t="s">
        <v>261</v>
      </c>
      <c r="K540" s="11" t="s">
        <v>2205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44228</v>
      </c>
      <c r="H541" s="11">
        <v>7</v>
      </c>
      <c r="I541" s="20" t="s">
        <v>259</v>
      </c>
      <c r="J541" s="11" t="s">
        <v>261</v>
      </c>
      <c r="K541" s="11" t="s">
        <v>2205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44228</v>
      </c>
      <c r="H542" s="11">
        <v>7</v>
      </c>
      <c r="I542" s="20" t="s">
        <v>259</v>
      </c>
      <c r="J542" s="11" t="s">
        <v>261</v>
      </c>
      <c r="K542" s="11" t="s">
        <v>2205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44228</v>
      </c>
      <c r="H543" s="11">
        <v>7</v>
      </c>
      <c r="I543" s="20" t="s">
        <v>259</v>
      </c>
      <c r="J543" s="11" t="s">
        <v>261</v>
      </c>
      <c r="K543" s="11" t="s">
        <v>2205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44228</v>
      </c>
      <c r="H544" s="11">
        <v>7</v>
      </c>
      <c r="I544" s="20" t="s">
        <v>259</v>
      </c>
      <c r="J544" s="11" t="s">
        <v>261</v>
      </c>
      <c r="K544" s="11" t="s">
        <v>2205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44228</v>
      </c>
      <c r="H545" s="11">
        <v>7</v>
      </c>
      <c r="I545" s="20" t="s">
        <v>259</v>
      </c>
      <c r="J545" s="11" t="s">
        <v>261</v>
      </c>
      <c r="K545" s="11" t="s">
        <v>2205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44228</v>
      </c>
      <c r="H546" s="11">
        <v>7</v>
      </c>
      <c r="I546" s="20" t="s">
        <v>259</v>
      </c>
      <c r="J546" s="11" t="s">
        <v>261</v>
      </c>
      <c r="K546" s="11" t="s">
        <v>2205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44228</v>
      </c>
      <c r="H547" s="11">
        <v>7</v>
      </c>
      <c r="I547" s="20" t="s">
        <v>259</v>
      </c>
      <c r="J547" s="11" t="s">
        <v>261</v>
      </c>
      <c r="K547" s="11" t="s">
        <v>2205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44228</v>
      </c>
      <c r="H548" s="11">
        <v>7</v>
      </c>
      <c r="I548" s="20" t="s">
        <v>259</v>
      </c>
      <c r="J548" s="11" t="s">
        <v>261</v>
      </c>
      <c r="K548" s="11" t="s">
        <v>2205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44228</v>
      </c>
      <c r="H549" s="11">
        <v>7</v>
      </c>
      <c r="I549" s="20" t="s">
        <v>259</v>
      </c>
      <c r="J549" s="11" t="s">
        <v>261</v>
      </c>
      <c r="K549" s="11" t="s">
        <v>2205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44228</v>
      </c>
      <c r="H550" s="11">
        <v>7</v>
      </c>
      <c r="I550" s="20" t="s">
        <v>259</v>
      </c>
      <c r="J550" s="11" t="s">
        <v>261</v>
      </c>
      <c r="K550" s="11" t="s">
        <v>2205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44228</v>
      </c>
      <c r="H551" s="11">
        <v>7</v>
      </c>
      <c r="I551" s="20" t="s">
        <v>259</v>
      </c>
      <c r="J551" s="11" t="s">
        <v>261</v>
      </c>
      <c r="K551" s="11" t="s">
        <v>2205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44228</v>
      </c>
      <c r="H552" s="11">
        <v>7</v>
      </c>
      <c r="I552" s="20" t="s">
        <v>259</v>
      </c>
      <c r="J552" s="11" t="s">
        <v>261</v>
      </c>
      <c r="K552" s="11" t="s">
        <v>2205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44228</v>
      </c>
      <c r="H553" s="11">
        <v>7</v>
      </c>
      <c r="I553" s="20" t="s">
        <v>259</v>
      </c>
      <c r="J553" s="11" t="s">
        <v>261</v>
      </c>
      <c r="K553" s="11" t="s">
        <v>2205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44228</v>
      </c>
      <c r="H554" s="11">
        <v>7</v>
      </c>
      <c r="I554" s="20" t="s">
        <v>259</v>
      </c>
      <c r="J554" s="11" t="s">
        <v>261</v>
      </c>
      <c r="K554" s="11" t="s">
        <v>2205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44228</v>
      </c>
      <c r="H555" s="11">
        <v>7</v>
      </c>
      <c r="I555" s="20" t="s">
        <v>259</v>
      </c>
      <c r="J555" s="11" t="s">
        <v>261</v>
      </c>
      <c r="K555" s="11" t="s">
        <v>2205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44228</v>
      </c>
      <c r="H556" s="11">
        <v>7</v>
      </c>
      <c r="I556" s="20" t="s">
        <v>259</v>
      </c>
      <c r="J556" s="11" t="s">
        <v>261</v>
      </c>
      <c r="K556" s="11" t="s">
        <v>2205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44228</v>
      </c>
      <c r="H557" s="11">
        <v>7</v>
      </c>
      <c r="I557" s="20" t="s">
        <v>259</v>
      </c>
      <c r="J557" s="11" t="s">
        <v>261</v>
      </c>
      <c r="K557" s="11" t="s">
        <v>2205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44228</v>
      </c>
      <c r="H558" s="11">
        <v>7</v>
      </c>
      <c r="I558" s="20" t="s">
        <v>259</v>
      </c>
      <c r="J558" s="11" t="s">
        <v>261</v>
      </c>
      <c r="K558" s="11" t="s">
        <v>2205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44228</v>
      </c>
      <c r="H559" s="11">
        <v>7</v>
      </c>
      <c r="I559" s="20" t="s">
        <v>259</v>
      </c>
      <c r="J559" s="11" t="s">
        <v>261</v>
      </c>
      <c r="K559" s="11" t="s">
        <v>2205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44228</v>
      </c>
      <c r="H560" s="11">
        <v>7</v>
      </c>
      <c r="I560" s="20" t="s">
        <v>259</v>
      </c>
      <c r="J560" s="11" t="s">
        <v>261</v>
      </c>
      <c r="K560" s="11" t="s">
        <v>2205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44228</v>
      </c>
      <c r="H561" s="11">
        <v>7</v>
      </c>
      <c r="I561" s="20" t="s">
        <v>259</v>
      </c>
      <c r="J561" s="11" t="s">
        <v>261</v>
      </c>
      <c r="K561" s="11" t="s">
        <v>2205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44228</v>
      </c>
      <c r="H562" s="11">
        <v>7</v>
      </c>
      <c r="I562" s="20" t="s">
        <v>259</v>
      </c>
      <c r="J562" s="11" t="s">
        <v>261</v>
      </c>
      <c r="K562" s="11" t="s">
        <v>2205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44228</v>
      </c>
      <c r="H563" s="11">
        <v>7</v>
      </c>
      <c r="I563" s="20" t="s">
        <v>259</v>
      </c>
      <c r="J563" s="11" t="s">
        <v>261</v>
      </c>
      <c r="K563" s="11" t="s">
        <v>2205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44228</v>
      </c>
      <c r="H564" s="11">
        <v>7</v>
      </c>
      <c r="I564" s="20" t="s">
        <v>259</v>
      </c>
      <c r="J564" s="11" t="s">
        <v>261</v>
      </c>
      <c r="K564" s="11" t="s">
        <v>2205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44228</v>
      </c>
      <c r="H565" s="11">
        <v>7</v>
      </c>
      <c r="I565" s="20" t="s">
        <v>259</v>
      </c>
      <c r="J565" s="11" t="s">
        <v>261</v>
      </c>
      <c r="K565" s="11" t="s">
        <v>2205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44228</v>
      </c>
      <c r="H566" s="11">
        <v>7</v>
      </c>
      <c r="I566" s="20" t="s">
        <v>259</v>
      </c>
      <c r="J566" s="11" t="s">
        <v>261</v>
      </c>
      <c r="K566" s="11" t="s">
        <v>2205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44228</v>
      </c>
      <c r="H567" s="11">
        <v>7</v>
      </c>
      <c r="I567" s="20" t="s">
        <v>259</v>
      </c>
      <c r="J567" s="11" t="s">
        <v>261</v>
      </c>
      <c r="K567" s="11" t="s">
        <v>2205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44228</v>
      </c>
      <c r="H568" s="11">
        <v>7</v>
      </c>
      <c r="I568" s="20" t="s">
        <v>259</v>
      </c>
      <c r="J568" s="11" t="s">
        <v>261</v>
      </c>
      <c r="K568" s="11" t="s">
        <v>2205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44228</v>
      </c>
      <c r="H569" s="11">
        <v>7</v>
      </c>
      <c r="I569" s="20" t="s">
        <v>259</v>
      </c>
      <c r="J569" s="11" t="s">
        <v>261</v>
      </c>
      <c r="K569" s="11" t="s">
        <v>2205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44228</v>
      </c>
      <c r="H570" s="11">
        <v>7</v>
      </c>
      <c r="I570" s="20" t="s">
        <v>259</v>
      </c>
      <c r="J570" s="11" t="s">
        <v>261</v>
      </c>
      <c r="K570" s="11" t="s">
        <v>2205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44228</v>
      </c>
      <c r="H571" s="11">
        <v>7</v>
      </c>
      <c r="I571" s="20" t="s">
        <v>259</v>
      </c>
      <c r="J571" s="11" t="s">
        <v>261</v>
      </c>
      <c r="K571" s="11" t="s">
        <v>2205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44228</v>
      </c>
      <c r="H572" s="11">
        <v>7</v>
      </c>
      <c r="I572" s="20" t="s">
        <v>259</v>
      </c>
      <c r="J572" s="11" t="s">
        <v>261</v>
      </c>
      <c r="K572" s="11" t="s">
        <v>2205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44228</v>
      </c>
      <c r="H573" s="11">
        <v>7</v>
      </c>
      <c r="I573" s="20" t="s">
        <v>259</v>
      </c>
      <c r="J573" s="11" t="s">
        <v>261</v>
      </c>
      <c r="K573" s="11" t="s">
        <v>2205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44228</v>
      </c>
      <c r="H574" s="11">
        <v>7</v>
      </c>
      <c r="I574" s="20" t="s">
        <v>259</v>
      </c>
      <c r="J574" s="11" t="s">
        <v>261</v>
      </c>
      <c r="K574" s="11" t="s">
        <v>2205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44228</v>
      </c>
      <c r="H575" s="11">
        <v>7</v>
      </c>
      <c r="I575" s="20" t="s">
        <v>259</v>
      </c>
      <c r="J575" s="11" t="s">
        <v>261</v>
      </c>
      <c r="K575" s="11" t="s">
        <v>2205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44228</v>
      </c>
      <c r="H576" s="11">
        <v>7</v>
      </c>
      <c r="I576" s="20" t="s">
        <v>259</v>
      </c>
      <c r="J576" s="11" t="s">
        <v>261</v>
      </c>
      <c r="K576" s="11" t="s">
        <v>2205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44228</v>
      </c>
      <c r="H577" s="11">
        <v>7</v>
      </c>
      <c r="I577" s="20" t="s">
        <v>259</v>
      </c>
      <c r="J577" s="11" t="s">
        <v>261</v>
      </c>
      <c r="K577" s="11" t="s">
        <v>2205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44228</v>
      </c>
      <c r="H578" s="11">
        <v>7</v>
      </c>
      <c r="I578" s="20" t="s">
        <v>259</v>
      </c>
      <c r="J578" s="11" t="s">
        <v>261</v>
      </c>
      <c r="K578" s="11" t="s">
        <v>2205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44228</v>
      </c>
      <c r="H579" s="11">
        <v>7</v>
      </c>
      <c r="I579" s="20" t="s">
        <v>259</v>
      </c>
      <c r="J579" s="11" t="s">
        <v>261</v>
      </c>
      <c r="K579" s="11" t="s">
        <v>2205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44228</v>
      </c>
      <c r="H580" s="11">
        <v>7</v>
      </c>
      <c r="I580" s="20" t="s">
        <v>259</v>
      </c>
      <c r="J580" s="11" t="s">
        <v>261</v>
      </c>
      <c r="K580" s="11" t="s">
        <v>2205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44228</v>
      </c>
      <c r="H581" s="11">
        <v>7</v>
      </c>
      <c r="I581" s="20" t="s">
        <v>259</v>
      </c>
      <c r="J581" s="11" t="s">
        <v>261</v>
      </c>
      <c r="K581" s="11" t="s">
        <v>2205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44228</v>
      </c>
      <c r="H582" s="11">
        <v>7</v>
      </c>
      <c r="I582" s="20" t="s">
        <v>259</v>
      </c>
      <c r="J582" s="11" t="s">
        <v>261</v>
      </c>
      <c r="K582" s="11" t="s">
        <v>2205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44228</v>
      </c>
      <c r="H583" s="11">
        <v>7</v>
      </c>
      <c r="I583" s="20" t="s">
        <v>259</v>
      </c>
      <c r="J583" s="11" t="s">
        <v>261</v>
      </c>
      <c r="K583" s="11" t="s">
        <v>2205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44228</v>
      </c>
      <c r="H584" s="11">
        <v>7</v>
      </c>
      <c r="I584" s="20" t="s">
        <v>259</v>
      </c>
      <c r="J584" s="11" t="s">
        <v>261</v>
      </c>
      <c r="K584" s="11" t="s">
        <v>2205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44228</v>
      </c>
      <c r="H585" s="11">
        <v>7</v>
      </c>
      <c r="I585" s="20" t="s">
        <v>259</v>
      </c>
      <c r="J585" s="11" t="s">
        <v>261</v>
      </c>
      <c r="K585" s="11" t="s">
        <v>2205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44228</v>
      </c>
      <c r="H586" s="11">
        <v>7</v>
      </c>
      <c r="I586" s="20" t="s">
        <v>259</v>
      </c>
      <c r="J586" s="11" t="s">
        <v>261</v>
      </c>
      <c r="K586" s="11" t="s">
        <v>2205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44228</v>
      </c>
      <c r="H587" s="11">
        <v>7</v>
      </c>
      <c r="I587" s="20" t="s">
        <v>259</v>
      </c>
      <c r="J587" s="11" t="s">
        <v>261</v>
      </c>
      <c r="K587" s="11" t="s">
        <v>2205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44228</v>
      </c>
      <c r="H588" s="11">
        <v>7</v>
      </c>
      <c r="I588" s="20" t="s">
        <v>259</v>
      </c>
      <c r="J588" s="11" t="s">
        <v>261</v>
      </c>
      <c r="K588" s="11" t="s">
        <v>2205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44228</v>
      </c>
      <c r="H589" s="11">
        <v>7</v>
      </c>
      <c r="I589" s="20" t="s">
        <v>259</v>
      </c>
      <c r="J589" s="11" t="s">
        <v>261</v>
      </c>
      <c r="K589" s="11" t="s">
        <v>2205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44228</v>
      </c>
      <c r="H590" s="11">
        <v>7</v>
      </c>
      <c r="I590" s="20" t="s">
        <v>259</v>
      </c>
      <c r="J590" s="11" t="s">
        <v>261</v>
      </c>
      <c r="K590" s="11" t="s">
        <v>2205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44228</v>
      </c>
      <c r="H591" s="11">
        <v>7</v>
      </c>
      <c r="I591" s="20" t="s">
        <v>259</v>
      </c>
      <c r="J591" s="11" t="s">
        <v>261</v>
      </c>
      <c r="K591" s="11" t="s">
        <v>2205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44228</v>
      </c>
      <c r="H592" s="11">
        <v>7</v>
      </c>
      <c r="I592" s="20" t="s">
        <v>259</v>
      </c>
      <c r="J592" s="11" t="s">
        <v>261</v>
      </c>
      <c r="K592" s="11" t="s">
        <v>2205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44228</v>
      </c>
      <c r="H593" s="11">
        <v>7</v>
      </c>
      <c r="I593" s="20" t="s">
        <v>259</v>
      </c>
      <c r="J593" s="11" t="s">
        <v>261</v>
      </c>
      <c r="K593" s="11" t="s">
        <v>2205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44228</v>
      </c>
      <c r="H594" s="11">
        <v>7</v>
      </c>
      <c r="I594" s="20" t="s">
        <v>259</v>
      </c>
      <c r="J594" s="11" t="s">
        <v>261</v>
      </c>
      <c r="K594" s="11" t="s">
        <v>2205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44228</v>
      </c>
      <c r="H595" s="11">
        <v>7</v>
      </c>
      <c r="I595" s="20" t="s">
        <v>259</v>
      </c>
      <c r="J595" s="11" t="s">
        <v>261</v>
      </c>
      <c r="K595" s="11" t="s">
        <v>2205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44228</v>
      </c>
      <c r="H596" s="11">
        <v>7</v>
      </c>
      <c r="I596" s="20" t="s">
        <v>259</v>
      </c>
      <c r="J596" s="11" t="s">
        <v>261</v>
      </c>
      <c r="K596" s="11" t="s">
        <v>2205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44228</v>
      </c>
      <c r="H597" s="11">
        <v>7</v>
      </c>
      <c r="I597" s="20" t="s">
        <v>259</v>
      </c>
      <c r="J597" s="11" t="s">
        <v>261</v>
      </c>
      <c r="K597" s="11" t="s">
        <v>2205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44228</v>
      </c>
      <c r="H598" s="11">
        <v>7</v>
      </c>
      <c r="I598" s="20" t="s">
        <v>259</v>
      </c>
      <c r="J598" s="11" t="s">
        <v>261</v>
      </c>
      <c r="K598" s="11" t="s">
        <v>2205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44228</v>
      </c>
      <c r="H599" s="11">
        <v>7</v>
      </c>
      <c r="I599" s="20" t="s">
        <v>259</v>
      </c>
      <c r="J599" s="11" t="s">
        <v>261</v>
      </c>
      <c r="K599" s="11" t="s">
        <v>2205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44228</v>
      </c>
      <c r="H600" s="11">
        <v>7</v>
      </c>
      <c r="I600" s="20" t="s">
        <v>259</v>
      </c>
      <c r="J600" s="11" t="s">
        <v>261</v>
      </c>
      <c r="K600" s="11" t="s">
        <v>2205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44228</v>
      </c>
      <c r="H601" s="11">
        <v>7</v>
      </c>
      <c r="I601" s="20" t="s">
        <v>259</v>
      </c>
      <c r="J601" s="11" t="s">
        <v>261</v>
      </c>
      <c r="K601" s="11" t="s">
        <v>2205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44228</v>
      </c>
      <c r="H602" s="11">
        <v>7</v>
      </c>
      <c r="I602" s="20" t="s">
        <v>259</v>
      </c>
      <c r="J602" s="11" t="s">
        <v>261</v>
      </c>
      <c r="K602" s="11" t="s">
        <v>2205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44228</v>
      </c>
      <c r="H603" s="11">
        <v>7</v>
      </c>
      <c r="I603" s="20" t="s">
        <v>259</v>
      </c>
      <c r="J603" s="11" t="s">
        <v>261</v>
      </c>
      <c r="K603" s="11" t="s">
        <v>2205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44228</v>
      </c>
      <c r="H604" s="11">
        <v>7</v>
      </c>
      <c r="I604" s="20" t="s">
        <v>259</v>
      </c>
      <c r="J604" s="11" t="s">
        <v>261</v>
      </c>
      <c r="K604" s="11" t="s">
        <v>2205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44228</v>
      </c>
      <c r="H605" s="11">
        <v>7</v>
      </c>
      <c r="I605" s="20" t="s">
        <v>259</v>
      </c>
      <c r="J605" s="11" t="s">
        <v>261</v>
      </c>
      <c r="K605" s="11" t="s">
        <v>2205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44228</v>
      </c>
      <c r="H606" s="11">
        <v>7</v>
      </c>
      <c r="I606" s="20" t="s">
        <v>259</v>
      </c>
      <c r="J606" s="11" t="s">
        <v>261</v>
      </c>
      <c r="K606" s="11" t="s">
        <v>2205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44228</v>
      </c>
      <c r="H607" s="11">
        <v>7</v>
      </c>
      <c r="I607" s="20" t="s">
        <v>259</v>
      </c>
      <c r="J607" s="11" t="s">
        <v>261</v>
      </c>
      <c r="K607" s="11" t="s">
        <v>2205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44228</v>
      </c>
      <c r="H608" s="11">
        <v>7</v>
      </c>
      <c r="I608" s="20" t="s">
        <v>259</v>
      </c>
      <c r="J608" s="11" t="s">
        <v>261</v>
      </c>
      <c r="K608" s="11" t="s">
        <v>2205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44228</v>
      </c>
      <c r="H609" s="11">
        <v>7</v>
      </c>
      <c r="I609" s="20" t="s">
        <v>259</v>
      </c>
      <c r="J609" s="11" t="s">
        <v>261</v>
      </c>
      <c r="K609" s="11" t="s">
        <v>2205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44228</v>
      </c>
      <c r="H610" s="11">
        <v>7</v>
      </c>
      <c r="I610" s="20" t="s">
        <v>259</v>
      </c>
      <c r="J610" s="11" t="s">
        <v>261</v>
      </c>
      <c r="K610" s="11" t="s">
        <v>2205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44228</v>
      </c>
      <c r="H611" s="11">
        <v>7</v>
      </c>
      <c r="I611" s="20" t="s">
        <v>259</v>
      </c>
      <c r="J611" s="11" t="s">
        <v>261</v>
      </c>
      <c r="K611" s="11" t="s">
        <v>2205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44228</v>
      </c>
      <c r="H612" s="11">
        <v>7</v>
      </c>
      <c r="I612" s="20" t="s">
        <v>259</v>
      </c>
      <c r="J612" s="11" t="s">
        <v>261</v>
      </c>
      <c r="K612" s="11" t="s">
        <v>2205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44228</v>
      </c>
      <c r="H613" s="11">
        <v>7</v>
      </c>
      <c r="I613" s="20" t="s">
        <v>259</v>
      </c>
      <c r="J613" s="11" t="s">
        <v>261</v>
      </c>
      <c r="K613" s="11" t="s">
        <v>2205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44228</v>
      </c>
      <c r="H614" s="11">
        <v>7</v>
      </c>
      <c r="I614" s="20" t="s">
        <v>259</v>
      </c>
      <c r="J614" s="11" t="s">
        <v>261</v>
      </c>
      <c r="K614" s="11" t="s">
        <v>2205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44228</v>
      </c>
      <c r="H615" s="11">
        <v>7</v>
      </c>
      <c r="I615" s="20" t="s">
        <v>259</v>
      </c>
      <c r="J615" s="11" t="s">
        <v>261</v>
      </c>
      <c r="K615" s="11" t="s">
        <v>2205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44228</v>
      </c>
      <c r="H616" s="11">
        <v>7</v>
      </c>
      <c r="I616" s="20" t="s">
        <v>259</v>
      </c>
      <c r="J616" s="11" t="s">
        <v>261</v>
      </c>
      <c r="K616" s="11" t="s">
        <v>2205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44228</v>
      </c>
      <c r="H617" s="11">
        <v>7</v>
      </c>
      <c r="I617" s="20" t="s">
        <v>259</v>
      </c>
      <c r="J617" s="11" t="s">
        <v>261</v>
      </c>
      <c r="K617" s="11" t="s">
        <v>2205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44228</v>
      </c>
      <c r="H618" s="11">
        <v>7</v>
      </c>
      <c r="I618" s="20" t="s">
        <v>259</v>
      </c>
      <c r="J618" s="11" t="s">
        <v>261</v>
      </c>
      <c r="K618" s="11" t="s">
        <v>2205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44228</v>
      </c>
      <c r="H619" s="11">
        <v>7</v>
      </c>
      <c r="I619" s="20" t="s">
        <v>259</v>
      </c>
      <c r="J619" s="11" t="s">
        <v>261</v>
      </c>
      <c r="K619" s="11" t="s">
        <v>2205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44228</v>
      </c>
      <c r="H620" s="11">
        <v>7</v>
      </c>
      <c r="I620" s="20" t="s">
        <v>259</v>
      </c>
      <c r="J620" s="11" t="s">
        <v>261</v>
      </c>
      <c r="K620" s="11" t="s">
        <v>2205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44228</v>
      </c>
      <c r="H621" s="11">
        <v>7</v>
      </c>
      <c r="I621" s="20" t="s">
        <v>259</v>
      </c>
      <c r="J621" s="11" t="s">
        <v>261</v>
      </c>
      <c r="K621" s="11" t="s">
        <v>2205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44228</v>
      </c>
      <c r="H622" s="11">
        <v>7</v>
      </c>
      <c r="I622" s="20" t="s">
        <v>259</v>
      </c>
      <c r="J622" s="11" t="s">
        <v>261</v>
      </c>
      <c r="K622" s="11" t="s">
        <v>2205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44228</v>
      </c>
      <c r="H623" s="11">
        <v>7</v>
      </c>
      <c r="I623" s="20" t="s">
        <v>259</v>
      </c>
      <c r="J623" s="11" t="s">
        <v>261</v>
      </c>
      <c r="K623" s="11" t="s">
        <v>2205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44228</v>
      </c>
      <c r="H624" s="11">
        <v>7</v>
      </c>
      <c r="I624" s="20" t="s">
        <v>259</v>
      </c>
      <c r="J624" s="11" t="s">
        <v>261</v>
      </c>
      <c r="K624" s="11" t="s">
        <v>2205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44228</v>
      </c>
      <c r="H625" s="11">
        <v>7</v>
      </c>
      <c r="I625" s="20" t="s">
        <v>259</v>
      </c>
      <c r="J625" s="11" t="s">
        <v>261</v>
      </c>
      <c r="K625" s="11" t="s">
        <v>2205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44228</v>
      </c>
      <c r="H626" s="11">
        <v>7</v>
      </c>
      <c r="I626" s="20" t="s">
        <v>259</v>
      </c>
      <c r="J626" s="11" t="s">
        <v>261</v>
      </c>
      <c r="K626" s="11" t="s">
        <v>2205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44228</v>
      </c>
      <c r="H627" s="11">
        <v>7</v>
      </c>
      <c r="I627" s="20" t="s">
        <v>259</v>
      </c>
      <c r="J627" s="11" t="s">
        <v>261</v>
      </c>
      <c r="K627" s="11" t="s">
        <v>2205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44228</v>
      </c>
      <c r="H628" s="11">
        <v>7</v>
      </c>
      <c r="I628" s="20" t="s">
        <v>259</v>
      </c>
      <c r="J628" s="11" t="s">
        <v>261</v>
      </c>
      <c r="K628" s="11" t="s">
        <v>2205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44228</v>
      </c>
      <c r="H629" s="11">
        <v>7</v>
      </c>
      <c r="I629" s="20" t="s">
        <v>259</v>
      </c>
      <c r="J629" s="11" t="s">
        <v>261</v>
      </c>
      <c r="K629" s="11" t="s">
        <v>2205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44228</v>
      </c>
      <c r="H630" s="11">
        <v>7</v>
      </c>
      <c r="I630" s="20" t="s">
        <v>259</v>
      </c>
      <c r="J630" s="11" t="s">
        <v>261</v>
      </c>
      <c r="K630" s="11" t="s">
        <v>2205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44228</v>
      </c>
      <c r="H631" s="11">
        <v>7</v>
      </c>
      <c r="I631" s="20" t="s">
        <v>259</v>
      </c>
      <c r="J631" s="11" t="s">
        <v>261</v>
      </c>
      <c r="K631" s="11" t="s">
        <v>2205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44228</v>
      </c>
      <c r="H632" s="11">
        <v>7</v>
      </c>
      <c r="I632" s="20" t="s">
        <v>259</v>
      </c>
      <c r="J632" s="11" t="s">
        <v>261</v>
      </c>
      <c r="K632" s="11" t="s">
        <v>2205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44228</v>
      </c>
      <c r="H633" s="11">
        <v>7</v>
      </c>
      <c r="I633" s="20" t="s">
        <v>259</v>
      </c>
      <c r="J633" s="11" t="s">
        <v>261</v>
      </c>
      <c r="K633" s="11" t="s">
        <v>2205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44228</v>
      </c>
      <c r="H634" s="11">
        <v>7</v>
      </c>
      <c r="I634" s="20" t="s">
        <v>259</v>
      </c>
      <c r="J634" s="11" t="s">
        <v>261</v>
      </c>
      <c r="K634" s="11" t="s">
        <v>2205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44228</v>
      </c>
      <c r="H635" s="11">
        <v>7</v>
      </c>
      <c r="I635" s="20" t="s">
        <v>259</v>
      </c>
      <c r="J635" s="11" t="s">
        <v>261</v>
      </c>
      <c r="K635" s="11" t="s">
        <v>2205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44228</v>
      </c>
      <c r="H636" s="11">
        <v>7</v>
      </c>
      <c r="I636" s="20" t="s">
        <v>259</v>
      </c>
      <c r="J636" s="11" t="s">
        <v>261</v>
      </c>
      <c r="K636" s="11" t="s">
        <v>2205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44228</v>
      </c>
      <c r="H637" s="11">
        <v>7</v>
      </c>
      <c r="I637" s="20" t="s">
        <v>259</v>
      </c>
      <c r="J637" s="11" t="s">
        <v>261</v>
      </c>
      <c r="K637" s="11" t="s">
        <v>2205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44228</v>
      </c>
      <c r="H638" s="11">
        <v>7</v>
      </c>
      <c r="I638" s="20" t="s">
        <v>259</v>
      </c>
      <c r="J638" s="11" t="s">
        <v>261</v>
      </c>
      <c r="K638" s="11" t="s">
        <v>2205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44228</v>
      </c>
      <c r="H639" s="11">
        <v>7</v>
      </c>
      <c r="I639" s="20" t="s">
        <v>259</v>
      </c>
      <c r="J639" s="11" t="s">
        <v>261</v>
      </c>
      <c r="K639" s="11" t="s">
        <v>2205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44228</v>
      </c>
      <c r="H640" s="11">
        <v>7</v>
      </c>
      <c r="I640" s="20" t="s">
        <v>259</v>
      </c>
      <c r="J640" s="11" t="s">
        <v>261</v>
      </c>
      <c r="K640" s="11" t="s">
        <v>2205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44228</v>
      </c>
      <c r="H641" s="11">
        <v>7</v>
      </c>
      <c r="I641" s="20" t="s">
        <v>259</v>
      </c>
      <c r="J641" s="11" t="s">
        <v>261</v>
      </c>
      <c r="K641" s="11" t="s">
        <v>2205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44228</v>
      </c>
      <c r="H642" s="11">
        <v>7</v>
      </c>
      <c r="I642" s="20" t="s">
        <v>259</v>
      </c>
      <c r="J642" s="11" t="s">
        <v>261</v>
      </c>
      <c r="K642" s="11" t="s">
        <v>2205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44228</v>
      </c>
      <c r="H643" s="11">
        <v>7</v>
      </c>
      <c r="I643" s="20" t="s">
        <v>259</v>
      </c>
      <c r="J643" s="11" t="s">
        <v>261</v>
      </c>
      <c r="K643" s="11" t="s">
        <v>2205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44228</v>
      </c>
      <c r="H644" s="11">
        <v>7</v>
      </c>
      <c r="I644" s="20" t="s">
        <v>259</v>
      </c>
      <c r="J644" s="11" t="s">
        <v>261</v>
      </c>
      <c r="K644" s="11" t="s">
        <v>2205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44228</v>
      </c>
      <c r="H645" s="11">
        <v>7</v>
      </c>
      <c r="I645" s="20" t="s">
        <v>259</v>
      </c>
      <c r="J645" s="11" t="s">
        <v>261</v>
      </c>
      <c r="K645" s="11" t="s">
        <v>2205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44228</v>
      </c>
      <c r="H646" s="11">
        <v>7</v>
      </c>
      <c r="I646" s="20" t="s">
        <v>259</v>
      </c>
      <c r="J646" s="11" t="s">
        <v>261</v>
      </c>
      <c r="K646" s="11" t="s">
        <v>2205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44228</v>
      </c>
      <c r="H647" s="11">
        <v>7</v>
      </c>
      <c r="I647" s="20" t="s">
        <v>259</v>
      </c>
      <c r="J647" s="11" t="s">
        <v>261</v>
      </c>
      <c r="K647" s="11" t="s">
        <v>2205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44228</v>
      </c>
      <c r="H648" s="11">
        <v>7</v>
      </c>
      <c r="I648" s="20" t="s">
        <v>259</v>
      </c>
      <c r="J648" s="11" t="s">
        <v>261</v>
      </c>
      <c r="K648" s="11" t="s">
        <v>2205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44228</v>
      </c>
      <c r="H649" s="11">
        <v>7</v>
      </c>
      <c r="I649" s="20" t="s">
        <v>259</v>
      </c>
      <c r="J649" s="11" t="s">
        <v>261</v>
      </c>
      <c r="K649" s="11" t="s">
        <v>2205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44228</v>
      </c>
      <c r="H650" s="11">
        <v>7</v>
      </c>
      <c r="I650" s="20" t="s">
        <v>259</v>
      </c>
      <c r="J650" s="11" t="s">
        <v>261</v>
      </c>
      <c r="K650" s="11" t="s">
        <v>2205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44228</v>
      </c>
      <c r="H651" s="11">
        <v>7</v>
      </c>
      <c r="I651" s="20" t="s">
        <v>259</v>
      </c>
      <c r="J651" s="11" t="s">
        <v>261</v>
      </c>
      <c r="K651" s="11" t="s">
        <v>2205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44228</v>
      </c>
      <c r="H652" s="11">
        <v>7</v>
      </c>
      <c r="I652" s="20" t="s">
        <v>259</v>
      </c>
      <c r="J652" s="11" t="s">
        <v>261</v>
      </c>
      <c r="K652" s="11" t="s">
        <v>2205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44228</v>
      </c>
      <c r="H653" s="11">
        <v>7</v>
      </c>
      <c r="I653" s="20" t="s">
        <v>259</v>
      </c>
      <c r="J653" s="11" t="s">
        <v>261</v>
      </c>
      <c r="K653" s="11" t="s">
        <v>2205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44228</v>
      </c>
      <c r="H654" s="11">
        <v>7</v>
      </c>
      <c r="I654" s="20" t="s">
        <v>259</v>
      </c>
      <c r="J654" s="11" t="s">
        <v>261</v>
      </c>
      <c r="K654" s="11" t="s">
        <v>2205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44228</v>
      </c>
      <c r="H655" s="11">
        <v>7</v>
      </c>
      <c r="I655" s="20" t="s">
        <v>259</v>
      </c>
      <c r="J655" s="11" t="s">
        <v>261</v>
      </c>
      <c r="K655" s="11" t="s">
        <v>2205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44228</v>
      </c>
      <c r="H656" s="11">
        <v>7</v>
      </c>
      <c r="I656" s="20" t="s">
        <v>259</v>
      </c>
      <c r="J656" s="11" t="s">
        <v>261</v>
      </c>
      <c r="K656" s="11" t="s">
        <v>2205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44228</v>
      </c>
      <c r="H657" s="11">
        <v>7</v>
      </c>
      <c r="I657" s="20" t="s">
        <v>259</v>
      </c>
      <c r="J657" s="11" t="s">
        <v>261</v>
      </c>
      <c r="K657" s="11" t="s">
        <v>2205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44228</v>
      </c>
      <c r="H658" s="11">
        <v>7</v>
      </c>
      <c r="I658" s="20" t="s">
        <v>259</v>
      </c>
      <c r="J658" s="11" t="s">
        <v>261</v>
      </c>
      <c r="K658" s="11" t="s">
        <v>2205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44228</v>
      </c>
      <c r="H659" s="11">
        <v>7</v>
      </c>
      <c r="I659" s="20" t="s">
        <v>259</v>
      </c>
      <c r="J659" s="11" t="s">
        <v>261</v>
      </c>
      <c r="K659" s="11" t="s">
        <v>2205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44228</v>
      </c>
      <c r="H660" s="11">
        <v>7</v>
      </c>
      <c r="I660" s="20" t="s">
        <v>259</v>
      </c>
      <c r="J660" s="11" t="s">
        <v>261</v>
      </c>
      <c r="K660" s="11" t="s">
        <v>2205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44228</v>
      </c>
      <c r="H661" s="11">
        <v>7</v>
      </c>
      <c r="I661" s="20" t="s">
        <v>259</v>
      </c>
      <c r="J661" s="11" t="s">
        <v>261</v>
      </c>
      <c r="K661" s="11" t="s">
        <v>2205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44228</v>
      </c>
      <c r="H662" s="11">
        <v>7</v>
      </c>
      <c r="I662" s="20" t="s">
        <v>259</v>
      </c>
      <c r="J662" s="11" t="s">
        <v>261</v>
      </c>
      <c r="K662" s="11" t="s">
        <v>2205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44228</v>
      </c>
      <c r="H663" s="11">
        <v>7</v>
      </c>
      <c r="I663" s="20" t="s">
        <v>259</v>
      </c>
      <c r="J663" s="11" t="s">
        <v>261</v>
      </c>
      <c r="K663" s="11" t="s">
        <v>2205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44228</v>
      </c>
      <c r="H664" s="11">
        <v>7</v>
      </c>
      <c r="I664" s="20" t="s">
        <v>259</v>
      </c>
      <c r="J664" s="11" t="s">
        <v>261</v>
      </c>
      <c r="K664" s="11" t="s">
        <v>2205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44228</v>
      </c>
      <c r="H665" s="11">
        <v>7</v>
      </c>
      <c r="I665" s="20" t="s">
        <v>259</v>
      </c>
      <c r="J665" s="11" t="s">
        <v>261</v>
      </c>
      <c r="K665" s="11" t="s">
        <v>2205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44228</v>
      </c>
      <c r="H666" s="11">
        <v>7</v>
      </c>
      <c r="I666" s="20" t="s">
        <v>259</v>
      </c>
      <c r="J666" s="11" t="s">
        <v>261</v>
      </c>
      <c r="K666" s="11" t="s">
        <v>2205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44228</v>
      </c>
      <c r="H667" s="11">
        <v>7</v>
      </c>
      <c r="I667" s="20" t="s">
        <v>259</v>
      </c>
      <c r="J667" s="11" t="s">
        <v>261</v>
      </c>
      <c r="K667" s="11" t="s">
        <v>2205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44228</v>
      </c>
      <c r="H668" s="11">
        <v>7</v>
      </c>
      <c r="I668" s="20" t="s">
        <v>259</v>
      </c>
      <c r="J668" s="11" t="s">
        <v>261</v>
      </c>
      <c r="K668" s="11" t="s">
        <v>2205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44228</v>
      </c>
      <c r="H669" s="11">
        <v>7</v>
      </c>
      <c r="I669" s="20" t="s">
        <v>259</v>
      </c>
      <c r="J669" s="11" t="s">
        <v>261</v>
      </c>
      <c r="K669" s="11" t="s">
        <v>2205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44228</v>
      </c>
      <c r="H670" s="11">
        <v>7</v>
      </c>
      <c r="I670" s="20" t="s">
        <v>259</v>
      </c>
      <c r="J670" s="11" t="s">
        <v>261</v>
      </c>
      <c r="K670" s="11" t="s">
        <v>2205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44228</v>
      </c>
      <c r="H671" s="11">
        <v>7</v>
      </c>
      <c r="I671" s="20" t="s">
        <v>259</v>
      </c>
      <c r="J671" s="11" t="s">
        <v>261</v>
      </c>
      <c r="K671" s="11" t="s">
        <v>2205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44228</v>
      </c>
      <c r="H672" s="11">
        <v>7</v>
      </c>
      <c r="I672" s="20" t="s">
        <v>259</v>
      </c>
      <c r="J672" s="11" t="s">
        <v>261</v>
      </c>
      <c r="K672" s="11" t="s">
        <v>2205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44228</v>
      </c>
      <c r="H673" s="11">
        <v>7</v>
      </c>
      <c r="I673" s="20" t="s">
        <v>259</v>
      </c>
      <c r="J673" s="11" t="s">
        <v>261</v>
      </c>
      <c r="K673" s="11" t="s">
        <v>2205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44228</v>
      </c>
      <c r="H674" s="11">
        <v>7</v>
      </c>
      <c r="I674" s="20" t="s">
        <v>259</v>
      </c>
      <c r="J674" s="11" t="s">
        <v>261</v>
      </c>
      <c r="K674" s="11" t="s">
        <v>2205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44228</v>
      </c>
      <c r="H675" s="11">
        <v>7</v>
      </c>
      <c r="I675" s="20" t="s">
        <v>259</v>
      </c>
      <c r="J675" s="11" t="s">
        <v>261</v>
      </c>
      <c r="K675" s="11" t="s">
        <v>2205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44228</v>
      </c>
      <c r="H676" s="11">
        <v>7</v>
      </c>
      <c r="I676" s="20" t="s">
        <v>259</v>
      </c>
      <c r="J676" s="11" t="s">
        <v>261</v>
      </c>
      <c r="K676" s="11" t="s">
        <v>2205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44228</v>
      </c>
      <c r="H677" s="11">
        <v>7</v>
      </c>
      <c r="I677" s="20" t="s">
        <v>259</v>
      </c>
      <c r="J677" s="11" t="s">
        <v>261</v>
      </c>
      <c r="K677" s="11" t="s">
        <v>2205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44228</v>
      </c>
      <c r="H678" s="11">
        <v>7</v>
      </c>
      <c r="I678" s="20" t="s">
        <v>259</v>
      </c>
      <c r="J678" s="11" t="s">
        <v>261</v>
      </c>
      <c r="K678" s="11" t="s">
        <v>2205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44228</v>
      </c>
      <c r="H679" s="11">
        <v>7</v>
      </c>
      <c r="I679" s="20" t="s">
        <v>259</v>
      </c>
      <c r="J679" s="11" t="s">
        <v>261</v>
      </c>
      <c r="K679" s="11" t="s">
        <v>2205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44228</v>
      </c>
      <c r="H680" s="11">
        <v>7</v>
      </c>
      <c r="I680" s="20" t="s">
        <v>259</v>
      </c>
      <c r="J680" s="11" t="s">
        <v>261</v>
      </c>
      <c r="K680" s="11" t="s">
        <v>2205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44228</v>
      </c>
      <c r="H681" s="11">
        <v>7</v>
      </c>
      <c r="I681" s="20" t="s">
        <v>259</v>
      </c>
      <c r="J681" s="11" t="s">
        <v>261</v>
      </c>
      <c r="K681" s="11" t="s">
        <v>2205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44228</v>
      </c>
      <c r="H682" s="11">
        <v>7</v>
      </c>
      <c r="I682" s="20" t="s">
        <v>259</v>
      </c>
      <c r="J682" s="11" t="s">
        <v>261</v>
      </c>
      <c r="K682" s="11" t="s">
        <v>2205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44228</v>
      </c>
      <c r="H683" s="11">
        <v>7</v>
      </c>
      <c r="I683" s="20" t="s">
        <v>259</v>
      </c>
      <c r="J683" s="11" t="s">
        <v>261</v>
      </c>
      <c r="K683" s="11" t="s">
        <v>2205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44228</v>
      </c>
      <c r="H684" s="11">
        <v>7</v>
      </c>
      <c r="I684" s="20" t="s">
        <v>259</v>
      </c>
      <c r="J684" s="11" t="s">
        <v>261</v>
      </c>
      <c r="K684" s="11" t="s">
        <v>2205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44228</v>
      </c>
      <c r="H685" s="11">
        <v>7</v>
      </c>
      <c r="I685" s="20" t="s">
        <v>259</v>
      </c>
      <c r="J685" s="11" t="s">
        <v>261</v>
      </c>
      <c r="K685" s="11" t="s">
        <v>2205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44228</v>
      </c>
      <c r="H686" s="11">
        <v>7</v>
      </c>
      <c r="I686" s="20" t="s">
        <v>259</v>
      </c>
      <c r="J686" s="11" t="s">
        <v>261</v>
      </c>
      <c r="K686" s="11" t="s">
        <v>2205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44228</v>
      </c>
      <c r="H687" s="11">
        <v>7</v>
      </c>
      <c r="I687" s="20" t="s">
        <v>259</v>
      </c>
      <c r="J687" s="11" t="s">
        <v>261</v>
      </c>
      <c r="K687" s="11" t="s">
        <v>2205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44228</v>
      </c>
      <c r="H688" s="11">
        <v>7</v>
      </c>
      <c r="I688" s="20" t="s">
        <v>259</v>
      </c>
      <c r="J688" s="11" t="s">
        <v>261</v>
      </c>
      <c r="K688" s="11" t="s">
        <v>2205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44228</v>
      </c>
      <c r="H689" s="11">
        <v>7</v>
      </c>
      <c r="I689" s="20" t="s">
        <v>259</v>
      </c>
      <c r="J689" s="11" t="s">
        <v>261</v>
      </c>
      <c r="K689" s="11" t="s">
        <v>2205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44228</v>
      </c>
      <c r="H690" s="11">
        <v>7</v>
      </c>
      <c r="I690" s="20" t="s">
        <v>259</v>
      </c>
      <c r="J690" s="11" t="s">
        <v>261</v>
      </c>
      <c r="K690" s="11" t="s">
        <v>2205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44228</v>
      </c>
      <c r="H691" s="11">
        <v>7</v>
      </c>
      <c r="I691" s="20" t="s">
        <v>259</v>
      </c>
      <c r="J691" s="11" t="s">
        <v>261</v>
      </c>
      <c r="K691" s="11" t="s">
        <v>2205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44228</v>
      </c>
      <c r="H692" s="11">
        <v>7</v>
      </c>
      <c r="I692" s="20" t="s">
        <v>259</v>
      </c>
      <c r="J692" s="11" t="s">
        <v>261</v>
      </c>
      <c r="K692" s="11" t="s">
        <v>2205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44228</v>
      </c>
      <c r="H693" s="11">
        <v>7</v>
      </c>
      <c r="I693" s="20" t="s">
        <v>259</v>
      </c>
      <c r="J693" s="11" t="s">
        <v>261</v>
      </c>
      <c r="K693" s="11" t="s">
        <v>2205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44228</v>
      </c>
      <c r="H694" s="11">
        <v>7</v>
      </c>
      <c r="I694" s="20" t="s">
        <v>259</v>
      </c>
      <c r="J694" s="11" t="s">
        <v>261</v>
      </c>
      <c r="K694" s="11" t="s">
        <v>2205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44228</v>
      </c>
      <c r="H695" s="11">
        <v>7</v>
      </c>
      <c r="I695" s="20" t="s">
        <v>259</v>
      </c>
      <c r="J695" s="11" t="s">
        <v>261</v>
      </c>
      <c r="K695" s="11" t="s">
        <v>2205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44228</v>
      </c>
      <c r="H696" s="11">
        <v>7</v>
      </c>
      <c r="I696" s="20" t="s">
        <v>259</v>
      </c>
      <c r="J696" s="11" t="s">
        <v>261</v>
      </c>
      <c r="K696" s="11" t="s">
        <v>2205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44228</v>
      </c>
      <c r="H697" s="11">
        <v>7</v>
      </c>
      <c r="I697" s="20" t="s">
        <v>259</v>
      </c>
      <c r="J697" s="11" t="s">
        <v>261</v>
      </c>
      <c r="K697" s="11" t="s">
        <v>2205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44228</v>
      </c>
      <c r="H698" s="11">
        <v>7</v>
      </c>
      <c r="I698" s="20" t="s">
        <v>259</v>
      </c>
      <c r="J698" s="11" t="s">
        <v>261</v>
      </c>
      <c r="K698" s="11" t="s">
        <v>2205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44228</v>
      </c>
      <c r="H699" s="11">
        <v>7</v>
      </c>
      <c r="I699" s="20" t="s">
        <v>259</v>
      </c>
      <c r="J699" s="11" t="s">
        <v>261</v>
      </c>
      <c r="K699" s="11" t="s">
        <v>2205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44228</v>
      </c>
      <c r="H700" s="11">
        <v>7</v>
      </c>
      <c r="I700" s="20" t="s">
        <v>259</v>
      </c>
      <c r="J700" s="11" t="s">
        <v>261</v>
      </c>
      <c r="K700" s="11" t="s">
        <v>2205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44228</v>
      </c>
      <c r="H701" s="11">
        <v>7</v>
      </c>
      <c r="I701" s="20" t="s">
        <v>259</v>
      </c>
      <c r="J701" s="11" t="s">
        <v>261</v>
      </c>
      <c r="K701" s="11" t="s">
        <v>2205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44228</v>
      </c>
      <c r="H702" s="11">
        <v>7</v>
      </c>
      <c r="I702" s="20" t="s">
        <v>259</v>
      </c>
      <c r="J702" s="11" t="s">
        <v>261</v>
      </c>
      <c r="K702" s="11" t="s">
        <v>2205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44228</v>
      </c>
      <c r="H703" s="11">
        <v>7</v>
      </c>
      <c r="I703" s="20" t="s">
        <v>259</v>
      </c>
      <c r="J703" s="11" t="s">
        <v>261</v>
      </c>
      <c r="K703" s="11" t="s">
        <v>2205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44228</v>
      </c>
      <c r="H704" s="11">
        <v>7</v>
      </c>
      <c r="I704" s="20" t="s">
        <v>259</v>
      </c>
      <c r="J704" s="11" t="s">
        <v>261</v>
      </c>
      <c r="K704" s="11" t="s">
        <v>2205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44228</v>
      </c>
      <c r="H705" s="11">
        <v>7</v>
      </c>
      <c r="I705" s="20" t="s">
        <v>259</v>
      </c>
      <c r="J705" s="11" t="s">
        <v>261</v>
      </c>
      <c r="K705" s="11" t="s">
        <v>2205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44228</v>
      </c>
      <c r="H706" s="11">
        <v>7</v>
      </c>
      <c r="I706" s="20" t="s">
        <v>259</v>
      </c>
      <c r="J706" s="11" t="s">
        <v>261</v>
      </c>
      <c r="K706" s="11" t="s">
        <v>2205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44228</v>
      </c>
      <c r="H707" s="11">
        <v>7</v>
      </c>
      <c r="I707" s="20" t="s">
        <v>259</v>
      </c>
      <c r="J707" s="11" t="s">
        <v>261</v>
      </c>
      <c r="K707" s="11" t="s">
        <v>2205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44228</v>
      </c>
      <c r="H708" s="11">
        <v>7</v>
      </c>
      <c r="I708" s="20" t="s">
        <v>259</v>
      </c>
      <c r="J708" s="11" t="s">
        <v>261</v>
      </c>
      <c r="K708" s="11" t="s">
        <v>2205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44228</v>
      </c>
      <c r="H709" s="11">
        <v>7</v>
      </c>
      <c r="I709" s="20" t="s">
        <v>259</v>
      </c>
      <c r="J709" s="11" t="s">
        <v>261</v>
      </c>
      <c r="K709" s="11" t="s">
        <v>2205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44228</v>
      </c>
      <c r="H710" s="11">
        <v>7</v>
      </c>
      <c r="I710" s="20" t="s">
        <v>259</v>
      </c>
      <c r="J710" s="11" t="s">
        <v>261</v>
      </c>
      <c r="K710" s="11" t="s">
        <v>2205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44228</v>
      </c>
      <c r="H711" s="11">
        <v>7</v>
      </c>
      <c r="I711" s="20" t="s">
        <v>259</v>
      </c>
      <c r="J711" s="11" t="s">
        <v>261</v>
      </c>
      <c r="K711" s="11" t="s">
        <v>2205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44228</v>
      </c>
      <c r="H712" s="11">
        <v>7</v>
      </c>
      <c r="I712" s="20" t="s">
        <v>259</v>
      </c>
      <c r="J712" s="11" t="s">
        <v>261</v>
      </c>
      <c r="K712" s="11" t="s">
        <v>2205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44228</v>
      </c>
      <c r="H713" s="11">
        <v>7</v>
      </c>
      <c r="I713" s="20" t="s">
        <v>259</v>
      </c>
      <c r="J713" s="11" t="s">
        <v>261</v>
      </c>
      <c r="K713" s="11" t="s">
        <v>2205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44228</v>
      </c>
      <c r="H714" s="11">
        <v>7</v>
      </c>
      <c r="I714" s="20" t="s">
        <v>259</v>
      </c>
      <c r="J714" s="11" t="s">
        <v>261</v>
      </c>
      <c r="K714" s="11" t="s">
        <v>2205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44228</v>
      </c>
      <c r="H715" s="11">
        <v>7</v>
      </c>
      <c r="I715" s="20" t="s">
        <v>259</v>
      </c>
      <c r="J715" s="11" t="s">
        <v>261</v>
      </c>
      <c r="K715" s="11" t="s">
        <v>2205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44228</v>
      </c>
      <c r="H716" s="11">
        <v>7</v>
      </c>
      <c r="I716" s="20" t="s">
        <v>259</v>
      </c>
      <c r="J716" s="11" t="s">
        <v>261</v>
      </c>
      <c r="K716" s="11" t="s">
        <v>2205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44228</v>
      </c>
      <c r="H717" s="11">
        <v>7</v>
      </c>
      <c r="I717" s="20" t="s">
        <v>259</v>
      </c>
      <c r="J717" s="11" t="s">
        <v>261</v>
      </c>
      <c r="K717" s="11" t="s">
        <v>2205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44228</v>
      </c>
      <c r="H718" s="11">
        <v>7</v>
      </c>
      <c r="I718" s="20" t="s">
        <v>259</v>
      </c>
      <c r="J718" s="11" t="s">
        <v>261</v>
      </c>
      <c r="K718" s="11" t="s">
        <v>2205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44228</v>
      </c>
      <c r="H719" s="11">
        <v>7</v>
      </c>
      <c r="I719" s="20" t="s">
        <v>259</v>
      </c>
      <c r="J719" s="11" t="s">
        <v>261</v>
      </c>
      <c r="K719" s="11" t="s">
        <v>2205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44228</v>
      </c>
      <c r="H720" s="11">
        <v>7</v>
      </c>
      <c r="I720" s="20" t="s">
        <v>259</v>
      </c>
      <c r="J720" s="11" t="s">
        <v>261</v>
      </c>
      <c r="K720" s="11" t="s">
        <v>2205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44228</v>
      </c>
      <c r="H721" s="11">
        <v>7</v>
      </c>
      <c r="I721" s="20" t="s">
        <v>259</v>
      </c>
      <c r="J721" s="11" t="s">
        <v>261</v>
      </c>
      <c r="K721" s="11" t="s">
        <v>2205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44228</v>
      </c>
      <c r="H722" s="11">
        <v>7</v>
      </c>
      <c r="I722" s="20" t="s">
        <v>259</v>
      </c>
      <c r="J722" s="11" t="s">
        <v>261</v>
      </c>
      <c r="K722" s="11" t="s">
        <v>2205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44228</v>
      </c>
      <c r="H723" s="11">
        <v>7</v>
      </c>
      <c r="I723" s="20" t="s">
        <v>259</v>
      </c>
      <c r="J723" s="11" t="s">
        <v>261</v>
      </c>
      <c r="K723" s="11" t="s">
        <v>2205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44228</v>
      </c>
      <c r="H724" s="11">
        <v>7</v>
      </c>
      <c r="I724" s="20" t="s">
        <v>259</v>
      </c>
      <c r="J724" s="11" t="s">
        <v>261</v>
      </c>
      <c r="K724" s="11" t="s">
        <v>2205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44228</v>
      </c>
      <c r="H725" s="11">
        <v>7</v>
      </c>
      <c r="I725" s="20" t="s">
        <v>259</v>
      </c>
      <c r="J725" s="11" t="s">
        <v>261</v>
      </c>
      <c r="K725" s="11" t="s">
        <v>2205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44228</v>
      </c>
      <c r="H726" s="11">
        <v>7</v>
      </c>
      <c r="I726" s="20" t="s">
        <v>259</v>
      </c>
      <c r="J726" s="11" t="s">
        <v>261</v>
      </c>
      <c r="K726" s="11" t="s">
        <v>2205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44228</v>
      </c>
      <c r="H727" s="11">
        <v>7</v>
      </c>
      <c r="I727" s="20" t="s">
        <v>259</v>
      </c>
      <c r="J727" s="11" t="s">
        <v>261</v>
      </c>
      <c r="K727" s="11" t="s">
        <v>2205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44228</v>
      </c>
      <c r="H728" s="11">
        <v>7</v>
      </c>
      <c r="I728" s="20" t="s">
        <v>259</v>
      </c>
      <c r="J728" s="11" t="s">
        <v>261</v>
      </c>
      <c r="K728" s="11" t="s">
        <v>2205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44228</v>
      </c>
      <c r="H729" s="11">
        <v>7</v>
      </c>
      <c r="I729" s="20" t="s">
        <v>259</v>
      </c>
      <c r="J729" s="11" t="s">
        <v>261</v>
      </c>
      <c r="K729" s="11" t="s">
        <v>2205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44228</v>
      </c>
      <c r="H730" s="11">
        <v>7</v>
      </c>
      <c r="I730" s="20" t="s">
        <v>259</v>
      </c>
      <c r="J730" s="11" t="s">
        <v>261</v>
      </c>
      <c r="K730" s="11" t="s">
        <v>2205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44228</v>
      </c>
      <c r="H731" s="11">
        <v>7</v>
      </c>
      <c r="I731" s="20" t="s">
        <v>259</v>
      </c>
      <c r="J731" s="11" t="s">
        <v>261</v>
      </c>
      <c r="K731" s="11" t="s">
        <v>2205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44228</v>
      </c>
      <c r="H732" s="11">
        <v>7</v>
      </c>
      <c r="I732" s="20" t="s">
        <v>259</v>
      </c>
      <c r="J732" s="11" t="s">
        <v>261</v>
      </c>
      <c r="K732" s="11" t="s">
        <v>2205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44228</v>
      </c>
      <c r="H733" s="11">
        <v>7</v>
      </c>
      <c r="I733" s="20" t="s">
        <v>259</v>
      </c>
      <c r="J733" s="11" t="s">
        <v>261</v>
      </c>
      <c r="K733" s="11" t="s">
        <v>2205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44228</v>
      </c>
      <c r="H734" s="11">
        <v>7</v>
      </c>
      <c r="I734" s="20" t="s">
        <v>259</v>
      </c>
      <c r="J734" s="11" t="s">
        <v>261</v>
      </c>
      <c r="K734" s="11" t="s">
        <v>2205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44228</v>
      </c>
      <c r="H735" s="11">
        <v>7</v>
      </c>
      <c r="I735" s="20" t="s">
        <v>259</v>
      </c>
      <c r="J735" s="11" t="s">
        <v>261</v>
      </c>
      <c r="K735" s="11" t="s">
        <v>2205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44228</v>
      </c>
      <c r="H736" s="11">
        <v>7</v>
      </c>
      <c r="I736" s="20" t="s">
        <v>259</v>
      </c>
      <c r="J736" s="11" t="s">
        <v>261</v>
      </c>
      <c r="K736" s="11" t="s">
        <v>2205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44228</v>
      </c>
      <c r="H737" s="11">
        <v>7</v>
      </c>
      <c r="I737" s="20" t="s">
        <v>259</v>
      </c>
      <c r="J737" s="11" t="s">
        <v>261</v>
      </c>
      <c r="K737" s="11" t="s">
        <v>2205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44228</v>
      </c>
      <c r="H738" s="11">
        <v>7</v>
      </c>
      <c r="I738" s="20" t="s">
        <v>259</v>
      </c>
      <c r="J738" s="11" t="s">
        <v>261</v>
      </c>
      <c r="K738" s="11" t="s">
        <v>2205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44228</v>
      </c>
      <c r="H739" s="11">
        <v>7</v>
      </c>
      <c r="I739" s="20" t="s">
        <v>259</v>
      </c>
      <c r="J739" s="11" t="s">
        <v>261</v>
      </c>
      <c r="K739" s="11" t="s">
        <v>2205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44228</v>
      </c>
      <c r="H740" s="11">
        <v>7</v>
      </c>
      <c r="I740" s="20" t="s">
        <v>259</v>
      </c>
      <c r="J740" s="11" t="s">
        <v>261</v>
      </c>
      <c r="K740" s="11" t="s">
        <v>2205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44228</v>
      </c>
      <c r="H741" s="11">
        <v>7</v>
      </c>
      <c r="I741" s="20" t="s">
        <v>259</v>
      </c>
      <c r="J741" s="11" t="s">
        <v>261</v>
      </c>
      <c r="K741" s="11" t="s">
        <v>2205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44228</v>
      </c>
      <c r="H742" s="11">
        <v>7</v>
      </c>
      <c r="I742" s="20" t="s">
        <v>259</v>
      </c>
      <c r="J742" s="11" t="s">
        <v>261</v>
      </c>
      <c r="K742" s="11" t="s">
        <v>2205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44228</v>
      </c>
      <c r="H743" s="11">
        <v>7</v>
      </c>
      <c r="I743" s="20" t="s">
        <v>259</v>
      </c>
      <c r="J743" s="11" t="s">
        <v>261</v>
      </c>
      <c r="K743" s="11" t="s">
        <v>2205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44228</v>
      </c>
      <c r="H744" s="11">
        <v>7</v>
      </c>
      <c r="I744" s="20" t="s">
        <v>259</v>
      </c>
      <c r="J744" s="11" t="s">
        <v>261</v>
      </c>
      <c r="K744" s="11" t="s">
        <v>2205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44228</v>
      </c>
      <c r="H745" s="11">
        <v>7</v>
      </c>
      <c r="I745" s="20" t="s">
        <v>259</v>
      </c>
      <c r="J745" s="11" t="s">
        <v>261</v>
      </c>
      <c r="K745" s="11" t="s">
        <v>2205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44228</v>
      </c>
      <c r="H746" s="11">
        <v>7</v>
      </c>
      <c r="I746" s="20" t="s">
        <v>259</v>
      </c>
      <c r="J746" s="11" t="s">
        <v>261</v>
      </c>
      <c r="K746" s="11" t="s">
        <v>2205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44228</v>
      </c>
      <c r="H747" s="11">
        <v>7</v>
      </c>
      <c r="I747" s="20" t="s">
        <v>259</v>
      </c>
      <c r="J747" s="11" t="s">
        <v>261</v>
      </c>
      <c r="K747" s="11" t="s">
        <v>2205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44228</v>
      </c>
      <c r="H748" s="11">
        <v>7</v>
      </c>
      <c r="I748" s="20" t="s">
        <v>259</v>
      </c>
      <c r="J748" s="11" t="s">
        <v>261</v>
      </c>
      <c r="K748" s="11" t="s">
        <v>2205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44228</v>
      </c>
      <c r="H749" s="11">
        <v>7</v>
      </c>
      <c r="I749" s="20" t="s">
        <v>259</v>
      </c>
      <c r="J749" s="11" t="s">
        <v>261</v>
      </c>
      <c r="K749" s="11" t="s">
        <v>2205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44228</v>
      </c>
      <c r="H750" s="11">
        <v>7</v>
      </c>
      <c r="I750" s="20" t="s">
        <v>259</v>
      </c>
      <c r="J750" s="11" t="s">
        <v>261</v>
      </c>
      <c r="K750" s="11" t="s">
        <v>2205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44228</v>
      </c>
      <c r="H751" s="11">
        <v>7</v>
      </c>
      <c r="I751" s="20" t="s">
        <v>259</v>
      </c>
      <c r="J751" s="11" t="s">
        <v>261</v>
      </c>
      <c r="K751" s="11" t="s">
        <v>2205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44228</v>
      </c>
      <c r="H752" s="11">
        <v>7</v>
      </c>
      <c r="I752" s="20" t="s">
        <v>259</v>
      </c>
      <c r="J752" s="11" t="s">
        <v>261</v>
      </c>
      <c r="K752" s="11" t="s">
        <v>2205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44228</v>
      </c>
      <c r="H753" s="11">
        <v>7</v>
      </c>
      <c r="I753" s="20" t="s">
        <v>259</v>
      </c>
      <c r="J753" s="11" t="s">
        <v>261</v>
      </c>
      <c r="K753" s="11" t="s">
        <v>2205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44228</v>
      </c>
      <c r="H754" s="11">
        <v>7</v>
      </c>
      <c r="I754" s="20" t="s">
        <v>259</v>
      </c>
      <c r="J754" s="11" t="s">
        <v>261</v>
      </c>
      <c r="K754" s="11" t="s">
        <v>2205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44228</v>
      </c>
      <c r="H755" s="11">
        <v>7</v>
      </c>
      <c r="I755" s="20" t="s">
        <v>259</v>
      </c>
      <c r="J755" s="11" t="s">
        <v>261</v>
      </c>
      <c r="K755" s="11" t="s">
        <v>2205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44228</v>
      </c>
      <c r="H756" s="11">
        <v>7</v>
      </c>
      <c r="I756" s="20" t="s">
        <v>259</v>
      </c>
      <c r="J756" s="11" t="s">
        <v>261</v>
      </c>
      <c r="K756" s="11" t="s">
        <v>2205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44228</v>
      </c>
      <c r="H757" s="11">
        <v>7</v>
      </c>
      <c r="I757" s="20" t="s">
        <v>259</v>
      </c>
      <c r="J757" s="11" t="s">
        <v>261</v>
      </c>
      <c r="K757" s="11" t="s">
        <v>2205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44228</v>
      </c>
      <c r="H758" s="11">
        <v>7</v>
      </c>
      <c r="I758" s="20" t="s">
        <v>259</v>
      </c>
      <c r="J758" s="11" t="s">
        <v>261</v>
      </c>
      <c r="K758" s="11" t="s">
        <v>2205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44228</v>
      </c>
      <c r="H759" s="11">
        <v>7</v>
      </c>
      <c r="I759" s="20" t="s">
        <v>259</v>
      </c>
      <c r="J759" s="11" t="s">
        <v>261</v>
      </c>
      <c r="K759" s="11" t="s">
        <v>2205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44228</v>
      </c>
      <c r="H760" s="11">
        <v>7</v>
      </c>
      <c r="I760" s="20" t="s">
        <v>259</v>
      </c>
      <c r="J760" s="11" t="s">
        <v>261</v>
      </c>
      <c r="K760" s="11" t="s">
        <v>2205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44228</v>
      </c>
      <c r="H761" s="11">
        <v>7</v>
      </c>
      <c r="I761" s="20" t="s">
        <v>259</v>
      </c>
      <c r="J761" s="11" t="s">
        <v>261</v>
      </c>
      <c r="K761" s="11" t="s">
        <v>2205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44228</v>
      </c>
      <c r="H762" s="11">
        <v>7</v>
      </c>
      <c r="I762" s="20" t="s">
        <v>259</v>
      </c>
      <c r="J762" s="11" t="s">
        <v>261</v>
      </c>
      <c r="K762" s="11" t="s">
        <v>2205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44228</v>
      </c>
      <c r="H763" s="11">
        <v>7</v>
      </c>
      <c r="I763" s="20" t="s">
        <v>259</v>
      </c>
      <c r="J763" s="11" t="s">
        <v>261</v>
      </c>
      <c r="K763" s="11" t="s">
        <v>2205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44228</v>
      </c>
      <c r="H764" s="11">
        <v>7</v>
      </c>
      <c r="I764" s="20" t="s">
        <v>259</v>
      </c>
      <c r="J764" s="11" t="s">
        <v>261</v>
      </c>
      <c r="K764" s="11" t="s">
        <v>2205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44228</v>
      </c>
      <c r="H765" s="11">
        <v>7</v>
      </c>
      <c r="I765" s="20" t="s">
        <v>259</v>
      </c>
      <c r="J765" s="11" t="s">
        <v>261</v>
      </c>
      <c r="K765" s="11" t="s">
        <v>2205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44228</v>
      </c>
      <c r="H766" s="11">
        <v>7</v>
      </c>
      <c r="I766" s="20" t="s">
        <v>259</v>
      </c>
      <c r="J766" s="11" t="s">
        <v>261</v>
      </c>
      <c r="K766" s="11" t="s">
        <v>2205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44228</v>
      </c>
      <c r="H767" s="11">
        <v>7</v>
      </c>
      <c r="I767" s="20" t="s">
        <v>259</v>
      </c>
      <c r="J767" s="11" t="s">
        <v>261</v>
      </c>
      <c r="K767" s="11" t="s">
        <v>2205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44228</v>
      </c>
      <c r="H768" s="11">
        <v>7</v>
      </c>
      <c r="I768" s="20" t="s">
        <v>259</v>
      </c>
      <c r="J768" s="11" t="s">
        <v>261</v>
      </c>
      <c r="K768" s="11" t="s">
        <v>2205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44228</v>
      </c>
      <c r="H769" s="11">
        <v>7</v>
      </c>
      <c r="I769" s="20" t="s">
        <v>259</v>
      </c>
      <c r="J769" s="11" t="s">
        <v>261</v>
      </c>
      <c r="K769" s="11" t="s">
        <v>2205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44228</v>
      </c>
      <c r="H770" s="11">
        <v>7</v>
      </c>
      <c r="I770" s="20" t="s">
        <v>259</v>
      </c>
      <c r="J770" s="11" t="s">
        <v>261</v>
      </c>
      <c r="K770" s="11" t="s">
        <v>2205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44228</v>
      </c>
      <c r="H771" s="11">
        <v>7</v>
      </c>
      <c r="I771" s="20" t="s">
        <v>259</v>
      </c>
      <c r="J771" s="11" t="s">
        <v>261</v>
      </c>
      <c r="K771" s="11" t="s">
        <v>2205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44228</v>
      </c>
      <c r="H772" s="11">
        <v>7</v>
      </c>
      <c r="I772" s="20" t="s">
        <v>259</v>
      </c>
      <c r="J772" s="11" t="s">
        <v>261</v>
      </c>
      <c r="K772" s="11" t="s">
        <v>2205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44228</v>
      </c>
      <c r="H773" s="11">
        <v>7</v>
      </c>
      <c r="I773" s="20" t="s">
        <v>259</v>
      </c>
      <c r="J773" s="11" t="s">
        <v>261</v>
      </c>
      <c r="K773" s="11" t="s">
        <v>2205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44228</v>
      </c>
      <c r="H774" s="11">
        <v>7</v>
      </c>
      <c r="I774" s="20" t="s">
        <v>259</v>
      </c>
      <c r="J774" s="11" t="s">
        <v>261</v>
      </c>
      <c r="K774" s="11" t="s">
        <v>2205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44228</v>
      </c>
      <c r="H775" s="11">
        <v>7</v>
      </c>
      <c r="I775" s="20" t="s">
        <v>259</v>
      </c>
      <c r="J775" s="11" t="s">
        <v>261</v>
      </c>
      <c r="K775" s="11" t="s">
        <v>2205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44228</v>
      </c>
      <c r="H776" s="11">
        <v>7</v>
      </c>
      <c r="I776" s="20" t="s">
        <v>259</v>
      </c>
      <c r="J776" s="11" t="s">
        <v>261</v>
      </c>
      <c r="K776" s="11" t="s">
        <v>2205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44228</v>
      </c>
      <c r="H777" s="11">
        <v>7</v>
      </c>
      <c r="I777" s="20" t="s">
        <v>259</v>
      </c>
      <c r="J777" s="11" t="s">
        <v>261</v>
      </c>
      <c r="K777" s="11" t="s">
        <v>2205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44228</v>
      </c>
      <c r="H778" s="11">
        <v>7</v>
      </c>
      <c r="I778" s="20" t="s">
        <v>259</v>
      </c>
      <c r="J778" s="11" t="s">
        <v>261</v>
      </c>
      <c r="K778" s="11" t="s">
        <v>2205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44228</v>
      </c>
      <c r="H779" s="11">
        <v>7</v>
      </c>
      <c r="I779" s="20" t="s">
        <v>259</v>
      </c>
      <c r="J779" s="11" t="s">
        <v>261</v>
      </c>
      <c r="K779" s="11" t="s">
        <v>2205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44228</v>
      </c>
      <c r="H780" s="11">
        <v>7</v>
      </c>
      <c r="I780" s="20" t="s">
        <v>259</v>
      </c>
      <c r="J780" s="11" t="s">
        <v>261</v>
      </c>
      <c r="K780" s="11" t="s">
        <v>2205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44228</v>
      </c>
      <c r="H781" s="11">
        <v>7</v>
      </c>
      <c r="I781" s="20" t="s">
        <v>259</v>
      </c>
      <c r="J781" s="11" t="s">
        <v>261</v>
      </c>
      <c r="K781" s="11" t="s">
        <v>2205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44228</v>
      </c>
      <c r="H782" s="11">
        <v>7</v>
      </c>
      <c r="I782" s="20" t="s">
        <v>259</v>
      </c>
      <c r="J782" s="11" t="s">
        <v>261</v>
      </c>
      <c r="K782" s="11" t="s">
        <v>2205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44228</v>
      </c>
      <c r="H783" s="11">
        <v>7</v>
      </c>
      <c r="I783" s="20" t="s">
        <v>259</v>
      </c>
      <c r="J783" s="11" t="s">
        <v>261</v>
      </c>
      <c r="K783" s="11" t="s">
        <v>2205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44228</v>
      </c>
      <c r="H784" s="11">
        <v>7</v>
      </c>
      <c r="I784" s="20" t="s">
        <v>259</v>
      </c>
      <c r="J784" s="11" t="s">
        <v>261</v>
      </c>
      <c r="K784" s="11" t="s">
        <v>2205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44228</v>
      </c>
      <c r="H785" s="11">
        <v>7</v>
      </c>
      <c r="I785" s="20" t="s">
        <v>259</v>
      </c>
      <c r="J785" s="11" t="s">
        <v>261</v>
      </c>
      <c r="K785" s="11" t="s">
        <v>2205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44228</v>
      </c>
      <c r="H786" s="11">
        <v>7</v>
      </c>
      <c r="I786" s="20" t="s">
        <v>259</v>
      </c>
      <c r="J786" s="11" t="s">
        <v>261</v>
      </c>
      <c r="K786" s="11" t="s">
        <v>2205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44228</v>
      </c>
      <c r="H787" s="11">
        <v>7</v>
      </c>
      <c r="I787" s="20" t="s">
        <v>259</v>
      </c>
      <c r="J787" s="11" t="s">
        <v>261</v>
      </c>
      <c r="K787" s="11" t="s">
        <v>2205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44228</v>
      </c>
      <c r="H788" s="11">
        <v>7</v>
      </c>
      <c r="I788" s="20" t="s">
        <v>259</v>
      </c>
      <c r="J788" s="11" t="s">
        <v>261</v>
      </c>
      <c r="K788" s="11" t="s">
        <v>2205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44228</v>
      </c>
      <c r="H789" s="11">
        <v>7</v>
      </c>
      <c r="I789" s="20" t="s">
        <v>259</v>
      </c>
      <c r="J789" s="11" t="s">
        <v>261</v>
      </c>
      <c r="K789" s="11" t="s">
        <v>2205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44228</v>
      </c>
      <c r="H790" s="11">
        <v>7</v>
      </c>
      <c r="I790" s="20" t="s">
        <v>259</v>
      </c>
      <c r="J790" s="11" t="s">
        <v>261</v>
      </c>
      <c r="K790" s="11" t="s">
        <v>2205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44228</v>
      </c>
      <c r="H791" s="11">
        <v>7</v>
      </c>
      <c r="I791" s="20" t="s">
        <v>259</v>
      </c>
      <c r="J791" s="11" t="s">
        <v>261</v>
      </c>
      <c r="K791" s="11" t="s">
        <v>2205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44228</v>
      </c>
      <c r="H792" s="11">
        <v>7</v>
      </c>
      <c r="I792" s="20" t="s">
        <v>259</v>
      </c>
      <c r="J792" s="11" t="s">
        <v>261</v>
      </c>
      <c r="K792" s="11" t="s">
        <v>2205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44228</v>
      </c>
      <c r="H793" s="11">
        <v>7</v>
      </c>
      <c r="I793" s="20" t="s">
        <v>259</v>
      </c>
      <c r="J793" s="11" t="s">
        <v>261</v>
      </c>
      <c r="K793" s="11" t="s">
        <v>2205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44228</v>
      </c>
      <c r="H794" s="11">
        <v>7</v>
      </c>
      <c r="I794" s="20" t="s">
        <v>259</v>
      </c>
      <c r="J794" s="11" t="s">
        <v>261</v>
      </c>
      <c r="K794" s="11" t="s">
        <v>2205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44228</v>
      </c>
      <c r="H795" s="11">
        <v>7</v>
      </c>
      <c r="I795" s="20" t="s">
        <v>259</v>
      </c>
      <c r="J795" s="11" t="s">
        <v>261</v>
      </c>
      <c r="K795" s="11" t="s">
        <v>2205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44228</v>
      </c>
      <c r="H796" s="11">
        <v>7</v>
      </c>
      <c r="I796" s="20" t="s">
        <v>259</v>
      </c>
      <c r="J796" s="11" t="s">
        <v>261</v>
      </c>
      <c r="K796" s="11" t="s">
        <v>2205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44228</v>
      </c>
      <c r="H797" s="11">
        <v>7</v>
      </c>
      <c r="I797" s="20" t="s">
        <v>259</v>
      </c>
      <c r="J797" s="11" t="s">
        <v>261</v>
      </c>
      <c r="K797" s="11" t="s">
        <v>2205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44228</v>
      </c>
      <c r="H798" s="11">
        <v>7</v>
      </c>
      <c r="I798" s="20" t="s">
        <v>259</v>
      </c>
      <c r="J798" s="11" t="s">
        <v>261</v>
      </c>
      <c r="K798" s="11" t="s">
        <v>2205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44228</v>
      </c>
      <c r="H799" s="11">
        <v>7</v>
      </c>
      <c r="I799" s="20" t="s">
        <v>259</v>
      </c>
      <c r="J799" s="11" t="s">
        <v>261</v>
      </c>
      <c r="K799" s="11" t="s">
        <v>2205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44228</v>
      </c>
      <c r="H800" s="11">
        <v>7</v>
      </c>
      <c r="I800" s="20" t="s">
        <v>259</v>
      </c>
      <c r="J800" s="11" t="s">
        <v>261</v>
      </c>
      <c r="K800" s="11" t="s">
        <v>2205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44228</v>
      </c>
      <c r="H801" s="11">
        <v>7</v>
      </c>
      <c r="I801" s="20" t="s">
        <v>259</v>
      </c>
      <c r="J801" s="11" t="s">
        <v>261</v>
      </c>
      <c r="K801" s="11" t="s">
        <v>2205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44228</v>
      </c>
      <c r="H802" s="11">
        <v>7</v>
      </c>
      <c r="I802" s="20" t="s">
        <v>259</v>
      </c>
      <c r="J802" s="11" t="s">
        <v>261</v>
      </c>
      <c r="K802" s="11" t="s">
        <v>2205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44228</v>
      </c>
      <c r="H803" s="11">
        <v>7</v>
      </c>
      <c r="I803" s="20" t="s">
        <v>259</v>
      </c>
      <c r="J803" s="11" t="s">
        <v>261</v>
      </c>
      <c r="K803" s="11" t="s">
        <v>2205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44228</v>
      </c>
      <c r="H804" s="11">
        <v>7</v>
      </c>
      <c r="I804" s="20" t="s">
        <v>259</v>
      </c>
      <c r="J804" s="11" t="s">
        <v>261</v>
      </c>
      <c r="K804" s="11" t="s">
        <v>2205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44228</v>
      </c>
      <c r="H805" s="11">
        <v>7</v>
      </c>
      <c r="I805" s="20" t="s">
        <v>259</v>
      </c>
      <c r="J805" s="11" t="s">
        <v>261</v>
      </c>
      <c r="K805" s="11" t="s">
        <v>2205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44228</v>
      </c>
      <c r="H806" s="11">
        <v>7</v>
      </c>
      <c r="I806" s="20" t="s">
        <v>259</v>
      </c>
      <c r="J806" s="11" t="s">
        <v>261</v>
      </c>
      <c r="K806" s="11" t="s">
        <v>2205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44228</v>
      </c>
      <c r="H807" s="11">
        <v>7</v>
      </c>
      <c r="I807" s="20" t="s">
        <v>259</v>
      </c>
      <c r="J807" s="11" t="s">
        <v>261</v>
      </c>
      <c r="K807" s="11" t="s">
        <v>2205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44228</v>
      </c>
      <c r="H808" s="11">
        <v>7</v>
      </c>
      <c r="I808" s="20" t="s">
        <v>259</v>
      </c>
      <c r="J808" s="11" t="s">
        <v>261</v>
      </c>
      <c r="K808" s="11" t="s">
        <v>2205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44228</v>
      </c>
      <c r="H809" s="11">
        <v>7</v>
      </c>
      <c r="I809" s="20" t="s">
        <v>259</v>
      </c>
      <c r="J809" s="11" t="s">
        <v>261</v>
      </c>
      <c r="K809" s="11" t="s">
        <v>2205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44228</v>
      </c>
      <c r="H810" s="11">
        <v>7</v>
      </c>
      <c r="I810" s="20" t="s">
        <v>259</v>
      </c>
      <c r="J810" s="11" t="s">
        <v>261</v>
      </c>
      <c r="K810" s="11" t="s">
        <v>2205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44228</v>
      </c>
      <c r="H811" s="11">
        <v>7</v>
      </c>
      <c r="I811" s="20" t="s">
        <v>259</v>
      </c>
      <c r="J811" s="11" t="s">
        <v>261</v>
      </c>
      <c r="K811" s="11" t="s">
        <v>2205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44228</v>
      </c>
      <c r="H812" s="11">
        <v>7</v>
      </c>
      <c r="I812" s="20" t="s">
        <v>259</v>
      </c>
      <c r="J812" s="11" t="s">
        <v>261</v>
      </c>
      <c r="K812" s="11" t="s">
        <v>2205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44228</v>
      </c>
      <c r="H813" s="11">
        <v>7</v>
      </c>
      <c r="I813" s="20" t="s">
        <v>259</v>
      </c>
      <c r="J813" s="11" t="s">
        <v>261</v>
      </c>
      <c r="K813" s="11" t="s">
        <v>2205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44228</v>
      </c>
      <c r="H814" s="11">
        <v>7</v>
      </c>
      <c r="I814" s="20" t="s">
        <v>259</v>
      </c>
      <c r="J814" s="11" t="s">
        <v>261</v>
      </c>
      <c r="K814" s="11" t="s">
        <v>2205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44228</v>
      </c>
      <c r="H815" s="11">
        <v>7</v>
      </c>
      <c r="I815" s="20" t="s">
        <v>259</v>
      </c>
      <c r="J815" s="11" t="s">
        <v>261</v>
      </c>
      <c r="K815" s="11" t="s">
        <v>2205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44228</v>
      </c>
      <c r="H816" s="11">
        <v>7</v>
      </c>
      <c r="I816" s="20" t="s">
        <v>259</v>
      </c>
      <c r="J816" s="11" t="s">
        <v>261</v>
      </c>
      <c r="K816" s="11" t="s">
        <v>2205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44228</v>
      </c>
      <c r="H817" s="11">
        <v>7</v>
      </c>
      <c r="I817" s="20" t="s">
        <v>259</v>
      </c>
      <c r="J817" s="11" t="s">
        <v>261</v>
      </c>
      <c r="K817" s="11" t="s">
        <v>2205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44228</v>
      </c>
      <c r="H818" s="11">
        <v>7</v>
      </c>
      <c r="I818" s="20" t="s">
        <v>259</v>
      </c>
      <c r="J818" s="11" t="s">
        <v>261</v>
      </c>
      <c r="K818" s="11" t="s">
        <v>2205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44228</v>
      </c>
      <c r="H819" s="11">
        <v>7</v>
      </c>
      <c r="I819" s="20" t="s">
        <v>259</v>
      </c>
      <c r="J819" s="11" t="s">
        <v>261</v>
      </c>
      <c r="K819" s="11" t="s">
        <v>2205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44228</v>
      </c>
      <c r="H820" s="11">
        <v>7</v>
      </c>
      <c r="I820" s="20" t="s">
        <v>259</v>
      </c>
      <c r="J820" s="11" t="s">
        <v>261</v>
      </c>
      <c r="K820" s="11" t="s">
        <v>2205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44228</v>
      </c>
      <c r="H821" s="11">
        <v>7</v>
      </c>
      <c r="I821" s="20" t="s">
        <v>259</v>
      </c>
      <c r="J821" s="11" t="s">
        <v>261</v>
      </c>
      <c r="K821" s="11" t="s">
        <v>2205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44228</v>
      </c>
      <c r="H822" s="11">
        <v>7</v>
      </c>
      <c r="I822" s="20" t="s">
        <v>259</v>
      </c>
      <c r="J822" s="11" t="s">
        <v>261</v>
      </c>
      <c r="K822" s="11" t="s">
        <v>2205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44228</v>
      </c>
      <c r="H823" s="11">
        <v>7</v>
      </c>
      <c r="I823" s="20" t="s">
        <v>259</v>
      </c>
      <c r="J823" s="11" t="s">
        <v>261</v>
      </c>
      <c r="K823" s="11" t="s">
        <v>2205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44228</v>
      </c>
      <c r="H824" s="11">
        <v>7</v>
      </c>
      <c r="I824" s="20" t="s">
        <v>259</v>
      </c>
      <c r="J824" s="11" t="s">
        <v>261</v>
      </c>
      <c r="K824" s="11" t="s">
        <v>2205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44228</v>
      </c>
      <c r="H825" s="11">
        <v>7</v>
      </c>
      <c r="I825" s="20" t="s">
        <v>259</v>
      </c>
      <c r="J825" s="11" t="s">
        <v>261</v>
      </c>
      <c r="K825" s="11" t="s">
        <v>2205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44228</v>
      </c>
      <c r="H826" s="11">
        <v>7</v>
      </c>
      <c r="I826" s="20" t="s">
        <v>259</v>
      </c>
      <c r="J826" s="11" t="s">
        <v>261</v>
      </c>
      <c r="K826" s="11" t="s">
        <v>2205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44228</v>
      </c>
      <c r="H827" s="11">
        <v>7</v>
      </c>
      <c r="I827" s="20" t="s">
        <v>259</v>
      </c>
      <c r="J827" s="11" t="s">
        <v>261</v>
      </c>
      <c r="K827" s="11" t="s">
        <v>2205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44228</v>
      </c>
      <c r="H828" s="11">
        <v>7</v>
      </c>
      <c r="I828" s="20" t="s">
        <v>259</v>
      </c>
      <c r="J828" s="11" t="s">
        <v>261</v>
      </c>
      <c r="K828" s="11" t="s">
        <v>2205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44228</v>
      </c>
      <c r="H829" s="11">
        <v>7</v>
      </c>
      <c r="I829" s="20" t="s">
        <v>259</v>
      </c>
      <c r="J829" s="11" t="s">
        <v>261</v>
      </c>
      <c r="K829" s="11" t="s">
        <v>2205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44228</v>
      </c>
      <c r="H830" s="11">
        <v>7</v>
      </c>
      <c r="I830" s="20" t="s">
        <v>259</v>
      </c>
      <c r="J830" s="11" t="s">
        <v>261</v>
      </c>
      <c r="K830" s="11" t="s">
        <v>2205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44228</v>
      </c>
      <c r="H831" s="11">
        <v>7</v>
      </c>
      <c r="I831" s="20" t="s">
        <v>259</v>
      </c>
      <c r="J831" s="11" t="s">
        <v>261</v>
      </c>
      <c r="K831" s="11" t="s">
        <v>2205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44228</v>
      </c>
      <c r="H832" s="11">
        <v>7</v>
      </c>
      <c r="I832" s="20" t="s">
        <v>259</v>
      </c>
      <c r="J832" s="11" t="s">
        <v>261</v>
      </c>
      <c r="K832" s="11" t="s">
        <v>2205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44228</v>
      </c>
      <c r="H833" s="11">
        <v>7</v>
      </c>
      <c r="I833" s="20" t="s">
        <v>259</v>
      </c>
      <c r="J833" s="11" t="s">
        <v>261</v>
      </c>
      <c r="K833" s="11" t="s">
        <v>2205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44228</v>
      </c>
      <c r="H834" s="11">
        <v>7</v>
      </c>
      <c r="I834" s="20" t="s">
        <v>259</v>
      </c>
      <c r="J834" s="11" t="s">
        <v>261</v>
      </c>
      <c r="K834" s="11" t="s">
        <v>2205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44228</v>
      </c>
      <c r="H835" s="11">
        <v>7</v>
      </c>
      <c r="I835" s="20" t="s">
        <v>259</v>
      </c>
      <c r="J835" s="11" t="s">
        <v>261</v>
      </c>
      <c r="K835" s="11" t="s">
        <v>2205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44228</v>
      </c>
      <c r="H836" s="11">
        <v>7</v>
      </c>
      <c r="I836" s="20" t="s">
        <v>259</v>
      </c>
      <c r="J836" s="11" t="s">
        <v>261</v>
      </c>
      <c r="K836" s="11" t="s">
        <v>2205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44228</v>
      </c>
      <c r="H837" s="11">
        <v>7</v>
      </c>
      <c r="I837" s="20" t="s">
        <v>259</v>
      </c>
      <c r="J837" s="11" t="s">
        <v>261</v>
      </c>
      <c r="K837" s="11" t="s">
        <v>2205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44228</v>
      </c>
      <c r="H838" s="11">
        <v>7</v>
      </c>
      <c r="I838" s="20" t="s">
        <v>259</v>
      </c>
      <c r="J838" s="11" t="s">
        <v>261</v>
      </c>
      <c r="K838" s="11" t="s">
        <v>2205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44228</v>
      </c>
      <c r="H839" s="11">
        <v>7</v>
      </c>
      <c r="I839" s="20" t="s">
        <v>259</v>
      </c>
      <c r="J839" s="11" t="s">
        <v>261</v>
      </c>
      <c r="K839" s="11" t="s">
        <v>2205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44228</v>
      </c>
      <c r="H840" s="11">
        <v>7</v>
      </c>
      <c r="I840" s="20" t="s">
        <v>259</v>
      </c>
      <c r="J840" s="11" t="s">
        <v>261</v>
      </c>
      <c r="K840" s="11" t="s">
        <v>2205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44228</v>
      </c>
      <c r="H841" s="11">
        <v>7</v>
      </c>
      <c r="I841" s="20" t="s">
        <v>259</v>
      </c>
      <c r="J841" s="11" t="s">
        <v>261</v>
      </c>
      <c r="K841" s="11" t="s">
        <v>2205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44228</v>
      </c>
      <c r="H842" s="11">
        <v>7</v>
      </c>
      <c r="I842" s="20" t="s">
        <v>259</v>
      </c>
      <c r="J842" s="11" t="s">
        <v>261</v>
      </c>
      <c r="K842" s="11" t="s">
        <v>2205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44228</v>
      </c>
      <c r="H843" s="11">
        <v>7</v>
      </c>
      <c r="I843" s="20" t="s">
        <v>259</v>
      </c>
      <c r="J843" s="11" t="s">
        <v>261</v>
      </c>
      <c r="K843" s="11" t="s">
        <v>2205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44228</v>
      </c>
      <c r="H844" s="11">
        <v>7</v>
      </c>
      <c r="I844" s="20" t="s">
        <v>259</v>
      </c>
      <c r="J844" s="11" t="s">
        <v>261</v>
      </c>
      <c r="K844" s="11" t="s">
        <v>2205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44228</v>
      </c>
      <c r="H845" s="11">
        <v>7</v>
      </c>
      <c r="I845" s="20" t="s">
        <v>259</v>
      </c>
      <c r="J845" s="11" t="s">
        <v>261</v>
      </c>
      <c r="K845" s="11" t="s">
        <v>2205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44228</v>
      </c>
      <c r="H846" s="11">
        <v>7</v>
      </c>
      <c r="I846" s="20" t="s">
        <v>259</v>
      </c>
      <c r="J846" s="11" t="s">
        <v>261</v>
      </c>
      <c r="K846" s="11" t="s">
        <v>2205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44228</v>
      </c>
      <c r="H847" s="11">
        <v>7</v>
      </c>
      <c r="I847" s="20" t="s">
        <v>259</v>
      </c>
      <c r="J847" s="11" t="s">
        <v>261</v>
      </c>
      <c r="K847" s="11" t="s">
        <v>2205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44228</v>
      </c>
      <c r="H848" s="11">
        <v>7</v>
      </c>
      <c r="I848" s="20" t="s">
        <v>259</v>
      </c>
      <c r="J848" s="11" t="s">
        <v>261</v>
      </c>
      <c r="K848" s="11" t="s">
        <v>2205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44228</v>
      </c>
      <c r="H849" s="11">
        <v>7</v>
      </c>
      <c r="I849" s="20" t="s">
        <v>259</v>
      </c>
      <c r="J849" s="11" t="s">
        <v>261</v>
      </c>
      <c r="K849" s="11" t="s">
        <v>2205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44228</v>
      </c>
      <c r="H850" s="11">
        <v>7</v>
      </c>
      <c r="I850" s="20" t="s">
        <v>259</v>
      </c>
      <c r="J850" s="11" t="s">
        <v>261</v>
      </c>
      <c r="K850" s="11" t="s">
        <v>2205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44228</v>
      </c>
      <c r="H851" s="11">
        <v>7</v>
      </c>
      <c r="I851" s="20" t="s">
        <v>259</v>
      </c>
      <c r="J851" s="11" t="s">
        <v>261</v>
      </c>
      <c r="K851" s="11" t="s">
        <v>2205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44228</v>
      </c>
      <c r="H852" s="11">
        <v>7</v>
      </c>
      <c r="I852" s="20" t="s">
        <v>259</v>
      </c>
      <c r="J852" s="11" t="s">
        <v>261</v>
      </c>
      <c r="K852" s="11" t="s">
        <v>2205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44228</v>
      </c>
      <c r="H853" s="11">
        <v>7</v>
      </c>
      <c r="I853" s="20" t="s">
        <v>259</v>
      </c>
      <c r="J853" s="11" t="s">
        <v>261</v>
      </c>
      <c r="K853" s="11" t="s">
        <v>2205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44228</v>
      </c>
      <c r="H854" s="11">
        <v>7</v>
      </c>
      <c r="I854" s="20" t="s">
        <v>259</v>
      </c>
      <c r="J854" s="11" t="s">
        <v>261</v>
      </c>
      <c r="K854" s="11" t="s">
        <v>2205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44228</v>
      </c>
      <c r="H855" s="11">
        <v>7</v>
      </c>
      <c r="I855" s="20" t="s">
        <v>259</v>
      </c>
      <c r="J855" s="11" t="s">
        <v>261</v>
      </c>
      <c r="K855" s="11" t="s">
        <v>2205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44228</v>
      </c>
      <c r="H856" s="11">
        <v>7</v>
      </c>
      <c r="I856" s="20" t="s">
        <v>259</v>
      </c>
      <c r="J856" s="11" t="s">
        <v>261</v>
      </c>
      <c r="K856" s="11" t="s">
        <v>2205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44228</v>
      </c>
      <c r="H857" s="11">
        <v>7</v>
      </c>
      <c r="I857" s="20" t="s">
        <v>259</v>
      </c>
      <c r="J857" s="11" t="s">
        <v>261</v>
      </c>
      <c r="K857" s="11" t="s">
        <v>2205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44228</v>
      </c>
      <c r="H858" s="11">
        <v>7</v>
      </c>
      <c r="I858" s="20" t="s">
        <v>259</v>
      </c>
      <c r="J858" s="11" t="s">
        <v>261</v>
      </c>
      <c r="K858" s="11" t="s">
        <v>2205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44228</v>
      </c>
      <c r="H859" s="11">
        <v>7</v>
      </c>
      <c r="I859" s="20" t="s">
        <v>259</v>
      </c>
      <c r="J859" s="11" t="s">
        <v>261</v>
      </c>
      <c r="K859" s="11" t="s">
        <v>2205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44228</v>
      </c>
      <c r="H860" s="11">
        <v>7</v>
      </c>
      <c r="I860" s="20" t="s">
        <v>259</v>
      </c>
      <c r="J860" s="11" t="s">
        <v>261</v>
      </c>
      <c r="K860" s="11" t="s">
        <v>2205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44228</v>
      </c>
      <c r="H861" s="11">
        <v>7</v>
      </c>
      <c r="I861" s="20" t="s">
        <v>259</v>
      </c>
      <c r="J861" s="11" t="s">
        <v>261</v>
      </c>
      <c r="K861" s="11" t="s">
        <v>2205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44228</v>
      </c>
      <c r="H862" s="11">
        <v>7</v>
      </c>
      <c r="I862" s="20" t="s">
        <v>259</v>
      </c>
      <c r="J862" s="11" t="s">
        <v>261</v>
      </c>
      <c r="K862" s="11" t="s">
        <v>2205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44228</v>
      </c>
      <c r="H863" s="11">
        <v>7</v>
      </c>
      <c r="I863" s="20" t="s">
        <v>259</v>
      </c>
      <c r="J863" s="11" t="s">
        <v>261</v>
      </c>
      <c r="K863" s="11" t="s">
        <v>2205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44228</v>
      </c>
      <c r="H864" s="11">
        <v>7</v>
      </c>
      <c r="I864" s="20" t="s">
        <v>259</v>
      </c>
      <c r="J864" s="11" t="s">
        <v>261</v>
      </c>
      <c r="K864" s="11" t="s">
        <v>2205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44228</v>
      </c>
      <c r="H865" s="11">
        <v>7</v>
      </c>
      <c r="I865" s="20" t="s">
        <v>259</v>
      </c>
      <c r="J865" s="11" t="s">
        <v>261</v>
      </c>
      <c r="K865" s="11" t="s">
        <v>2205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44228</v>
      </c>
      <c r="H866" s="11">
        <v>7</v>
      </c>
      <c r="I866" s="20" t="s">
        <v>259</v>
      </c>
      <c r="J866" s="11" t="s">
        <v>261</v>
      </c>
      <c r="K866" s="11" t="s">
        <v>2205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44228</v>
      </c>
      <c r="H867" s="11">
        <v>7</v>
      </c>
      <c r="I867" s="20" t="s">
        <v>259</v>
      </c>
      <c r="J867" s="11" t="s">
        <v>261</v>
      </c>
      <c r="K867" s="11" t="s">
        <v>2205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44228</v>
      </c>
      <c r="H868" s="11">
        <v>7</v>
      </c>
      <c r="I868" s="20" t="s">
        <v>259</v>
      </c>
      <c r="J868" s="11" t="s">
        <v>261</v>
      </c>
      <c r="K868" s="11" t="s">
        <v>2205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44228</v>
      </c>
      <c r="H869" s="11">
        <v>7</v>
      </c>
      <c r="I869" s="20" t="s">
        <v>259</v>
      </c>
      <c r="J869" s="11" t="s">
        <v>261</v>
      </c>
      <c r="K869" s="11" t="s">
        <v>2205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44228</v>
      </c>
      <c r="H870" s="11">
        <v>7</v>
      </c>
      <c r="I870" s="20" t="s">
        <v>259</v>
      </c>
      <c r="J870" s="11" t="s">
        <v>261</v>
      </c>
      <c r="K870" s="11" t="s">
        <v>2205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44228</v>
      </c>
      <c r="H871" s="11">
        <v>7</v>
      </c>
      <c r="I871" s="20" t="s">
        <v>259</v>
      </c>
      <c r="J871" s="11" t="s">
        <v>261</v>
      </c>
      <c r="K871" s="11" t="s">
        <v>2205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44228</v>
      </c>
      <c r="H872" s="11">
        <v>7</v>
      </c>
      <c r="I872" s="20" t="s">
        <v>259</v>
      </c>
      <c r="J872" s="11" t="s">
        <v>261</v>
      </c>
      <c r="K872" s="11" t="s">
        <v>2205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44228</v>
      </c>
      <c r="H873" s="11">
        <v>7</v>
      </c>
      <c r="I873" s="20" t="s">
        <v>259</v>
      </c>
      <c r="J873" s="11" t="s">
        <v>261</v>
      </c>
      <c r="K873" s="11" t="s">
        <v>2205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44228</v>
      </c>
      <c r="H874" s="11">
        <v>7</v>
      </c>
      <c r="I874" s="20" t="s">
        <v>259</v>
      </c>
      <c r="J874" s="11" t="s">
        <v>261</v>
      </c>
      <c r="K874" s="11" t="s">
        <v>2205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44228</v>
      </c>
      <c r="H875" s="11">
        <v>7</v>
      </c>
      <c r="I875" s="20" t="s">
        <v>259</v>
      </c>
      <c r="J875" s="11" t="s">
        <v>261</v>
      </c>
      <c r="K875" s="11" t="s">
        <v>2205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44228</v>
      </c>
      <c r="H876" s="11">
        <v>7</v>
      </c>
      <c r="I876" s="20" t="s">
        <v>259</v>
      </c>
      <c r="J876" s="11" t="s">
        <v>261</v>
      </c>
      <c r="K876" s="11" t="s">
        <v>2205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44228</v>
      </c>
      <c r="H877" s="11">
        <v>7</v>
      </c>
      <c r="I877" s="20" t="s">
        <v>259</v>
      </c>
      <c r="J877" s="11" t="s">
        <v>261</v>
      </c>
      <c r="K877" s="11" t="s">
        <v>2205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44228</v>
      </c>
      <c r="H878" s="11">
        <v>7</v>
      </c>
      <c r="I878" s="20" t="s">
        <v>259</v>
      </c>
      <c r="J878" s="11" t="s">
        <v>261</v>
      </c>
      <c r="K878" s="11" t="s">
        <v>2205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44228</v>
      </c>
      <c r="H879" s="11">
        <v>7</v>
      </c>
      <c r="I879" s="20" t="s">
        <v>259</v>
      </c>
      <c r="J879" s="11" t="s">
        <v>261</v>
      </c>
      <c r="K879" s="11" t="s">
        <v>2205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44228</v>
      </c>
      <c r="H880" s="11">
        <v>7</v>
      </c>
      <c r="I880" s="20" t="s">
        <v>259</v>
      </c>
      <c r="J880" s="11" t="s">
        <v>261</v>
      </c>
      <c r="K880" s="11" t="s">
        <v>2205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44228</v>
      </c>
      <c r="H881" s="11">
        <v>7</v>
      </c>
      <c r="I881" s="20" t="s">
        <v>259</v>
      </c>
      <c r="J881" s="11" t="s">
        <v>261</v>
      </c>
      <c r="K881" s="11" t="s">
        <v>2205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44228</v>
      </c>
      <c r="H882" s="11">
        <v>7</v>
      </c>
      <c r="I882" s="20" t="s">
        <v>259</v>
      </c>
      <c r="J882" s="11" t="s">
        <v>261</v>
      </c>
      <c r="K882" s="11" t="s">
        <v>2205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44228</v>
      </c>
      <c r="H883" s="11">
        <v>7</v>
      </c>
      <c r="I883" s="20" t="s">
        <v>259</v>
      </c>
      <c r="J883" s="11" t="s">
        <v>261</v>
      </c>
      <c r="K883" s="11" t="s">
        <v>2205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44228</v>
      </c>
      <c r="H884" s="11">
        <v>7</v>
      </c>
      <c r="I884" s="20" t="s">
        <v>259</v>
      </c>
      <c r="J884" s="11" t="s">
        <v>261</v>
      </c>
      <c r="K884" s="11" t="s">
        <v>2205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44228</v>
      </c>
      <c r="H885" s="11">
        <v>7</v>
      </c>
      <c r="I885" s="20" t="s">
        <v>259</v>
      </c>
      <c r="J885" s="11" t="s">
        <v>261</v>
      </c>
      <c r="K885" s="11" t="s">
        <v>2205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44228</v>
      </c>
      <c r="H886" s="11">
        <v>7</v>
      </c>
      <c r="I886" s="20" t="s">
        <v>259</v>
      </c>
      <c r="J886" s="11" t="s">
        <v>261</v>
      </c>
      <c r="K886" s="11" t="s">
        <v>2205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44228</v>
      </c>
      <c r="H887" s="11">
        <v>7</v>
      </c>
      <c r="I887" s="20" t="s">
        <v>259</v>
      </c>
      <c r="J887" s="11" t="s">
        <v>261</v>
      </c>
      <c r="K887" s="11" t="s">
        <v>2205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44228</v>
      </c>
      <c r="H888" s="11">
        <v>7</v>
      </c>
      <c r="I888" s="20" t="s">
        <v>259</v>
      </c>
      <c r="J888" s="11" t="s">
        <v>261</v>
      </c>
      <c r="K888" s="11" t="s">
        <v>2205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44228</v>
      </c>
      <c r="H889" s="11">
        <v>7</v>
      </c>
      <c r="I889" s="20" t="s">
        <v>259</v>
      </c>
      <c r="J889" s="11" t="s">
        <v>261</v>
      </c>
      <c r="K889" s="11" t="s">
        <v>2205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44228</v>
      </c>
      <c r="H890" s="11">
        <v>7</v>
      </c>
      <c r="I890" s="20" t="s">
        <v>259</v>
      </c>
      <c r="J890" s="11" t="s">
        <v>261</v>
      </c>
      <c r="K890" s="11" t="s">
        <v>2205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44228</v>
      </c>
      <c r="H891" s="11">
        <v>7</v>
      </c>
      <c r="I891" s="20" t="s">
        <v>259</v>
      </c>
      <c r="J891" s="11" t="s">
        <v>261</v>
      </c>
      <c r="K891" s="11" t="s">
        <v>2205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44228</v>
      </c>
      <c r="H892" s="11">
        <v>7</v>
      </c>
      <c r="I892" s="20" t="s">
        <v>259</v>
      </c>
      <c r="J892" s="11" t="s">
        <v>261</v>
      </c>
      <c r="K892" s="11" t="s">
        <v>2205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44228</v>
      </c>
      <c r="H893" s="11">
        <v>7</v>
      </c>
      <c r="I893" s="20" t="s">
        <v>259</v>
      </c>
      <c r="J893" s="11" t="s">
        <v>261</v>
      </c>
      <c r="K893" s="11" t="s">
        <v>2205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44228</v>
      </c>
      <c r="H894" s="11">
        <v>7</v>
      </c>
      <c r="I894" s="20" t="s">
        <v>259</v>
      </c>
      <c r="J894" s="11" t="s">
        <v>261</v>
      </c>
      <c r="K894" s="11" t="s">
        <v>2205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44228</v>
      </c>
      <c r="H895" s="11">
        <v>7</v>
      </c>
      <c r="I895" s="20" t="s">
        <v>259</v>
      </c>
      <c r="J895" s="11" t="s">
        <v>261</v>
      </c>
      <c r="K895" s="11" t="s">
        <v>2205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44228</v>
      </c>
      <c r="H896" s="11">
        <v>7</v>
      </c>
      <c r="I896" s="20" t="s">
        <v>259</v>
      </c>
      <c r="J896" s="11" t="s">
        <v>261</v>
      </c>
      <c r="K896" s="11" t="s">
        <v>2205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44228</v>
      </c>
      <c r="H897" s="11">
        <v>7</v>
      </c>
      <c r="I897" s="20" t="s">
        <v>259</v>
      </c>
      <c r="J897" s="11" t="s">
        <v>261</v>
      </c>
      <c r="K897" s="11" t="s">
        <v>2205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44228</v>
      </c>
      <c r="H898" s="11">
        <v>7</v>
      </c>
      <c r="I898" s="20" t="s">
        <v>259</v>
      </c>
      <c r="J898" s="11" t="s">
        <v>261</v>
      </c>
      <c r="K898" s="11" t="s">
        <v>2205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44228</v>
      </c>
      <c r="H899" s="11">
        <v>7</v>
      </c>
      <c r="I899" s="20" t="s">
        <v>259</v>
      </c>
      <c r="J899" s="11" t="s">
        <v>261</v>
      </c>
      <c r="K899" s="11" t="s">
        <v>2205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44228</v>
      </c>
      <c r="H900" s="11">
        <v>7</v>
      </c>
      <c r="I900" s="20" t="s">
        <v>259</v>
      </c>
      <c r="J900" s="11" t="s">
        <v>261</v>
      </c>
      <c r="K900" s="11" t="s">
        <v>2205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44228</v>
      </c>
      <c r="H901" s="11">
        <v>7</v>
      </c>
      <c r="I901" s="20" t="s">
        <v>259</v>
      </c>
      <c r="J901" s="11" t="s">
        <v>261</v>
      </c>
      <c r="K901" s="11" t="s">
        <v>2205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44228</v>
      </c>
      <c r="H902" s="11">
        <v>7</v>
      </c>
      <c r="I902" s="20" t="s">
        <v>259</v>
      </c>
      <c r="J902" s="11" t="s">
        <v>261</v>
      </c>
      <c r="K902" s="11" t="s">
        <v>2205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44228</v>
      </c>
      <c r="H903" s="11">
        <v>7</v>
      </c>
      <c r="I903" s="20" t="s">
        <v>259</v>
      </c>
      <c r="J903" s="11" t="s">
        <v>261</v>
      </c>
      <c r="K903" s="11" t="s">
        <v>2205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44228</v>
      </c>
      <c r="H904" s="11">
        <v>7</v>
      </c>
      <c r="I904" s="20" t="s">
        <v>259</v>
      </c>
      <c r="J904" s="11" t="s">
        <v>261</v>
      </c>
      <c r="K904" s="11" t="s">
        <v>2205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44228</v>
      </c>
      <c r="H905" s="11">
        <v>7</v>
      </c>
      <c r="I905" s="20" t="s">
        <v>259</v>
      </c>
      <c r="J905" s="11" t="s">
        <v>261</v>
      </c>
      <c r="K905" s="11" t="s">
        <v>2205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44228</v>
      </c>
      <c r="H906" s="11">
        <v>7</v>
      </c>
      <c r="I906" s="20" t="s">
        <v>259</v>
      </c>
      <c r="J906" s="11" t="s">
        <v>261</v>
      </c>
      <c r="K906" s="11" t="s">
        <v>2205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44228</v>
      </c>
      <c r="H907" s="11">
        <v>7</v>
      </c>
      <c r="I907" s="20" t="s">
        <v>259</v>
      </c>
      <c r="J907" s="11" t="s">
        <v>261</v>
      </c>
      <c r="K907" s="11" t="s">
        <v>2205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44228</v>
      </c>
      <c r="H908" s="11">
        <v>7</v>
      </c>
      <c r="I908" s="20" t="s">
        <v>259</v>
      </c>
      <c r="J908" s="11" t="s">
        <v>261</v>
      </c>
      <c r="K908" s="11" t="s">
        <v>2205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44228</v>
      </c>
      <c r="H909" s="11">
        <v>7</v>
      </c>
      <c r="I909" s="20" t="s">
        <v>259</v>
      </c>
      <c r="J909" s="11" t="s">
        <v>261</v>
      </c>
      <c r="K909" s="11" t="s">
        <v>2205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44228</v>
      </c>
      <c r="H910" s="11">
        <v>7</v>
      </c>
      <c r="I910" s="20" t="s">
        <v>259</v>
      </c>
      <c r="J910" s="11" t="s">
        <v>261</v>
      </c>
      <c r="K910" s="11" t="s">
        <v>2205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44228</v>
      </c>
      <c r="H911" s="11">
        <v>7</v>
      </c>
      <c r="I911" s="20" t="s">
        <v>259</v>
      </c>
      <c r="J911" s="11" t="s">
        <v>261</v>
      </c>
      <c r="K911" s="11" t="s">
        <v>2205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44228</v>
      </c>
      <c r="H912" s="11">
        <v>7</v>
      </c>
      <c r="I912" s="20" t="s">
        <v>259</v>
      </c>
      <c r="J912" s="11" t="s">
        <v>261</v>
      </c>
      <c r="K912" s="11" t="s">
        <v>2205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44228</v>
      </c>
      <c r="H913" s="11">
        <v>7</v>
      </c>
      <c r="I913" s="20" t="s">
        <v>259</v>
      </c>
      <c r="J913" s="11" t="s">
        <v>261</v>
      </c>
      <c r="K913" s="11" t="s">
        <v>2205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44228</v>
      </c>
      <c r="H914" s="11">
        <v>7</v>
      </c>
      <c r="I914" s="20" t="s">
        <v>259</v>
      </c>
      <c r="J914" s="11" t="s">
        <v>261</v>
      </c>
      <c r="K914" s="11" t="s">
        <v>2205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44228</v>
      </c>
      <c r="H915" s="11">
        <v>7</v>
      </c>
      <c r="I915" s="20" t="s">
        <v>259</v>
      </c>
      <c r="J915" s="11" t="s">
        <v>261</v>
      </c>
      <c r="K915" s="11" t="s">
        <v>2205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44228</v>
      </c>
      <c r="H916" s="11">
        <v>7</v>
      </c>
      <c r="I916" s="20" t="s">
        <v>259</v>
      </c>
      <c r="J916" s="11" t="s">
        <v>261</v>
      </c>
      <c r="K916" s="11" t="s">
        <v>2205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44228</v>
      </c>
      <c r="H917" s="11">
        <v>7</v>
      </c>
      <c r="I917" s="20" t="s">
        <v>259</v>
      </c>
      <c r="J917" s="11" t="s">
        <v>261</v>
      </c>
      <c r="K917" s="11" t="s">
        <v>2205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44228</v>
      </c>
      <c r="H918" s="11">
        <v>7</v>
      </c>
      <c r="I918" s="20" t="s">
        <v>259</v>
      </c>
      <c r="J918" s="11" t="s">
        <v>261</v>
      </c>
      <c r="K918" s="11" t="s">
        <v>2205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44228</v>
      </c>
      <c r="H919" s="11">
        <v>7</v>
      </c>
      <c r="I919" s="20" t="s">
        <v>259</v>
      </c>
      <c r="J919" s="11" t="s">
        <v>261</v>
      </c>
      <c r="K919" s="11" t="s">
        <v>2205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44228</v>
      </c>
      <c r="H920" s="11">
        <v>7</v>
      </c>
      <c r="I920" s="20" t="s">
        <v>259</v>
      </c>
      <c r="J920" s="11" t="s">
        <v>261</v>
      </c>
      <c r="K920" s="11" t="s">
        <v>2205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44228</v>
      </c>
      <c r="H921" s="11">
        <v>7</v>
      </c>
      <c r="I921" s="20" t="s">
        <v>259</v>
      </c>
      <c r="J921" s="11" t="s">
        <v>261</v>
      </c>
      <c r="K921" s="11" t="s">
        <v>2205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44228</v>
      </c>
      <c r="H922" s="11">
        <v>7</v>
      </c>
      <c r="I922" s="20" t="s">
        <v>259</v>
      </c>
      <c r="J922" s="11" t="s">
        <v>261</v>
      </c>
      <c r="K922" s="11" t="s">
        <v>2205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44228</v>
      </c>
      <c r="H923" s="11">
        <v>7</v>
      </c>
      <c r="I923" s="20" t="s">
        <v>259</v>
      </c>
      <c r="J923" s="11" t="s">
        <v>261</v>
      </c>
      <c r="K923" s="11" t="s">
        <v>2205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44228</v>
      </c>
      <c r="H924" s="11">
        <v>7</v>
      </c>
      <c r="I924" s="20" t="s">
        <v>259</v>
      </c>
      <c r="J924" s="11" t="s">
        <v>261</v>
      </c>
      <c r="K924" s="11" t="s">
        <v>2205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44228</v>
      </c>
      <c r="H925" s="11">
        <v>7</v>
      </c>
      <c r="I925" s="20" t="s">
        <v>259</v>
      </c>
      <c r="J925" s="11" t="s">
        <v>261</v>
      </c>
      <c r="K925" s="11" t="s">
        <v>2205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44228</v>
      </c>
      <c r="H926" s="11">
        <v>7</v>
      </c>
      <c r="I926" s="20" t="s">
        <v>259</v>
      </c>
      <c r="J926" s="11" t="s">
        <v>261</v>
      </c>
      <c r="K926" s="11" t="s">
        <v>2205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44228</v>
      </c>
      <c r="H927" s="11">
        <v>7</v>
      </c>
      <c r="I927" s="20" t="s">
        <v>259</v>
      </c>
      <c r="J927" s="11" t="s">
        <v>261</v>
      </c>
      <c r="K927" s="11" t="s">
        <v>2205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44228</v>
      </c>
      <c r="H928" s="11">
        <v>7</v>
      </c>
      <c r="I928" s="20" t="s">
        <v>259</v>
      </c>
      <c r="J928" s="11" t="s">
        <v>261</v>
      </c>
      <c r="K928" s="11" t="s">
        <v>2205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44228</v>
      </c>
      <c r="H929" s="11">
        <v>7</v>
      </c>
      <c r="I929" s="20" t="s">
        <v>259</v>
      </c>
      <c r="J929" s="11" t="s">
        <v>261</v>
      </c>
      <c r="K929" s="11" t="s">
        <v>2205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44228</v>
      </c>
      <c r="H930" s="11">
        <v>7</v>
      </c>
      <c r="I930" s="20" t="s">
        <v>259</v>
      </c>
      <c r="J930" s="11" t="s">
        <v>261</v>
      </c>
      <c r="K930" s="11" t="s">
        <v>2205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44228</v>
      </c>
      <c r="H931" s="11">
        <v>7</v>
      </c>
      <c r="I931" s="20" t="s">
        <v>259</v>
      </c>
      <c r="J931" s="11" t="s">
        <v>261</v>
      </c>
      <c r="K931" s="11" t="s">
        <v>2205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44228</v>
      </c>
      <c r="H932" s="11">
        <v>7</v>
      </c>
      <c r="I932" s="20" t="s">
        <v>259</v>
      </c>
      <c r="J932" s="11" t="s">
        <v>261</v>
      </c>
      <c r="K932" s="11" t="s">
        <v>2205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44228</v>
      </c>
      <c r="H933" s="11">
        <v>7</v>
      </c>
      <c r="I933" s="20" t="s">
        <v>259</v>
      </c>
      <c r="J933" s="11" t="s">
        <v>261</v>
      </c>
      <c r="K933" s="11" t="s">
        <v>2205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44228</v>
      </c>
      <c r="H934" s="11">
        <v>7</v>
      </c>
      <c r="I934" s="20" t="s">
        <v>259</v>
      </c>
      <c r="J934" s="11" t="s">
        <v>261</v>
      </c>
      <c r="K934" s="11" t="s">
        <v>2205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44228</v>
      </c>
      <c r="H935" s="11">
        <v>7</v>
      </c>
      <c r="I935" s="20" t="s">
        <v>259</v>
      </c>
      <c r="J935" s="11" t="s">
        <v>261</v>
      </c>
      <c r="K935" s="11" t="s">
        <v>2205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44228</v>
      </c>
      <c r="H936" s="11">
        <v>7</v>
      </c>
      <c r="I936" s="20" t="s">
        <v>259</v>
      </c>
      <c r="J936" s="11" t="s">
        <v>261</v>
      </c>
      <c r="K936" s="11" t="s">
        <v>2205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44228</v>
      </c>
      <c r="H937" s="11">
        <v>7</v>
      </c>
      <c r="I937" s="20" t="s">
        <v>259</v>
      </c>
      <c r="J937" s="11" t="s">
        <v>261</v>
      </c>
      <c r="K937" s="11" t="s">
        <v>2205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44228</v>
      </c>
      <c r="H938" s="11">
        <v>7</v>
      </c>
      <c r="I938" s="20" t="s">
        <v>259</v>
      </c>
      <c r="J938" s="11" t="s">
        <v>261</v>
      </c>
      <c r="K938" s="11" t="s">
        <v>2205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44228</v>
      </c>
      <c r="H939" s="11">
        <v>7</v>
      </c>
      <c r="I939" s="20" t="s">
        <v>259</v>
      </c>
      <c r="J939" s="11" t="s">
        <v>261</v>
      </c>
      <c r="K939" s="11" t="s">
        <v>2205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44228</v>
      </c>
      <c r="H940" s="11">
        <v>7</v>
      </c>
      <c r="I940" s="20" t="s">
        <v>259</v>
      </c>
      <c r="J940" s="11" t="s">
        <v>261</v>
      </c>
      <c r="K940" s="11" t="s">
        <v>2205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44228</v>
      </c>
      <c r="H941" s="11">
        <v>7</v>
      </c>
      <c r="I941" s="20" t="s">
        <v>259</v>
      </c>
      <c r="J941" s="11" t="s">
        <v>261</v>
      </c>
      <c r="K941" s="11" t="s">
        <v>2205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44228</v>
      </c>
      <c r="H942" s="11">
        <v>7</v>
      </c>
      <c r="I942" s="20" t="s">
        <v>259</v>
      </c>
      <c r="J942" s="11" t="s">
        <v>261</v>
      </c>
      <c r="K942" s="11" t="s">
        <v>2205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44228</v>
      </c>
      <c r="H943" s="11">
        <v>7</v>
      </c>
      <c r="I943" s="20" t="s">
        <v>259</v>
      </c>
      <c r="J943" s="11" t="s">
        <v>261</v>
      </c>
      <c r="K943" s="11" t="s">
        <v>2205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44228</v>
      </c>
      <c r="H944" s="11">
        <v>7</v>
      </c>
      <c r="I944" s="20" t="s">
        <v>259</v>
      </c>
      <c r="J944" s="11" t="s">
        <v>261</v>
      </c>
      <c r="K944" s="11" t="s">
        <v>2205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44228</v>
      </c>
      <c r="H945" s="11">
        <v>7</v>
      </c>
      <c r="I945" s="20" t="s">
        <v>259</v>
      </c>
      <c r="J945" s="11" t="s">
        <v>261</v>
      </c>
      <c r="K945" s="11" t="s">
        <v>2205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44228</v>
      </c>
      <c r="H946" s="11">
        <v>7</v>
      </c>
      <c r="I946" s="20" t="s">
        <v>259</v>
      </c>
      <c r="J946" s="11" t="s">
        <v>261</v>
      </c>
      <c r="K946" s="11" t="s">
        <v>2205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44228</v>
      </c>
      <c r="H947" s="11">
        <v>7</v>
      </c>
      <c r="I947" s="20" t="s">
        <v>259</v>
      </c>
      <c r="J947" s="11" t="s">
        <v>261</v>
      </c>
      <c r="K947" s="11" t="s">
        <v>2205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44228</v>
      </c>
      <c r="H948" s="11">
        <v>7</v>
      </c>
      <c r="I948" s="20" t="s">
        <v>259</v>
      </c>
      <c r="J948" s="11" t="s">
        <v>261</v>
      </c>
      <c r="K948" s="11" t="s">
        <v>2205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44228</v>
      </c>
      <c r="H949" s="11">
        <v>7</v>
      </c>
      <c r="I949" s="20" t="s">
        <v>259</v>
      </c>
      <c r="J949" s="11" t="s">
        <v>261</v>
      </c>
      <c r="K949" s="11" t="s">
        <v>2205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44228</v>
      </c>
      <c r="H950" s="11">
        <v>7</v>
      </c>
      <c r="I950" s="20" t="s">
        <v>259</v>
      </c>
      <c r="J950" s="11" t="s">
        <v>261</v>
      </c>
      <c r="K950" s="11" t="s">
        <v>2205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44228</v>
      </c>
      <c r="H951" s="11">
        <v>7</v>
      </c>
      <c r="I951" s="20" t="s">
        <v>259</v>
      </c>
      <c r="J951" s="11" t="s">
        <v>261</v>
      </c>
      <c r="K951" s="11" t="s">
        <v>2205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44228</v>
      </c>
      <c r="H952" s="11">
        <v>7</v>
      </c>
      <c r="I952" s="20" t="s">
        <v>259</v>
      </c>
      <c r="J952" s="11" t="s">
        <v>261</v>
      </c>
      <c r="K952" s="11" t="s">
        <v>2205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44228</v>
      </c>
      <c r="H953" s="11">
        <v>7</v>
      </c>
      <c r="I953" s="20" t="s">
        <v>259</v>
      </c>
      <c r="J953" s="11" t="s">
        <v>261</v>
      </c>
      <c r="K953" s="11" t="s">
        <v>2205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44228</v>
      </c>
      <c r="H954" s="11">
        <v>7</v>
      </c>
      <c r="I954" s="20" t="s">
        <v>259</v>
      </c>
      <c r="J954" s="11" t="s">
        <v>261</v>
      </c>
      <c r="K954" s="11" t="s">
        <v>2205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44228</v>
      </c>
      <c r="H955" s="11">
        <v>7</v>
      </c>
      <c r="I955" s="20" t="s">
        <v>259</v>
      </c>
      <c r="J955" s="11" t="s">
        <v>261</v>
      </c>
      <c r="K955" s="11" t="s">
        <v>2205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44228</v>
      </c>
      <c r="H956" s="11">
        <v>7</v>
      </c>
      <c r="I956" s="20" t="s">
        <v>259</v>
      </c>
      <c r="J956" s="11" t="s">
        <v>261</v>
      </c>
      <c r="K956" s="11" t="s">
        <v>2205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44228</v>
      </c>
      <c r="H957" s="11">
        <v>7</v>
      </c>
      <c r="I957" s="20" t="s">
        <v>259</v>
      </c>
      <c r="J957" s="11" t="s">
        <v>261</v>
      </c>
      <c r="K957" s="11" t="s">
        <v>2205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44228</v>
      </c>
      <c r="H958" s="11">
        <v>7</v>
      </c>
      <c r="I958" s="20" t="s">
        <v>259</v>
      </c>
      <c r="J958" s="11" t="s">
        <v>261</v>
      </c>
      <c r="K958" s="11" t="s">
        <v>2205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44228</v>
      </c>
      <c r="H959" s="11">
        <v>7</v>
      </c>
      <c r="I959" s="20" t="s">
        <v>259</v>
      </c>
      <c r="J959" s="11" t="s">
        <v>261</v>
      </c>
      <c r="K959" s="11" t="s">
        <v>2205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44228</v>
      </c>
      <c r="H960" s="11">
        <v>7</v>
      </c>
      <c r="I960" s="20" t="s">
        <v>259</v>
      </c>
      <c r="J960" s="11" t="s">
        <v>261</v>
      </c>
      <c r="K960" s="11" t="s">
        <v>2205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44228</v>
      </c>
      <c r="H961" s="11">
        <v>7</v>
      </c>
      <c r="I961" s="20" t="s">
        <v>259</v>
      </c>
      <c r="J961" s="11" t="s">
        <v>261</v>
      </c>
      <c r="K961" s="11" t="s">
        <v>2205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44228</v>
      </c>
      <c r="H962" s="11">
        <v>7</v>
      </c>
      <c r="I962" s="20" t="s">
        <v>259</v>
      </c>
      <c r="J962" s="11" t="s">
        <v>261</v>
      </c>
      <c r="K962" s="11" t="s">
        <v>2205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44228</v>
      </c>
      <c r="H963" s="11">
        <v>7</v>
      </c>
      <c r="I963" s="20" t="s">
        <v>259</v>
      </c>
      <c r="J963" s="11" t="s">
        <v>261</v>
      </c>
      <c r="K963" s="11" t="s">
        <v>2205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44228</v>
      </c>
      <c r="H964" s="11">
        <v>7</v>
      </c>
      <c r="I964" s="20" t="s">
        <v>259</v>
      </c>
      <c r="J964" s="11" t="s">
        <v>261</v>
      </c>
      <c r="K964" s="11" t="s">
        <v>2205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44228</v>
      </c>
      <c r="H965" s="11">
        <v>7</v>
      </c>
      <c r="I965" s="20" t="s">
        <v>259</v>
      </c>
      <c r="J965" s="11" t="s">
        <v>261</v>
      </c>
      <c r="K965" s="11" t="s">
        <v>2205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44228</v>
      </c>
      <c r="H966" s="11">
        <v>7</v>
      </c>
      <c r="I966" s="20" t="s">
        <v>259</v>
      </c>
      <c r="J966" s="11" t="s">
        <v>261</v>
      </c>
      <c r="K966" s="11" t="s">
        <v>2205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44228</v>
      </c>
      <c r="H967" s="11">
        <v>7</v>
      </c>
      <c r="I967" s="20" t="s">
        <v>259</v>
      </c>
      <c r="J967" s="11" t="s">
        <v>261</v>
      </c>
      <c r="K967" s="11" t="s">
        <v>2205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44228</v>
      </c>
      <c r="H968" s="11">
        <v>7</v>
      </c>
      <c r="I968" s="20" t="s">
        <v>259</v>
      </c>
      <c r="J968" s="11" t="s">
        <v>261</v>
      </c>
      <c r="K968" s="11" t="s">
        <v>2205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44228</v>
      </c>
      <c r="H969" s="11">
        <v>7</v>
      </c>
      <c r="I969" s="20" t="s">
        <v>259</v>
      </c>
      <c r="J969" s="11" t="s">
        <v>261</v>
      </c>
      <c r="K969" s="11" t="s">
        <v>2205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44228</v>
      </c>
      <c r="H970" s="11">
        <v>7</v>
      </c>
      <c r="I970" s="20" t="s">
        <v>259</v>
      </c>
      <c r="J970" s="11" t="s">
        <v>261</v>
      </c>
      <c r="K970" s="11" t="s">
        <v>2205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44228</v>
      </c>
      <c r="H971" s="11">
        <v>7</v>
      </c>
      <c r="I971" s="20" t="s">
        <v>259</v>
      </c>
      <c r="J971" s="11" t="s">
        <v>261</v>
      </c>
      <c r="K971" s="11" t="s">
        <v>2205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44228</v>
      </c>
      <c r="H972" s="11">
        <v>7</v>
      </c>
      <c r="I972" s="20" t="s">
        <v>259</v>
      </c>
      <c r="J972" s="11" t="s">
        <v>261</v>
      </c>
      <c r="K972" s="11" t="s">
        <v>2205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44228</v>
      </c>
      <c r="H973" s="11">
        <v>7</v>
      </c>
      <c r="I973" s="20" t="s">
        <v>259</v>
      </c>
      <c r="J973" s="11" t="s">
        <v>261</v>
      </c>
      <c r="K973" s="11" t="s">
        <v>2205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44228</v>
      </c>
      <c r="H974" s="11">
        <v>7</v>
      </c>
      <c r="I974" s="20" t="s">
        <v>259</v>
      </c>
      <c r="J974" s="11" t="s">
        <v>261</v>
      </c>
      <c r="K974" s="11" t="s">
        <v>2205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44228</v>
      </c>
      <c r="H975" s="11">
        <v>7</v>
      </c>
      <c r="I975" s="20" t="s">
        <v>259</v>
      </c>
      <c r="J975" s="11" t="s">
        <v>261</v>
      </c>
      <c r="K975" s="11" t="s">
        <v>2205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44228</v>
      </c>
      <c r="H976" s="11">
        <v>7</v>
      </c>
      <c r="I976" s="20" t="s">
        <v>259</v>
      </c>
      <c r="J976" s="11" t="s">
        <v>261</v>
      </c>
      <c r="K976" s="11" t="s">
        <v>2205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44228</v>
      </c>
      <c r="H977" s="11">
        <v>7</v>
      </c>
      <c r="I977" s="20" t="s">
        <v>259</v>
      </c>
      <c r="J977" s="11" t="s">
        <v>261</v>
      </c>
      <c r="K977" s="11" t="s">
        <v>2205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44228</v>
      </c>
      <c r="H978" s="11">
        <v>7</v>
      </c>
      <c r="I978" s="20" t="s">
        <v>259</v>
      </c>
      <c r="J978" s="11" t="s">
        <v>261</v>
      </c>
      <c r="K978" s="11" t="s">
        <v>2205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44228</v>
      </c>
      <c r="H979" s="11">
        <v>7</v>
      </c>
      <c r="I979" s="20" t="s">
        <v>259</v>
      </c>
      <c r="J979" s="11" t="s">
        <v>261</v>
      </c>
      <c r="K979" s="11" t="s">
        <v>2205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44228</v>
      </c>
      <c r="H980" s="11">
        <v>7</v>
      </c>
      <c r="I980" s="20" t="s">
        <v>259</v>
      </c>
      <c r="J980" s="11" t="s">
        <v>261</v>
      </c>
      <c r="K980" s="11" t="s">
        <v>2205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44228</v>
      </c>
      <c r="H981" s="11">
        <v>7</v>
      </c>
      <c r="I981" s="20" t="s">
        <v>259</v>
      </c>
      <c r="J981" s="11" t="s">
        <v>261</v>
      </c>
      <c r="K981" s="11" t="s">
        <v>2205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44228</v>
      </c>
      <c r="H982" s="11">
        <v>7</v>
      </c>
      <c r="I982" s="20" t="s">
        <v>259</v>
      </c>
      <c r="J982" s="11" t="s">
        <v>261</v>
      </c>
      <c r="K982" s="11" t="s">
        <v>2205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44228</v>
      </c>
      <c r="H983" s="11">
        <v>7</v>
      </c>
      <c r="I983" s="20" t="s">
        <v>259</v>
      </c>
      <c r="J983" s="11" t="s">
        <v>261</v>
      </c>
      <c r="K983" s="11" t="s">
        <v>2205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44228</v>
      </c>
      <c r="H984" s="11">
        <v>7</v>
      </c>
      <c r="I984" s="20" t="s">
        <v>259</v>
      </c>
      <c r="J984" s="11" t="s">
        <v>261</v>
      </c>
      <c r="K984" s="11" t="s">
        <v>2205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44228</v>
      </c>
      <c r="H985" s="11">
        <v>7</v>
      </c>
      <c r="I985" s="20" t="s">
        <v>259</v>
      </c>
      <c r="J985" s="11" t="s">
        <v>261</v>
      </c>
      <c r="K985" s="11" t="s">
        <v>2205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44228</v>
      </c>
      <c r="H986" s="11">
        <v>7</v>
      </c>
      <c r="I986" s="20" t="s">
        <v>259</v>
      </c>
      <c r="J986" s="11" t="s">
        <v>261</v>
      </c>
      <c r="K986" s="11" t="s">
        <v>2205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44228</v>
      </c>
      <c r="H987" s="11">
        <v>7</v>
      </c>
      <c r="I987" s="20" t="s">
        <v>259</v>
      </c>
      <c r="J987" s="11" t="s">
        <v>261</v>
      </c>
      <c r="K987" s="11" t="s">
        <v>2205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44228</v>
      </c>
      <c r="H988" s="11">
        <v>7</v>
      </c>
      <c r="I988" s="20" t="s">
        <v>259</v>
      </c>
      <c r="J988" s="11" t="s">
        <v>261</v>
      </c>
      <c r="K988" s="11" t="s">
        <v>2205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44228</v>
      </c>
      <c r="H989" s="11">
        <v>7</v>
      </c>
      <c r="I989" s="20" t="s">
        <v>259</v>
      </c>
      <c r="J989" s="11" t="s">
        <v>261</v>
      </c>
      <c r="K989" s="11" t="s">
        <v>2205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44228</v>
      </c>
      <c r="H990" s="11">
        <v>7</v>
      </c>
      <c r="I990" s="20" t="s">
        <v>259</v>
      </c>
      <c r="J990" s="11" t="s">
        <v>261</v>
      </c>
      <c r="K990" s="11" t="s">
        <v>2205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44228</v>
      </c>
      <c r="H991" s="11">
        <v>7</v>
      </c>
      <c r="I991" s="20" t="s">
        <v>259</v>
      </c>
      <c r="J991" s="11" t="s">
        <v>261</v>
      </c>
      <c r="K991" s="11" t="s">
        <v>2205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44228</v>
      </c>
      <c r="H992" s="11">
        <v>7</v>
      </c>
      <c r="I992" s="20" t="s">
        <v>259</v>
      </c>
      <c r="J992" s="11" t="s">
        <v>261</v>
      </c>
      <c r="K992" s="11" t="s">
        <v>2205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44228</v>
      </c>
      <c r="H993" s="11">
        <v>7</v>
      </c>
      <c r="I993" s="20" t="s">
        <v>259</v>
      </c>
      <c r="J993" s="11" t="s">
        <v>261</v>
      </c>
      <c r="K993" s="11" t="s">
        <v>2205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44228</v>
      </c>
      <c r="H994" s="11">
        <v>7</v>
      </c>
      <c r="I994" s="20" t="s">
        <v>259</v>
      </c>
      <c r="J994" s="11" t="s">
        <v>261</v>
      </c>
      <c r="K994" s="11" t="s">
        <v>2205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44228</v>
      </c>
      <c r="H995" s="11">
        <v>7</v>
      </c>
      <c r="I995" s="20" t="s">
        <v>259</v>
      </c>
      <c r="J995" s="11" t="s">
        <v>261</v>
      </c>
      <c r="K995" s="11" t="s">
        <v>2205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44228</v>
      </c>
      <c r="H996" s="11">
        <v>7</v>
      </c>
      <c r="I996" s="20" t="s">
        <v>259</v>
      </c>
      <c r="J996" s="11" t="s">
        <v>261</v>
      </c>
      <c r="K996" s="11" t="s">
        <v>2205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44228</v>
      </c>
      <c r="H997" s="11">
        <v>7</v>
      </c>
      <c r="I997" s="20" t="s">
        <v>259</v>
      </c>
      <c r="J997" s="11" t="s">
        <v>261</v>
      </c>
      <c r="K997" s="11" t="s">
        <v>2205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44228</v>
      </c>
      <c r="H998" s="11">
        <v>7</v>
      </c>
      <c r="I998" s="20" t="s">
        <v>259</v>
      </c>
      <c r="J998" s="11" t="s">
        <v>261</v>
      </c>
      <c r="K998" s="11" t="s">
        <v>2205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44228</v>
      </c>
      <c r="H999" s="11">
        <v>7</v>
      </c>
      <c r="I999" s="20" t="s">
        <v>259</v>
      </c>
      <c r="J999" s="11" t="s">
        <v>261</v>
      </c>
      <c r="K999" s="11" t="s">
        <v>2205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44228</v>
      </c>
      <c r="H1000" s="11">
        <v>7</v>
      </c>
      <c r="I1000" s="20" t="s">
        <v>259</v>
      </c>
      <c r="J1000" s="11" t="s">
        <v>261</v>
      </c>
      <c r="K1000" s="11" t="s">
        <v>2205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44228</v>
      </c>
      <c r="H1001" s="11">
        <v>7</v>
      </c>
      <c r="I1001" s="20" t="s">
        <v>259</v>
      </c>
      <c r="J1001" s="11" t="s">
        <v>261</v>
      </c>
      <c r="K1001" s="11" t="s">
        <v>2205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44228</v>
      </c>
      <c r="H1002" s="11">
        <v>7</v>
      </c>
      <c r="I1002" s="20" t="s">
        <v>259</v>
      </c>
      <c r="J1002" s="11" t="s">
        <v>261</v>
      </c>
      <c r="K1002" s="11" t="s">
        <v>2205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44228</v>
      </c>
      <c r="H1003" s="11">
        <v>7</v>
      </c>
      <c r="I1003" s="20" t="s">
        <v>259</v>
      </c>
      <c r="J1003" s="11" t="s">
        <v>261</v>
      </c>
      <c r="K1003" s="11" t="s">
        <v>2205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44228</v>
      </c>
      <c r="H1004" s="11">
        <v>7</v>
      </c>
      <c r="I1004" s="20" t="s">
        <v>259</v>
      </c>
      <c r="J1004" s="11" t="s">
        <v>261</v>
      </c>
      <c r="K1004" s="11" t="s">
        <v>2205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44228</v>
      </c>
      <c r="H1005" s="11">
        <v>7</v>
      </c>
      <c r="I1005" s="20" t="s">
        <v>259</v>
      </c>
      <c r="J1005" s="11" t="s">
        <v>261</v>
      </c>
      <c r="K1005" s="11" t="s">
        <v>2205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44228</v>
      </c>
      <c r="H1006" s="11">
        <v>7</v>
      </c>
      <c r="I1006" s="20" t="s">
        <v>259</v>
      </c>
      <c r="J1006" s="11" t="s">
        <v>261</v>
      </c>
      <c r="K1006" s="11" t="s">
        <v>2205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44228</v>
      </c>
      <c r="H1007" s="11">
        <v>7</v>
      </c>
      <c r="I1007" s="20" t="s">
        <v>259</v>
      </c>
      <c r="J1007" s="11" t="s">
        <v>261</v>
      </c>
      <c r="K1007" s="11" t="s">
        <v>2205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44228</v>
      </c>
      <c r="H1008" s="11">
        <v>7</v>
      </c>
      <c r="I1008" s="20" t="s">
        <v>259</v>
      </c>
      <c r="J1008" s="11" t="s">
        <v>261</v>
      </c>
      <c r="K1008" s="11" t="s">
        <v>2205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44228</v>
      </c>
      <c r="H1009" s="11">
        <v>7</v>
      </c>
      <c r="I1009" s="20" t="s">
        <v>259</v>
      </c>
      <c r="J1009" s="11" t="s">
        <v>261</v>
      </c>
      <c r="K1009" s="11" t="s">
        <v>2205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44228</v>
      </c>
      <c r="H1010" s="11">
        <v>7</v>
      </c>
      <c r="I1010" s="20" t="s">
        <v>259</v>
      </c>
      <c r="J1010" s="11" t="s">
        <v>261</v>
      </c>
      <c r="K1010" s="11" t="s">
        <v>2205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44228</v>
      </c>
      <c r="H1011" s="11">
        <v>7</v>
      </c>
      <c r="I1011" s="20" t="s">
        <v>259</v>
      </c>
      <c r="J1011" s="11" t="s">
        <v>261</v>
      </c>
      <c r="K1011" s="11" t="s">
        <v>2205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2104</v>
      </c>
      <c r="F1012" s="10">
        <v>42036</v>
      </c>
      <c r="G1012" s="10">
        <v>44228</v>
      </c>
      <c r="H1012" s="11">
        <v>7</v>
      </c>
      <c r="I1012" s="20" t="s">
        <v>259</v>
      </c>
      <c r="J1012" s="11" t="s">
        <v>261</v>
      </c>
      <c r="K1012" s="11" t="s">
        <v>2205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2105</v>
      </c>
      <c r="F1013" s="10">
        <v>42036</v>
      </c>
      <c r="G1013" s="10">
        <v>44228</v>
      </c>
      <c r="H1013" s="11">
        <v>7</v>
      </c>
      <c r="I1013" s="20" t="s">
        <v>259</v>
      </c>
      <c r="J1013" s="11" t="s">
        <v>261</v>
      </c>
      <c r="K1013" s="11" t="s">
        <v>2205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2106</v>
      </c>
      <c r="F1014" s="10">
        <v>42036</v>
      </c>
      <c r="G1014" s="10">
        <v>44228</v>
      </c>
      <c r="H1014" s="11">
        <v>7</v>
      </c>
      <c r="I1014" s="20" t="s">
        <v>259</v>
      </c>
      <c r="J1014" s="11" t="s">
        <v>261</v>
      </c>
      <c r="K1014" s="11" t="s">
        <v>2205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2107</v>
      </c>
      <c r="F1015" s="10">
        <v>42036</v>
      </c>
      <c r="G1015" s="10">
        <v>44228</v>
      </c>
      <c r="H1015" s="11">
        <v>7</v>
      </c>
      <c r="I1015" s="20" t="s">
        <v>259</v>
      </c>
      <c r="J1015" s="11" t="s">
        <v>261</v>
      </c>
      <c r="K1015" s="11" t="s">
        <v>2205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2108</v>
      </c>
      <c r="F1016" s="10">
        <v>42036</v>
      </c>
      <c r="G1016" s="10">
        <v>44228</v>
      </c>
      <c r="H1016" s="11">
        <v>7</v>
      </c>
      <c r="I1016" s="20" t="s">
        <v>259</v>
      </c>
      <c r="J1016" s="11" t="s">
        <v>261</v>
      </c>
      <c r="K1016" s="11" t="s">
        <v>2205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2109</v>
      </c>
      <c r="F1017" s="10">
        <v>42036</v>
      </c>
      <c r="G1017" s="10">
        <v>44228</v>
      </c>
      <c r="H1017" s="11">
        <v>7</v>
      </c>
      <c r="I1017" s="20" t="s">
        <v>259</v>
      </c>
      <c r="J1017" s="11" t="s">
        <v>261</v>
      </c>
      <c r="K1017" s="11" t="s">
        <v>2205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2110</v>
      </c>
      <c r="F1018" s="10">
        <v>42036</v>
      </c>
      <c r="G1018" s="10">
        <v>44228</v>
      </c>
      <c r="H1018" s="11">
        <v>7</v>
      </c>
      <c r="I1018" s="20" t="s">
        <v>259</v>
      </c>
      <c r="J1018" s="11" t="s">
        <v>261</v>
      </c>
      <c r="K1018" s="11" t="s">
        <v>2205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2111</v>
      </c>
      <c r="F1019" s="10">
        <v>42036</v>
      </c>
      <c r="G1019" s="10">
        <v>44228</v>
      </c>
      <c r="H1019" s="11">
        <v>7</v>
      </c>
      <c r="I1019" s="20" t="s">
        <v>259</v>
      </c>
      <c r="J1019" s="11" t="s">
        <v>261</v>
      </c>
      <c r="K1019" s="11" t="s">
        <v>2205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2112</v>
      </c>
      <c r="F1020" s="10">
        <v>42036</v>
      </c>
      <c r="G1020" s="10">
        <v>44228</v>
      </c>
      <c r="H1020" s="11">
        <v>7</v>
      </c>
      <c r="I1020" s="20" t="s">
        <v>259</v>
      </c>
      <c r="J1020" s="11" t="s">
        <v>261</v>
      </c>
      <c r="K1020" s="11" t="s">
        <v>2205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2113</v>
      </c>
      <c r="F1021" s="10">
        <v>42036</v>
      </c>
      <c r="G1021" s="10">
        <v>44228</v>
      </c>
      <c r="H1021" s="11">
        <v>7</v>
      </c>
      <c r="I1021" s="20" t="s">
        <v>259</v>
      </c>
      <c r="J1021" s="11" t="s">
        <v>261</v>
      </c>
      <c r="K1021" s="11" t="s">
        <v>2205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2114</v>
      </c>
      <c r="F1022" s="10">
        <v>42036</v>
      </c>
      <c r="G1022" s="10">
        <v>44228</v>
      </c>
      <c r="H1022" s="11">
        <v>7</v>
      </c>
      <c r="I1022" s="20" t="s">
        <v>259</v>
      </c>
      <c r="J1022" s="11" t="s">
        <v>261</v>
      </c>
      <c r="K1022" s="11" t="s">
        <v>2205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2115</v>
      </c>
      <c r="F1023" s="10">
        <v>42036</v>
      </c>
      <c r="G1023" s="10">
        <v>44228</v>
      </c>
      <c r="H1023" s="11">
        <v>7</v>
      </c>
      <c r="I1023" s="20" t="s">
        <v>259</v>
      </c>
      <c r="J1023" s="11" t="s">
        <v>261</v>
      </c>
      <c r="K1023" s="11" t="s">
        <v>2205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2116</v>
      </c>
      <c r="F1024" s="10">
        <v>42036</v>
      </c>
      <c r="G1024" s="10">
        <v>44228</v>
      </c>
      <c r="H1024" s="11">
        <v>7</v>
      </c>
      <c r="I1024" s="20" t="s">
        <v>259</v>
      </c>
      <c r="J1024" s="11" t="s">
        <v>261</v>
      </c>
      <c r="K1024" s="11" t="s">
        <v>2205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2117</v>
      </c>
      <c r="F1025" s="10">
        <v>42036</v>
      </c>
      <c r="G1025" s="10">
        <v>44228</v>
      </c>
      <c r="H1025" s="11">
        <v>7</v>
      </c>
      <c r="I1025" s="20" t="s">
        <v>259</v>
      </c>
      <c r="J1025" s="11" t="s">
        <v>261</v>
      </c>
      <c r="K1025" s="11" t="s">
        <v>2205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2118</v>
      </c>
      <c r="F1026" s="10">
        <v>42036</v>
      </c>
      <c r="G1026" s="10">
        <v>44228</v>
      </c>
      <c r="H1026" s="11">
        <v>7</v>
      </c>
      <c r="I1026" s="20" t="s">
        <v>259</v>
      </c>
      <c r="J1026" s="11" t="s">
        <v>261</v>
      </c>
      <c r="K1026" s="11" t="s">
        <v>2205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2119</v>
      </c>
      <c r="F1027" s="10">
        <v>42036</v>
      </c>
      <c r="G1027" s="10">
        <v>44228</v>
      </c>
      <c r="H1027" s="11">
        <v>7</v>
      </c>
      <c r="I1027" s="20" t="s">
        <v>259</v>
      </c>
      <c r="J1027" s="11" t="s">
        <v>261</v>
      </c>
      <c r="K1027" s="11" t="s">
        <v>2205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2120</v>
      </c>
      <c r="F1028" s="10">
        <v>42036</v>
      </c>
      <c r="G1028" s="10">
        <v>44228</v>
      </c>
      <c r="H1028" s="11">
        <v>7</v>
      </c>
      <c r="I1028" s="20" t="s">
        <v>259</v>
      </c>
      <c r="J1028" s="11" t="s">
        <v>261</v>
      </c>
      <c r="K1028" s="11" t="s">
        <v>2205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2121</v>
      </c>
      <c r="F1029" s="10">
        <v>42036</v>
      </c>
      <c r="G1029" s="10">
        <v>44228</v>
      </c>
      <c r="H1029" s="11">
        <v>7</v>
      </c>
      <c r="I1029" s="20" t="s">
        <v>259</v>
      </c>
      <c r="J1029" s="11" t="s">
        <v>261</v>
      </c>
      <c r="K1029" s="11" t="s">
        <v>2205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2122</v>
      </c>
      <c r="F1030" s="10">
        <v>42036</v>
      </c>
      <c r="G1030" s="10">
        <v>44228</v>
      </c>
      <c r="H1030" s="11">
        <v>7</v>
      </c>
      <c r="I1030" s="20" t="s">
        <v>259</v>
      </c>
      <c r="J1030" s="11" t="s">
        <v>261</v>
      </c>
      <c r="K1030" s="11" t="s">
        <v>2205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2123</v>
      </c>
      <c r="F1031" s="10">
        <v>42036</v>
      </c>
      <c r="G1031" s="10">
        <v>44228</v>
      </c>
      <c r="H1031" s="11">
        <v>7</v>
      </c>
      <c r="I1031" s="20" t="s">
        <v>259</v>
      </c>
      <c r="J1031" s="11" t="s">
        <v>261</v>
      </c>
      <c r="K1031" s="11" t="s">
        <v>2205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2124</v>
      </c>
      <c r="F1032" s="10">
        <v>42036</v>
      </c>
      <c r="G1032" s="10">
        <v>44228</v>
      </c>
      <c r="H1032" s="11">
        <v>7</v>
      </c>
      <c r="I1032" s="20" t="s">
        <v>259</v>
      </c>
      <c r="J1032" s="11" t="s">
        <v>261</v>
      </c>
      <c r="K1032" s="11" t="s">
        <v>2205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2125</v>
      </c>
      <c r="F1033" s="10">
        <v>42036</v>
      </c>
      <c r="G1033" s="10">
        <v>44228</v>
      </c>
      <c r="H1033" s="11">
        <v>7</v>
      </c>
      <c r="I1033" s="20" t="s">
        <v>259</v>
      </c>
      <c r="J1033" s="11" t="s">
        <v>261</v>
      </c>
      <c r="K1033" s="11" t="s">
        <v>2205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2126</v>
      </c>
      <c r="F1034" s="10">
        <v>42036</v>
      </c>
      <c r="G1034" s="10">
        <v>44228</v>
      </c>
      <c r="H1034" s="11">
        <v>7</v>
      </c>
      <c r="I1034" s="20" t="s">
        <v>259</v>
      </c>
      <c r="J1034" s="11" t="s">
        <v>261</v>
      </c>
      <c r="K1034" s="11" t="s">
        <v>2205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2127</v>
      </c>
      <c r="F1035" s="10">
        <v>42036</v>
      </c>
      <c r="G1035" s="10">
        <v>44228</v>
      </c>
      <c r="H1035" s="11">
        <v>7</v>
      </c>
      <c r="I1035" s="20" t="s">
        <v>259</v>
      </c>
      <c r="J1035" s="11" t="s">
        <v>261</v>
      </c>
      <c r="K1035" s="11" t="s">
        <v>2205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2128</v>
      </c>
      <c r="F1036" s="10">
        <v>42036</v>
      </c>
      <c r="G1036" s="10">
        <v>44228</v>
      </c>
      <c r="H1036" s="11">
        <v>7</v>
      </c>
      <c r="I1036" s="20" t="s">
        <v>259</v>
      </c>
      <c r="J1036" s="11" t="s">
        <v>261</v>
      </c>
      <c r="K1036" s="11" t="s">
        <v>2205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2129</v>
      </c>
      <c r="F1037" s="10">
        <v>42036</v>
      </c>
      <c r="G1037" s="10">
        <v>44228</v>
      </c>
      <c r="H1037" s="11">
        <v>7</v>
      </c>
      <c r="I1037" s="20" t="s">
        <v>259</v>
      </c>
      <c r="J1037" s="11" t="s">
        <v>261</v>
      </c>
      <c r="K1037" s="11" t="s">
        <v>2205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2130</v>
      </c>
      <c r="F1038" s="10">
        <v>42036</v>
      </c>
      <c r="G1038" s="10">
        <v>44228</v>
      </c>
      <c r="H1038" s="11">
        <v>7</v>
      </c>
      <c r="I1038" s="20" t="s">
        <v>259</v>
      </c>
      <c r="J1038" s="11" t="s">
        <v>261</v>
      </c>
      <c r="K1038" s="11" t="s">
        <v>2205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2131</v>
      </c>
      <c r="F1039" s="10">
        <v>42036</v>
      </c>
      <c r="G1039" s="10">
        <v>44228</v>
      </c>
      <c r="H1039" s="11">
        <v>7</v>
      </c>
      <c r="I1039" s="20" t="s">
        <v>259</v>
      </c>
      <c r="J1039" s="11" t="s">
        <v>261</v>
      </c>
      <c r="K1039" s="11" t="s">
        <v>2205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2132</v>
      </c>
      <c r="F1040" s="10">
        <v>42036</v>
      </c>
      <c r="G1040" s="10">
        <v>44228</v>
      </c>
      <c r="H1040" s="11">
        <v>7</v>
      </c>
      <c r="I1040" s="20" t="s">
        <v>259</v>
      </c>
      <c r="J1040" s="11" t="s">
        <v>261</v>
      </c>
      <c r="K1040" s="11" t="s">
        <v>2205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2133</v>
      </c>
      <c r="F1041" s="10">
        <v>42036</v>
      </c>
      <c r="G1041" s="10">
        <v>44228</v>
      </c>
      <c r="H1041" s="11">
        <v>7</v>
      </c>
      <c r="I1041" s="20" t="s">
        <v>259</v>
      </c>
      <c r="J1041" s="11" t="s">
        <v>261</v>
      </c>
      <c r="K1041" s="11" t="s">
        <v>2205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2134</v>
      </c>
      <c r="F1042" s="10">
        <v>42036</v>
      </c>
      <c r="G1042" s="10">
        <v>44228</v>
      </c>
      <c r="H1042" s="11">
        <v>7</v>
      </c>
      <c r="I1042" s="20" t="s">
        <v>259</v>
      </c>
      <c r="J1042" s="11" t="s">
        <v>261</v>
      </c>
      <c r="K1042" s="11" t="s">
        <v>2205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2135</v>
      </c>
      <c r="F1043" s="10">
        <v>42036</v>
      </c>
      <c r="G1043" s="10">
        <v>44228</v>
      </c>
      <c r="H1043" s="11">
        <v>7</v>
      </c>
      <c r="I1043" s="20" t="s">
        <v>259</v>
      </c>
      <c r="J1043" s="11" t="s">
        <v>261</v>
      </c>
      <c r="K1043" s="11" t="s">
        <v>2205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2136</v>
      </c>
      <c r="F1044" s="10">
        <v>42036</v>
      </c>
      <c r="G1044" s="10">
        <v>44228</v>
      </c>
      <c r="H1044" s="11">
        <v>7</v>
      </c>
      <c r="I1044" s="20" t="s">
        <v>259</v>
      </c>
      <c r="J1044" s="11" t="s">
        <v>261</v>
      </c>
      <c r="K1044" s="11" t="s">
        <v>2205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2137</v>
      </c>
      <c r="F1045" s="10">
        <v>42036</v>
      </c>
      <c r="G1045" s="10">
        <v>44228</v>
      </c>
      <c r="H1045" s="11">
        <v>7</v>
      </c>
      <c r="I1045" s="20" t="s">
        <v>259</v>
      </c>
      <c r="J1045" s="11" t="s">
        <v>261</v>
      </c>
      <c r="K1045" s="11" t="s">
        <v>2205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2138</v>
      </c>
      <c r="F1046" s="10">
        <v>42036</v>
      </c>
      <c r="G1046" s="10">
        <v>44228</v>
      </c>
      <c r="H1046" s="11">
        <v>7</v>
      </c>
      <c r="I1046" s="20" t="s">
        <v>259</v>
      </c>
      <c r="J1046" s="11" t="s">
        <v>261</v>
      </c>
      <c r="K1046" s="11" t="s">
        <v>2205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2139</v>
      </c>
      <c r="F1047" s="10">
        <v>42036</v>
      </c>
      <c r="G1047" s="10">
        <v>44228</v>
      </c>
      <c r="H1047" s="11">
        <v>7</v>
      </c>
      <c r="I1047" s="20" t="s">
        <v>259</v>
      </c>
      <c r="J1047" s="11" t="s">
        <v>261</v>
      </c>
      <c r="K1047" s="11" t="s">
        <v>2205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2140</v>
      </c>
      <c r="F1048" s="10">
        <v>42036</v>
      </c>
      <c r="G1048" s="10">
        <v>44228</v>
      </c>
      <c r="H1048" s="11">
        <v>7</v>
      </c>
      <c r="I1048" s="20" t="s">
        <v>259</v>
      </c>
      <c r="J1048" s="11" t="s">
        <v>261</v>
      </c>
      <c r="K1048" s="11" t="s">
        <v>2205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2141</v>
      </c>
      <c r="F1049" s="10">
        <v>42036</v>
      </c>
      <c r="G1049" s="10">
        <v>44228</v>
      </c>
      <c r="H1049" s="11">
        <v>7</v>
      </c>
      <c r="I1049" s="20" t="s">
        <v>259</v>
      </c>
      <c r="J1049" s="11" t="s">
        <v>261</v>
      </c>
      <c r="K1049" s="11" t="s">
        <v>2205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2142</v>
      </c>
      <c r="F1050" s="10">
        <v>42036</v>
      </c>
      <c r="G1050" s="10">
        <v>44228</v>
      </c>
      <c r="H1050" s="11">
        <v>7</v>
      </c>
      <c r="I1050" s="20" t="s">
        <v>259</v>
      </c>
      <c r="J1050" s="11" t="s">
        <v>261</v>
      </c>
      <c r="K1050" s="11" t="s">
        <v>2205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2143</v>
      </c>
      <c r="F1051" s="10">
        <v>42036</v>
      </c>
      <c r="G1051" s="10">
        <v>44228</v>
      </c>
      <c r="H1051" s="11">
        <v>7</v>
      </c>
      <c r="I1051" s="20" t="s">
        <v>259</v>
      </c>
      <c r="J1051" s="11" t="s">
        <v>261</v>
      </c>
      <c r="K1051" s="11" t="s">
        <v>2205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2144</v>
      </c>
      <c r="F1052" s="10">
        <v>42036</v>
      </c>
      <c r="G1052" s="10">
        <v>44228</v>
      </c>
      <c r="H1052" s="11">
        <v>7</v>
      </c>
      <c r="I1052" s="20" t="s">
        <v>259</v>
      </c>
      <c r="J1052" s="11" t="s">
        <v>261</v>
      </c>
      <c r="K1052" s="11" t="s">
        <v>2205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2145</v>
      </c>
      <c r="F1053" s="10">
        <v>42036</v>
      </c>
      <c r="G1053" s="10">
        <v>44228</v>
      </c>
      <c r="H1053" s="11">
        <v>7</v>
      </c>
      <c r="I1053" s="20" t="s">
        <v>259</v>
      </c>
      <c r="J1053" s="11" t="s">
        <v>261</v>
      </c>
      <c r="K1053" s="11" t="s">
        <v>2205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2146</v>
      </c>
      <c r="F1054" s="10">
        <v>42036</v>
      </c>
      <c r="G1054" s="10">
        <v>44228</v>
      </c>
      <c r="H1054" s="11">
        <v>7</v>
      </c>
      <c r="I1054" s="20" t="s">
        <v>259</v>
      </c>
      <c r="J1054" s="11" t="s">
        <v>261</v>
      </c>
      <c r="K1054" s="11" t="s">
        <v>2205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2147</v>
      </c>
      <c r="F1055" s="10">
        <v>42036</v>
      </c>
      <c r="G1055" s="10">
        <v>44228</v>
      </c>
      <c r="H1055" s="11">
        <v>7</v>
      </c>
      <c r="I1055" s="20" t="s">
        <v>259</v>
      </c>
      <c r="J1055" s="11" t="s">
        <v>261</v>
      </c>
      <c r="K1055" s="11" t="s">
        <v>2205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2148</v>
      </c>
      <c r="F1056" s="10">
        <v>42036</v>
      </c>
      <c r="G1056" s="10">
        <v>44228</v>
      </c>
      <c r="H1056" s="11">
        <v>7</v>
      </c>
      <c r="I1056" s="20" t="s">
        <v>259</v>
      </c>
      <c r="J1056" s="11" t="s">
        <v>261</v>
      </c>
      <c r="K1056" s="11" t="s">
        <v>2205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2149</v>
      </c>
      <c r="F1057" s="10">
        <v>42036</v>
      </c>
      <c r="G1057" s="10">
        <v>44228</v>
      </c>
      <c r="H1057" s="11">
        <v>7</v>
      </c>
      <c r="I1057" s="20" t="s">
        <v>259</v>
      </c>
      <c r="J1057" s="11" t="s">
        <v>261</v>
      </c>
      <c r="K1057" s="11" t="s">
        <v>2205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2150</v>
      </c>
      <c r="F1058" s="10">
        <v>42036</v>
      </c>
      <c r="G1058" s="10">
        <v>44228</v>
      </c>
      <c r="H1058" s="11">
        <v>7</v>
      </c>
      <c r="I1058" s="20" t="s">
        <v>259</v>
      </c>
      <c r="J1058" s="11" t="s">
        <v>261</v>
      </c>
      <c r="K1058" s="11" t="s">
        <v>2205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2151</v>
      </c>
      <c r="F1059" s="10">
        <v>42036</v>
      </c>
      <c r="G1059" s="10">
        <v>44228</v>
      </c>
      <c r="H1059" s="11">
        <v>7</v>
      </c>
      <c r="I1059" s="20" t="s">
        <v>259</v>
      </c>
      <c r="J1059" s="11" t="s">
        <v>261</v>
      </c>
      <c r="K1059" s="11" t="s">
        <v>2205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2152</v>
      </c>
      <c r="F1060" s="10">
        <v>42036</v>
      </c>
      <c r="G1060" s="10">
        <v>44228</v>
      </c>
      <c r="H1060" s="11">
        <v>7</v>
      </c>
      <c r="I1060" s="20" t="s">
        <v>259</v>
      </c>
      <c r="J1060" s="11" t="s">
        <v>261</v>
      </c>
      <c r="K1060" s="11" t="s">
        <v>2205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2153</v>
      </c>
      <c r="F1061" s="10">
        <v>42036</v>
      </c>
      <c r="G1061" s="10">
        <v>44228</v>
      </c>
      <c r="H1061" s="11">
        <v>7</v>
      </c>
      <c r="I1061" s="20" t="s">
        <v>259</v>
      </c>
      <c r="J1061" s="11" t="s">
        <v>261</v>
      </c>
      <c r="K1061" s="11" t="s">
        <v>2205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2154</v>
      </c>
      <c r="F1062" s="10">
        <v>42036</v>
      </c>
      <c r="G1062" s="10">
        <v>44228</v>
      </c>
      <c r="H1062" s="11">
        <v>7</v>
      </c>
      <c r="I1062" s="20" t="s">
        <v>259</v>
      </c>
      <c r="J1062" s="11" t="s">
        <v>261</v>
      </c>
      <c r="K1062" s="11" t="s">
        <v>2205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2155</v>
      </c>
      <c r="F1063" s="10">
        <v>42036</v>
      </c>
      <c r="G1063" s="10">
        <v>44228</v>
      </c>
      <c r="H1063" s="11">
        <v>7</v>
      </c>
      <c r="I1063" s="20" t="s">
        <v>259</v>
      </c>
      <c r="J1063" s="11" t="s">
        <v>261</v>
      </c>
      <c r="K1063" s="11" t="s">
        <v>2205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2156</v>
      </c>
      <c r="F1064" s="10">
        <v>42036</v>
      </c>
      <c r="G1064" s="10">
        <v>44228</v>
      </c>
      <c r="H1064" s="11">
        <v>7</v>
      </c>
      <c r="I1064" s="20" t="s">
        <v>259</v>
      </c>
      <c r="J1064" s="11" t="s">
        <v>261</v>
      </c>
      <c r="K1064" s="11" t="s">
        <v>2205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2157</v>
      </c>
      <c r="F1065" s="10">
        <v>42036</v>
      </c>
      <c r="G1065" s="10">
        <v>44228</v>
      </c>
      <c r="H1065" s="11">
        <v>7</v>
      </c>
      <c r="I1065" s="20" t="s">
        <v>259</v>
      </c>
      <c r="J1065" s="11" t="s">
        <v>261</v>
      </c>
      <c r="K1065" s="11" t="s">
        <v>2205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2158</v>
      </c>
      <c r="F1066" s="10">
        <v>42036</v>
      </c>
      <c r="G1066" s="10">
        <v>44228</v>
      </c>
      <c r="H1066" s="11">
        <v>7</v>
      </c>
      <c r="I1066" s="20" t="s">
        <v>259</v>
      </c>
      <c r="J1066" s="11" t="s">
        <v>261</v>
      </c>
      <c r="K1066" s="11" t="s">
        <v>2205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2159</v>
      </c>
      <c r="F1067" s="10">
        <v>42036</v>
      </c>
      <c r="G1067" s="10">
        <v>44228</v>
      </c>
      <c r="H1067" s="11">
        <v>7</v>
      </c>
      <c r="I1067" s="20" t="s">
        <v>259</v>
      </c>
      <c r="J1067" s="11" t="s">
        <v>261</v>
      </c>
      <c r="K1067" s="11" t="s">
        <v>2205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2160</v>
      </c>
      <c r="F1068" s="10">
        <v>42036</v>
      </c>
      <c r="G1068" s="10">
        <v>44228</v>
      </c>
      <c r="H1068" s="11">
        <v>7</v>
      </c>
      <c r="I1068" s="20" t="s">
        <v>259</v>
      </c>
      <c r="J1068" s="11" t="s">
        <v>261</v>
      </c>
      <c r="K1068" s="11" t="s">
        <v>2205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2161</v>
      </c>
      <c r="F1069" s="10">
        <v>42036</v>
      </c>
      <c r="G1069" s="10">
        <v>44228</v>
      </c>
      <c r="H1069" s="11">
        <v>7</v>
      </c>
      <c r="I1069" s="20" t="s">
        <v>259</v>
      </c>
      <c r="J1069" s="11" t="s">
        <v>261</v>
      </c>
      <c r="K1069" s="11" t="s">
        <v>2205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2162</v>
      </c>
      <c r="F1070" s="10">
        <v>42036</v>
      </c>
      <c r="G1070" s="10">
        <v>44228</v>
      </c>
      <c r="H1070" s="11">
        <v>7</v>
      </c>
      <c r="I1070" s="20" t="s">
        <v>259</v>
      </c>
      <c r="J1070" s="11" t="s">
        <v>261</v>
      </c>
      <c r="K1070" s="11" t="s">
        <v>2205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2163</v>
      </c>
      <c r="F1071" s="10">
        <v>42036</v>
      </c>
      <c r="G1071" s="10">
        <v>44228</v>
      </c>
      <c r="H1071" s="11">
        <v>7</v>
      </c>
      <c r="I1071" s="20" t="s">
        <v>259</v>
      </c>
      <c r="J1071" s="11" t="s">
        <v>261</v>
      </c>
      <c r="K1071" s="11" t="s">
        <v>2205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2164</v>
      </c>
      <c r="F1072" s="10">
        <v>42036</v>
      </c>
      <c r="G1072" s="10">
        <v>44228</v>
      </c>
      <c r="H1072" s="11">
        <v>7</v>
      </c>
      <c r="I1072" s="20" t="s">
        <v>259</v>
      </c>
      <c r="J1072" s="11" t="s">
        <v>261</v>
      </c>
      <c r="K1072" s="11" t="s">
        <v>2205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2165</v>
      </c>
      <c r="F1073" s="10">
        <v>42036</v>
      </c>
      <c r="G1073" s="10">
        <v>44228</v>
      </c>
      <c r="H1073" s="11">
        <v>7</v>
      </c>
      <c r="I1073" s="20" t="s">
        <v>259</v>
      </c>
      <c r="J1073" s="11" t="s">
        <v>261</v>
      </c>
      <c r="K1073" s="11" t="s">
        <v>2205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2166</v>
      </c>
      <c r="F1074" s="10">
        <v>42036</v>
      </c>
      <c r="G1074" s="10">
        <v>44228</v>
      </c>
      <c r="H1074" s="11">
        <v>7</v>
      </c>
      <c r="I1074" s="20" t="s">
        <v>259</v>
      </c>
      <c r="J1074" s="11" t="s">
        <v>261</v>
      </c>
      <c r="K1074" s="11" t="s">
        <v>2205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2167</v>
      </c>
      <c r="F1075" s="10">
        <v>42036</v>
      </c>
      <c r="G1075" s="10">
        <v>44228</v>
      </c>
      <c r="H1075" s="11">
        <v>7</v>
      </c>
      <c r="I1075" s="20" t="s">
        <v>259</v>
      </c>
      <c r="J1075" s="11" t="s">
        <v>261</v>
      </c>
      <c r="K1075" s="11" t="s">
        <v>2205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2168</v>
      </c>
      <c r="F1076" s="10">
        <v>42036</v>
      </c>
      <c r="G1076" s="10">
        <v>44228</v>
      </c>
      <c r="H1076" s="11">
        <v>7</v>
      </c>
      <c r="I1076" s="20" t="s">
        <v>259</v>
      </c>
      <c r="J1076" s="11" t="s">
        <v>261</v>
      </c>
      <c r="K1076" s="11" t="s">
        <v>2205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2169</v>
      </c>
      <c r="F1077" s="10">
        <v>42036</v>
      </c>
      <c r="G1077" s="10">
        <v>44228</v>
      </c>
      <c r="H1077" s="11">
        <v>7</v>
      </c>
      <c r="I1077" s="20" t="s">
        <v>259</v>
      </c>
      <c r="J1077" s="11" t="s">
        <v>261</v>
      </c>
      <c r="K1077" s="11" t="s">
        <v>2205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2170</v>
      </c>
      <c r="F1078" s="10">
        <v>42036</v>
      </c>
      <c r="G1078" s="10">
        <v>44228</v>
      </c>
      <c r="H1078" s="11">
        <v>7</v>
      </c>
      <c r="I1078" s="20" t="s">
        <v>259</v>
      </c>
      <c r="J1078" s="11" t="s">
        <v>261</v>
      </c>
      <c r="K1078" s="11" t="s">
        <v>2205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2171</v>
      </c>
      <c r="F1079" s="10">
        <v>42036</v>
      </c>
      <c r="G1079" s="10">
        <v>44228</v>
      </c>
      <c r="H1079" s="11">
        <v>7</v>
      </c>
      <c r="I1079" s="20" t="s">
        <v>259</v>
      </c>
      <c r="J1079" s="11" t="s">
        <v>261</v>
      </c>
      <c r="K1079" s="11" t="s">
        <v>2205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2172</v>
      </c>
      <c r="F1080" s="10">
        <v>42036</v>
      </c>
      <c r="G1080" s="10">
        <v>44228</v>
      </c>
      <c r="H1080" s="11">
        <v>7</v>
      </c>
      <c r="I1080" s="20" t="s">
        <v>259</v>
      </c>
      <c r="J1080" s="11" t="s">
        <v>261</v>
      </c>
      <c r="K1080" s="11" t="s">
        <v>2205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2173</v>
      </c>
      <c r="F1081" s="10">
        <v>42036</v>
      </c>
      <c r="G1081" s="10">
        <v>44228</v>
      </c>
      <c r="H1081" s="11">
        <v>7</v>
      </c>
      <c r="I1081" s="20" t="s">
        <v>259</v>
      </c>
      <c r="J1081" s="11" t="s">
        <v>261</v>
      </c>
      <c r="K1081" s="11" t="s">
        <v>2205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2174</v>
      </c>
      <c r="F1082" s="10">
        <v>42036</v>
      </c>
      <c r="G1082" s="10">
        <v>44228</v>
      </c>
      <c r="H1082" s="11">
        <v>7</v>
      </c>
      <c r="I1082" s="20" t="s">
        <v>259</v>
      </c>
      <c r="J1082" s="11" t="s">
        <v>261</v>
      </c>
      <c r="K1082" s="11" t="s">
        <v>2205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2175</v>
      </c>
      <c r="F1083" s="10">
        <v>42036</v>
      </c>
      <c r="G1083" s="10">
        <v>44228</v>
      </c>
      <c r="H1083" s="11">
        <v>7</v>
      </c>
      <c r="I1083" s="20" t="s">
        <v>259</v>
      </c>
      <c r="J1083" s="11" t="s">
        <v>261</v>
      </c>
      <c r="K1083" s="11" t="s">
        <v>2205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2176</v>
      </c>
      <c r="F1084" s="10">
        <v>42036</v>
      </c>
      <c r="G1084" s="10">
        <v>44228</v>
      </c>
      <c r="H1084" s="11">
        <v>7</v>
      </c>
      <c r="I1084" s="20" t="s">
        <v>259</v>
      </c>
      <c r="J1084" s="11" t="s">
        <v>261</v>
      </c>
      <c r="K1084" s="11" t="s">
        <v>2205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2177</v>
      </c>
      <c r="F1085" s="10">
        <v>42036</v>
      </c>
      <c r="G1085" s="10">
        <v>44228</v>
      </c>
      <c r="H1085" s="11">
        <v>7</v>
      </c>
      <c r="I1085" s="20" t="s">
        <v>259</v>
      </c>
      <c r="J1085" s="11" t="s">
        <v>261</v>
      </c>
      <c r="K1085" s="11" t="s">
        <v>2205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2178</v>
      </c>
      <c r="F1086" s="10">
        <v>42036</v>
      </c>
      <c r="G1086" s="10">
        <v>44228</v>
      </c>
      <c r="H1086" s="11">
        <v>7</v>
      </c>
      <c r="I1086" s="20" t="s">
        <v>259</v>
      </c>
      <c r="J1086" s="11" t="s">
        <v>261</v>
      </c>
      <c r="K1086" s="11" t="s">
        <v>2205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2179</v>
      </c>
      <c r="F1087" s="10">
        <v>42036</v>
      </c>
      <c r="G1087" s="10">
        <v>44228</v>
      </c>
      <c r="H1087" s="11">
        <v>7</v>
      </c>
      <c r="I1087" s="20" t="s">
        <v>259</v>
      </c>
      <c r="J1087" s="11" t="s">
        <v>261</v>
      </c>
      <c r="K1087" s="11" t="s">
        <v>2205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2180</v>
      </c>
      <c r="F1088" s="10">
        <v>42036</v>
      </c>
      <c r="G1088" s="10">
        <v>44228</v>
      </c>
      <c r="H1088" s="11">
        <v>7</v>
      </c>
      <c r="I1088" s="20" t="s">
        <v>259</v>
      </c>
      <c r="J1088" s="11" t="s">
        <v>261</v>
      </c>
      <c r="K1088" s="11" t="s">
        <v>2205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2181</v>
      </c>
      <c r="F1089" s="10">
        <v>42036</v>
      </c>
      <c r="G1089" s="10">
        <v>44228</v>
      </c>
      <c r="H1089" s="11">
        <v>7</v>
      </c>
      <c r="I1089" s="20" t="s">
        <v>259</v>
      </c>
      <c r="J1089" s="11" t="s">
        <v>261</v>
      </c>
      <c r="K1089" s="11" t="s">
        <v>2205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2182</v>
      </c>
      <c r="F1090" s="10">
        <v>42036</v>
      </c>
      <c r="G1090" s="10">
        <v>44228</v>
      </c>
      <c r="H1090" s="11">
        <v>7</v>
      </c>
      <c r="I1090" s="20" t="s">
        <v>259</v>
      </c>
      <c r="J1090" s="11" t="s">
        <v>261</v>
      </c>
      <c r="K1090" s="11" t="s">
        <v>2205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2183</v>
      </c>
      <c r="F1091" s="10">
        <v>42036</v>
      </c>
      <c r="G1091" s="10">
        <v>44228</v>
      </c>
      <c r="H1091" s="11">
        <v>7</v>
      </c>
      <c r="I1091" s="20" t="s">
        <v>259</v>
      </c>
      <c r="J1091" s="11" t="s">
        <v>261</v>
      </c>
      <c r="K1091" s="11" t="s">
        <v>2205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2184</v>
      </c>
      <c r="F1092" s="10">
        <v>42036</v>
      </c>
      <c r="G1092" s="10">
        <v>44228</v>
      </c>
      <c r="H1092" s="11">
        <v>7</v>
      </c>
      <c r="I1092" s="20" t="s">
        <v>259</v>
      </c>
      <c r="J1092" s="11" t="s">
        <v>261</v>
      </c>
      <c r="K1092" s="11" t="s">
        <v>2205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2185</v>
      </c>
      <c r="F1093" s="10">
        <v>42036</v>
      </c>
      <c r="G1093" s="10">
        <v>44228</v>
      </c>
      <c r="H1093" s="11">
        <v>7</v>
      </c>
      <c r="I1093" s="20" t="s">
        <v>259</v>
      </c>
      <c r="J1093" s="11" t="s">
        <v>261</v>
      </c>
      <c r="K1093" s="11" t="s">
        <v>2205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2186</v>
      </c>
      <c r="F1094" s="10">
        <v>42036</v>
      </c>
      <c r="G1094" s="10">
        <v>44228</v>
      </c>
      <c r="H1094" s="11">
        <v>7</v>
      </c>
      <c r="I1094" s="20" t="s">
        <v>259</v>
      </c>
      <c r="J1094" s="11" t="s">
        <v>261</v>
      </c>
      <c r="K1094" s="11" t="s">
        <v>2205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2187</v>
      </c>
      <c r="F1095" s="10">
        <v>42036</v>
      </c>
      <c r="G1095" s="10">
        <v>44228</v>
      </c>
      <c r="H1095" s="11">
        <v>7</v>
      </c>
      <c r="I1095" s="20" t="s">
        <v>259</v>
      </c>
      <c r="J1095" s="11" t="s">
        <v>261</v>
      </c>
      <c r="K1095" s="11" t="s">
        <v>2205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2188</v>
      </c>
      <c r="F1096" s="10">
        <v>42036</v>
      </c>
      <c r="G1096" s="10">
        <v>44228</v>
      </c>
      <c r="H1096" s="11">
        <v>7</v>
      </c>
      <c r="I1096" s="20" t="s">
        <v>259</v>
      </c>
      <c r="J1096" s="11" t="s">
        <v>261</v>
      </c>
      <c r="K1096" s="11" t="s">
        <v>2205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2189</v>
      </c>
      <c r="F1097" s="10">
        <v>42036</v>
      </c>
      <c r="G1097" s="10">
        <v>44228</v>
      </c>
      <c r="H1097" s="11">
        <v>7</v>
      </c>
      <c r="I1097" s="20" t="s">
        <v>259</v>
      </c>
      <c r="J1097" s="11" t="s">
        <v>261</v>
      </c>
      <c r="K1097" s="11" t="s">
        <v>2205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2190</v>
      </c>
      <c r="F1098" s="10">
        <v>42036</v>
      </c>
      <c r="G1098" s="10">
        <v>44228</v>
      </c>
      <c r="H1098" s="11">
        <v>7</v>
      </c>
      <c r="I1098" s="20" t="s">
        <v>259</v>
      </c>
      <c r="J1098" s="11" t="s">
        <v>261</v>
      </c>
      <c r="K1098" s="11" t="s">
        <v>2205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2191</v>
      </c>
      <c r="F1099" s="10">
        <v>42036</v>
      </c>
      <c r="G1099" s="10">
        <v>44228</v>
      </c>
      <c r="H1099" s="11">
        <v>7</v>
      </c>
      <c r="I1099" s="20" t="s">
        <v>259</v>
      </c>
      <c r="J1099" s="11" t="s">
        <v>261</v>
      </c>
      <c r="K1099" s="11" t="s">
        <v>2205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2192</v>
      </c>
      <c r="F1100" s="10">
        <v>42036</v>
      </c>
      <c r="G1100" s="10">
        <v>44228</v>
      </c>
      <c r="H1100" s="11">
        <v>7</v>
      </c>
      <c r="I1100" s="20" t="s">
        <v>259</v>
      </c>
      <c r="J1100" s="11" t="s">
        <v>261</v>
      </c>
      <c r="K1100" s="11" t="s">
        <v>2205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2193</v>
      </c>
      <c r="F1101" s="10">
        <v>42036</v>
      </c>
      <c r="G1101" s="10">
        <v>44228</v>
      </c>
      <c r="H1101" s="11">
        <v>7</v>
      </c>
      <c r="I1101" s="20" t="s">
        <v>259</v>
      </c>
      <c r="J1101" s="11" t="s">
        <v>261</v>
      </c>
      <c r="K1101" s="11" t="s">
        <v>2205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2194</v>
      </c>
      <c r="F1102" s="10">
        <v>42036</v>
      </c>
      <c r="G1102" s="10">
        <v>44228</v>
      </c>
      <c r="H1102" s="11">
        <v>7</v>
      </c>
      <c r="I1102" s="20" t="s">
        <v>259</v>
      </c>
      <c r="J1102" s="11" t="s">
        <v>261</v>
      </c>
      <c r="K1102" s="11" t="s">
        <v>2205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2195</v>
      </c>
      <c r="F1103" s="10">
        <v>42036</v>
      </c>
      <c r="G1103" s="10">
        <v>44228</v>
      </c>
      <c r="H1103" s="11">
        <v>7</v>
      </c>
      <c r="I1103" s="20" t="s">
        <v>259</v>
      </c>
      <c r="J1103" s="11" t="s">
        <v>261</v>
      </c>
      <c r="K1103" s="11" t="s">
        <v>2205</v>
      </c>
      <c r="L1103" s="11">
        <v>2</v>
      </c>
    </row>
    <row r="1105" spans="1:1">
      <c r="A1105" s="11" t="s">
        <v>2204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73226R" display="A125173226R" xr:uid="{00000000-0004-0000-0000-000001000000}"/>
    <hyperlink ref="E13" location="A125184458F" display="A125184458F" xr:uid="{00000000-0004-0000-0000-000002000000}"/>
    <hyperlink ref="E14" location="A125178842K" display="A125178842K" xr:uid="{00000000-0004-0000-0000-000003000000}"/>
    <hyperlink ref="E15" location="A125173190X" display="A125173190X" xr:uid="{00000000-0004-0000-0000-000004000000}"/>
    <hyperlink ref="E16" location="A125184422C" display="A125184422C" xr:uid="{00000000-0004-0000-0000-000005000000}"/>
    <hyperlink ref="E17" location="A125178806A" display="A125178806A" xr:uid="{00000000-0004-0000-0000-000006000000}"/>
    <hyperlink ref="E18" location="A125173230F" display="A125173230F" xr:uid="{00000000-0004-0000-0000-000007000000}"/>
    <hyperlink ref="E19" location="A125184462W" display="A125184462W" xr:uid="{00000000-0004-0000-0000-000008000000}"/>
    <hyperlink ref="E20" location="A125178846V" display="A125178846V" xr:uid="{00000000-0004-0000-0000-000009000000}"/>
    <hyperlink ref="E21" location="A125173234R" display="A125173234R" xr:uid="{00000000-0004-0000-0000-00000A000000}"/>
    <hyperlink ref="E22" location="A125184466F" display="A125184466F" xr:uid="{00000000-0004-0000-0000-00000B000000}"/>
    <hyperlink ref="E23" location="A125178850K" display="A125178850K" xr:uid="{00000000-0004-0000-0000-00000C000000}"/>
    <hyperlink ref="E24" location="A125173194J" display="A125173194J" xr:uid="{00000000-0004-0000-0000-00000D000000}"/>
    <hyperlink ref="E25" location="A125184426L" display="A125184426L" xr:uid="{00000000-0004-0000-0000-00000E000000}"/>
    <hyperlink ref="E26" location="A125178810T" display="A125178810T" xr:uid="{00000000-0004-0000-0000-00000F000000}"/>
    <hyperlink ref="E27" location="A125173198T" display="A125173198T" xr:uid="{00000000-0004-0000-0000-000010000000}"/>
    <hyperlink ref="E28" location="A125184430C" display="A125184430C" xr:uid="{00000000-0004-0000-0000-000011000000}"/>
    <hyperlink ref="E29" location="A125178814A" display="A125178814A" xr:uid="{00000000-0004-0000-0000-000012000000}"/>
    <hyperlink ref="E30" location="A125173218R" display="A125173218R" xr:uid="{00000000-0004-0000-0000-000013000000}"/>
    <hyperlink ref="E31" location="A125184450L" display="A125184450L" xr:uid="{00000000-0004-0000-0000-000014000000}"/>
    <hyperlink ref="E32" location="A125178834K" display="A125178834K" xr:uid="{00000000-0004-0000-0000-000015000000}"/>
    <hyperlink ref="E33" location="A125173178J" display="A125173178J" xr:uid="{00000000-0004-0000-0000-000016000000}"/>
    <hyperlink ref="E34" location="A125184410V" display="A125184410V" xr:uid="{00000000-0004-0000-0000-000017000000}"/>
    <hyperlink ref="E35" location="A125178794C" display="A125178794C" xr:uid="{00000000-0004-0000-0000-000018000000}"/>
    <hyperlink ref="E36" location="A125173238X" display="A125173238X" xr:uid="{00000000-0004-0000-0000-000019000000}"/>
    <hyperlink ref="E37" location="A125184470W" display="A125184470W" xr:uid="{00000000-0004-0000-0000-00001A000000}"/>
    <hyperlink ref="E38" location="A125178854V" display="A125178854V" xr:uid="{00000000-0004-0000-0000-00001B000000}"/>
    <hyperlink ref="E39" location="A125173222F" display="A125173222F" xr:uid="{00000000-0004-0000-0000-00001C000000}"/>
    <hyperlink ref="E40" location="A125184454W" display="A125184454W" xr:uid="{00000000-0004-0000-0000-00001D000000}"/>
    <hyperlink ref="E41" location="A125178838V" display="A125178838V" xr:uid="{00000000-0004-0000-0000-00001E000000}"/>
    <hyperlink ref="E42" location="A125173250R" display="A125173250R" xr:uid="{00000000-0004-0000-0000-00001F000000}"/>
    <hyperlink ref="E43" location="A125184482F" display="A125184482F" xr:uid="{00000000-0004-0000-0000-000020000000}"/>
    <hyperlink ref="E44" location="A125178866C" display="A125178866C" xr:uid="{00000000-0004-0000-0000-000021000000}"/>
    <hyperlink ref="E45" location="A125173182X" display="A125173182X" xr:uid="{00000000-0004-0000-0000-000022000000}"/>
    <hyperlink ref="E46" location="A125184414C" display="A125184414C" xr:uid="{00000000-0004-0000-0000-000023000000}"/>
    <hyperlink ref="E47" location="A125178798L" display="A125178798L" xr:uid="{00000000-0004-0000-0000-000024000000}"/>
    <hyperlink ref="E48" location="A125173158X" display="A125173158X" xr:uid="{00000000-0004-0000-0000-000025000000}"/>
    <hyperlink ref="E49" location="A125184390W" display="A125184390W" xr:uid="{00000000-0004-0000-0000-000026000000}"/>
    <hyperlink ref="E50" location="A125178774V" display="A125178774V" xr:uid="{00000000-0004-0000-0000-000027000000}"/>
    <hyperlink ref="E51" location="A125173170R" display="A125173170R" xr:uid="{00000000-0004-0000-0000-000028000000}"/>
    <hyperlink ref="E52" location="A125184402V" display="A125184402V" xr:uid="{00000000-0004-0000-0000-000029000000}"/>
    <hyperlink ref="E53" location="A125178786C" display="A125178786C" xr:uid="{00000000-0004-0000-0000-00002A000000}"/>
    <hyperlink ref="E54" location="A125173202W" display="A125173202W" xr:uid="{00000000-0004-0000-0000-00002B000000}"/>
    <hyperlink ref="E55" location="A125184434L" display="A125184434L" xr:uid="{00000000-0004-0000-0000-00002C000000}"/>
    <hyperlink ref="E56" location="A125178818K" display="A125178818K" xr:uid="{00000000-0004-0000-0000-00002D000000}"/>
    <hyperlink ref="E57" location="A125173174X" display="A125173174X" xr:uid="{00000000-0004-0000-0000-00002E000000}"/>
    <hyperlink ref="E58" location="A125184406C" display="A125184406C" xr:uid="{00000000-0004-0000-0000-00002F000000}"/>
    <hyperlink ref="E59" location="A125178790V" display="A125178790V" xr:uid="{00000000-0004-0000-0000-000030000000}"/>
    <hyperlink ref="E60" location="A125173206F" display="A125173206F" xr:uid="{00000000-0004-0000-0000-000031000000}"/>
    <hyperlink ref="E61" location="A125184438W" display="A125184438W" xr:uid="{00000000-0004-0000-0000-000032000000}"/>
    <hyperlink ref="E62" location="A125178822A" display="A125178822A" xr:uid="{00000000-0004-0000-0000-000033000000}"/>
    <hyperlink ref="E63" location="A125173210W" display="A125173210W" xr:uid="{00000000-0004-0000-0000-000034000000}"/>
    <hyperlink ref="E64" location="A125184442L" display="A125184442L" xr:uid="{00000000-0004-0000-0000-000035000000}"/>
    <hyperlink ref="E65" location="A125178826K" display="A125178826K" xr:uid="{00000000-0004-0000-0000-000036000000}"/>
    <hyperlink ref="E66" location="A125173254X" display="A125173254X" xr:uid="{00000000-0004-0000-0000-000037000000}"/>
    <hyperlink ref="E67" location="A125184486R" display="A125184486R" xr:uid="{00000000-0004-0000-0000-000038000000}"/>
    <hyperlink ref="E68" location="A125178870V" display="A125178870V" xr:uid="{00000000-0004-0000-0000-000039000000}"/>
    <hyperlink ref="E69" location="A125173162R" display="A125173162R" xr:uid="{00000000-0004-0000-0000-00003A000000}"/>
    <hyperlink ref="E70" location="A125184394F" display="A125184394F" xr:uid="{00000000-0004-0000-0000-00003B000000}"/>
    <hyperlink ref="E71" location="A125178778C" display="A125178778C" xr:uid="{00000000-0004-0000-0000-00003C000000}"/>
    <hyperlink ref="E72" location="A125173242R" display="A125173242R" xr:uid="{00000000-0004-0000-0000-00003D000000}"/>
    <hyperlink ref="E73" location="A125184474F" display="A125184474F" xr:uid="{00000000-0004-0000-0000-00003E000000}"/>
    <hyperlink ref="E74" location="A125178858C" display="A125178858C" xr:uid="{00000000-0004-0000-0000-00003F000000}"/>
    <hyperlink ref="E75" location="A125173246X" display="A125173246X" xr:uid="{00000000-0004-0000-0000-000040000000}"/>
    <hyperlink ref="E76" location="A125184478R" display="A125184478R" xr:uid="{00000000-0004-0000-0000-000041000000}"/>
    <hyperlink ref="E77" location="A125178862V" display="A125178862V" xr:uid="{00000000-0004-0000-0000-000042000000}"/>
    <hyperlink ref="E78" location="A125173166X" display="A125173166X" xr:uid="{00000000-0004-0000-0000-000043000000}"/>
    <hyperlink ref="E79" location="A125184398R" display="A125184398R" xr:uid="{00000000-0004-0000-0000-000044000000}"/>
    <hyperlink ref="E80" location="A125178782V" display="A125178782V" xr:uid="{00000000-0004-0000-0000-000045000000}"/>
    <hyperlink ref="E81" location="A125173186J" display="A125173186J" xr:uid="{00000000-0004-0000-0000-000046000000}"/>
    <hyperlink ref="E82" location="A125184418L" display="A125184418L" xr:uid="{00000000-0004-0000-0000-000047000000}"/>
    <hyperlink ref="E83" location="A125178802T" display="A125178802T" xr:uid="{00000000-0004-0000-0000-000048000000}"/>
    <hyperlink ref="E84" location="A125173214F" display="A125173214F" xr:uid="{00000000-0004-0000-0000-000049000000}"/>
    <hyperlink ref="E85" location="A125184446W" display="A125184446W" xr:uid="{00000000-0004-0000-0000-00004A000000}"/>
    <hyperlink ref="E86" location="A125178830A" display="A125178830A" xr:uid="{00000000-0004-0000-0000-00004B000000}"/>
    <hyperlink ref="E87" location="A125173258J" display="A125173258J" xr:uid="{00000000-0004-0000-0000-00004C000000}"/>
    <hyperlink ref="E88" location="A125184490F" display="A125184490F" xr:uid="{00000000-0004-0000-0000-00004D000000}"/>
    <hyperlink ref="E89" location="A125178874C" display="A125178874C" xr:uid="{00000000-0004-0000-0000-00004E000000}"/>
    <hyperlink ref="E90" location="A125176034A" display="A125176034A" xr:uid="{00000000-0004-0000-0000-00004F000000}"/>
    <hyperlink ref="E91" location="A125187266T" display="A125187266T" xr:uid="{00000000-0004-0000-0000-000050000000}"/>
    <hyperlink ref="E92" location="A125181650A" display="A125181650A" xr:uid="{00000000-0004-0000-0000-000051000000}"/>
    <hyperlink ref="E93" location="A125175998A" display="A125175998A" xr:uid="{00000000-0004-0000-0000-000052000000}"/>
    <hyperlink ref="E94" location="A125187230R" display="A125187230R" xr:uid="{00000000-0004-0000-0000-000053000000}"/>
    <hyperlink ref="E95" location="A125181614T" display="A125181614T" xr:uid="{00000000-0004-0000-0000-000054000000}"/>
    <hyperlink ref="E96" location="A125176038K" display="A125176038K" xr:uid="{00000000-0004-0000-0000-000055000000}"/>
    <hyperlink ref="E97" location="A125187270J" display="A125187270J" xr:uid="{00000000-0004-0000-0000-000056000000}"/>
    <hyperlink ref="E98" location="A125181654K" display="A125181654K" xr:uid="{00000000-0004-0000-0000-000057000000}"/>
    <hyperlink ref="E99" location="A125176042A" display="A125176042A" xr:uid="{00000000-0004-0000-0000-000058000000}"/>
    <hyperlink ref="E100" location="A125187274T" display="A125187274T" xr:uid="{00000000-0004-0000-0000-000059000000}"/>
    <hyperlink ref="E101" location="A125181658V" display="A125181658V" xr:uid="{00000000-0004-0000-0000-00005A000000}"/>
    <hyperlink ref="E102" location="A125176002J" display="A125176002J" xr:uid="{00000000-0004-0000-0000-00005B000000}"/>
    <hyperlink ref="E103" location="A125187234X" display="A125187234X" xr:uid="{00000000-0004-0000-0000-00005C000000}"/>
    <hyperlink ref="E104" location="A125181618A" display="A125181618A" xr:uid="{00000000-0004-0000-0000-00005D000000}"/>
    <hyperlink ref="E105" location="A125176006T" display="A125176006T" xr:uid="{00000000-0004-0000-0000-00005E000000}"/>
    <hyperlink ref="E106" location="A125187238J" display="A125187238J" xr:uid="{00000000-0004-0000-0000-00005F000000}"/>
    <hyperlink ref="E107" location="A125181622T" display="A125181622T" xr:uid="{00000000-0004-0000-0000-000060000000}"/>
    <hyperlink ref="E108" location="A125176026A" display="A125176026A" xr:uid="{00000000-0004-0000-0000-000061000000}"/>
    <hyperlink ref="E109" location="A125187258T" display="A125187258T" xr:uid="{00000000-0004-0000-0000-000062000000}"/>
    <hyperlink ref="E110" location="A125181642A" display="A125181642A" xr:uid="{00000000-0004-0000-0000-000063000000}"/>
    <hyperlink ref="E111" location="A125175986T" display="A125175986T" xr:uid="{00000000-0004-0000-0000-000064000000}"/>
    <hyperlink ref="E112" location="A125187218X" display="A125187218X" xr:uid="{00000000-0004-0000-0000-000065000000}"/>
    <hyperlink ref="E113" location="A125181602J" display="A125181602J" xr:uid="{00000000-0004-0000-0000-000066000000}"/>
    <hyperlink ref="E114" location="A125176046K" display="A125176046K" xr:uid="{00000000-0004-0000-0000-000067000000}"/>
    <hyperlink ref="E115" location="A125187278A" display="A125187278A" xr:uid="{00000000-0004-0000-0000-000068000000}"/>
    <hyperlink ref="E116" location="A125181662K" display="A125181662K" xr:uid="{00000000-0004-0000-0000-000069000000}"/>
    <hyperlink ref="E117" location="A125176030T" display="A125176030T" xr:uid="{00000000-0004-0000-0000-00006A000000}"/>
    <hyperlink ref="E118" location="A125187262J" display="A125187262J" xr:uid="{00000000-0004-0000-0000-00006B000000}"/>
    <hyperlink ref="E119" location="A125181646K" display="A125181646K" xr:uid="{00000000-0004-0000-0000-00006C000000}"/>
    <hyperlink ref="E120" location="A125176058V" display="A125176058V" xr:uid="{00000000-0004-0000-0000-00006D000000}"/>
    <hyperlink ref="E121" location="A125187290T" display="A125187290T" xr:uid="{00000000-0004-0000-0000-00006E000000}"/>
    <hyperlink ref="E122" location="A125181674V" display="A125181674V" xr:uid="{00000000-0004-0000-0000-00006F000000}"/>
    <hyperlink ref="E123" location="A125175990J" display="A125175990J" xr:uid="{00000000-0004-0000-0000-000070000000}"/>
    <hyperlink ref="E124" location="A125187222R" display="A125187222R" xr:uid="{00000000-0004-0000-0000-000071000000}"/>
    <hyperlink ref="E125" location="A125181606T" display="A125181606T" xr:uid="{00000000-0004-0000-0000-000072000000}"/>
    <hyperlink ref="E126" location="A125175966J" display="A125175966J" xr:uid="{00000000-0004-0000-0000-000073000000}"/>
    <hyperlink ref="E127" location="A125187198A" display="A125187198A" xr:uid="{00000000-0004-0000-0000-000074000000}"/>
    <hyperlink ref="E128" location="A125181582K" display="A125181582K" xr:uid="{00000000-0004-0000-0000-000075000000}"/>
    <hyperlink ref="E129" location="A125175978T" display="A125175978T" xr:uid="{00000000-0004-0000-0000-000076000000}"/>
    <hyperlink ref="E130" location="A125187210F" display="A125187210F" xr:uid="{00000000-0004-0000-0000-000077000000}"/>
    <hyperlink ref="E131" location="A125181594V" display="A125181594V" xr:uid="{00000000-0004-0000-0000-000078000000}"/>
    <hyperlink ref="E132" location="A125176010J" display="A125176010J" xr:uid="{00000000-0004-0000-0000-000079000000}"/>
    <hyperlink ref="E133" location="A125187242X" display="A125187242X" xr:uid="{00000000-0004-0000-0000-00007A000000}"/>
    <hyperlink ref="E134" location="A125181626A" display="A125181626A" xr:uid="{00000000-0004-0000-0000-00007B000000}"/>
    <hyperlink ref="E135" location="A125175982J" display="A125175982J" xr:uid="{00000000-0004-0000-0000-00007C000000}"/>
    <hyperlink ref="E136" location="A125187214R" display="A125187214R" xr:uid="{00000000-0004-0000-0000-00007D000000}"/>
    <hyperlink ref="E137" location="A125181598C" display="A125181598C" xr:uid="{00000000-0004-0000-0000-00007E000000}"/>
    <hyperlink ref="E138" location="A125176014T" display="A125176014T" xr:uid="{00000000-0004-0000-0000-00007F000000}"/>
    <hyperlink ref="E139" location="A125187246J" display="A125187246J" xr:uid="{00000000-0004-0000-0000-000080000000}"/>
    <hyperlink ref="E140" location="A125181630T" display="A125181630T" xr:uid="{00000000-0004-0000-0000-000081000000}"/>
    <hyperlink ref="E141" location="A125176018A" display="A125176018A" xr:uid="{00000000-0004-0000-0000-000082000000}"/>
    <hyperlink ref="E142" location="A125187250X" display="A125187250X" xr:uid="{00000000-0004-0000-0000-000083000000}"/>
    <hyperlink ref="E143" location="A125181634A" display="A125181634A" xr:uid="{00000000-0004-0000-0000-000084000000}"/>
    <hyperlink ref="E144" location="A125176062K" display="A125176062K" xr:uid="{00000000-0004-0000-0000-000085000000}"/>
    <hyperlink ref="E145" location="A125187294A" display="A125187294A" xr:uid="{00000000-0004-0000-0000-000086000000}"/>
    <hyperlink ref="E146" location="A125181678C" display="A125181678C" xr:uid="{00000000-0004-0000-0000-000087000000}"/>
    <hyperlink ref="E147" location="A125175970X" display="A125175970X" xr:uid="{00000000-0004-0000-0000-000088000000}"/>
    <hyperlink ref="E148" location="A125187202F" display="A125187202F" xr:uid="{00000000-0004-0000-0000-000089000000}"/>
    <hyperlink ref="E149" location="A125181586V" display="A125181586V" xr:uid="{00000000-0004-0000-0000-00008A000000}"/>
    <hyperlink ref="E150" location="A125176050A" display="A125176050A" xr:uid="{00000000-0004-0000-0000-00008B000000}"/>
    <hyperlink ref="E151" location="A125187282T" display="A125187282T" xr:uid="{00000000-0004-0000-0000-00008C000000}"/>
    <hyperlink ref="E152" location="A125181666V" display="A125181666V" xr:uid="{00000000-0004-0000-0000-00008D000000}"/>
    <hyperlink ref="E153" location="A125176054K" display="A125176054K" xr:uid="{00000000-0004-0000-0000-00008E000000}"/>
    <hyperlink ref="E154" location="A125187286A" display="A125187286A" xr:uid="{00000000-0004-0000-0000-00008F000000}"/>
    <hyperlink ref="E155" location="A125181670K" display="A125181670K" xr:uid="{00000000-0004-0000-0000-000090000000}"/>
    <hyperlink ref="E156" location="A125175974J" display="A125175974J" xr:uid="{00000000-0004-0000-0000-000091000000}"/>
    <hyperlink ref="E157" location="A125187206R" display="A125187206R" xr:uid="{00000000-0004-0000-0000-000092000000}"/>
    <hyperlink ref="E158" location="A125181590K" display="A125181590K" xr:uid="{00000000-0004-0000-0000-000093000000}"/>
    <hyperlink ref="E159" location="A125175994T" display="A125175994T" xr:uid="{00000000-0004-0000-0000-000094000000}"/>
    <hyperlink ref="E160" location="A125187226X" display="A125187226X" xr:uid="{00000000-0004-0000-0000-000095000000}"/>
    <hyperlink ref="E161" location="A125181610J" display="A125181610J" xr:uid="{00000000-0004-0000-0000-000096000000}"/>
    <hyperlink ref="E162" location="A125176022T" display="A125176022T" xr:uid="{00000000-0004-0000-0000-000097000000}"/>
    <hyperlink ref="E163" location="A125187254J" display="A125187254J" xr:uid="{00000000-0004-0000-0000-000098000000}"/>
    <hyperlink ref="E164" location="A125181638K" display="A125181638K" xr:uid="{00000000-0004-0000-0000-000099000000}"/>
    <hyperlink ref="E165" location="A125176066V" display="A125176066V" xr:uid="{00000000-0004-0000-0000-00009A000000}"/>
    <hyperlink ref="E166" location="A125187298K" display="A125187298K" xr:uid="{00000000-0004-0000-0000-00009B000000}"/>
    <hyperlink ref="E167" location="A125181682V" display="A125181682V" xr:uid="{00000000-0004-0000-0000-00009C000000}"/>
    <hyperlink ref="E168" location="A125174162J" display="A125174162J" xr:uid="{00000000-0004-0000-0000-00009D000000}"/>
    <hyperlink ref="E169" location="A125185394X" display="A125185394X" xr:uid="{00000000-0004-0000-0000-00009E000000}"/>
    <hyperlink ref="E170" location="A125179778W" display="A125179778W" xr:uid="{00000000-0004-0000-0000-00009F000000}"/>
    <hyperlink ref="E171" location="A125174126X" display="A125174126X" xr:uid="{00000000-0004-0000-0000-0000A0000000}"/>
    <hyperlink ref="E172" location="A125185358R" display="A125185358R" xr:uid="{00000000-0004-0000-0000-0000A1000000}"/>
    <hyperlink ref="E173" location="A125179742V" display="A125179742V" xr:uid="{00000000-0004-0000-0000-0000A2000000}"/>
    <hyperlink ref="E174" location="A125174166T" display="A125174166T" xr:uid="{00000000-0004-0000-0000-0000A3000000}"/>
    <hyperlink ref="E175" location="A125185398J" display="A125185398J" xr:uid="{00000000-0004-0000-0000-0000A4000000}"/>
    <hyperlink ref="E176" location="A125179782L" display="A125179782L" xr:uid="{00000000-0004-0000-0000-0000A5000000}"/>
    <hyperlink ref="E177" location="A125174170J" display="A125174170J" xr:uid="{00000000-0004-0000-0000-0000A6000000}"/>
    <hyperlink ref="E178" location="A125185402L" display="A125185402L" xr:uid="{00000000-0004-0000-0000-0000A7000000}"/>
    <hyperlink ref="E179" location="A125179786W" display="A125179786W" xr:uid="{00000000-0004-0000-0000-0000A8000000}"/>
    <hyperlink ref="E180" location="A125174130R" display="A125174130R" xr:uid="{00000000-0004-0000-0000-0000A9000000}"/>
    <hyperlink ref="E181" location="A125185362F" display="A125185362F" xr:uid="{00000000-0004-0000-0000-0000AA000000}"/>
    <hyperlink ref="E182" location="A125179746C" display="A125179746C" xr:uid="{00000000-0004-0000-0000-0000AB000000}"/>
    <hyperlink ref="E183" location="A125174134X" display="A125174134X" xr:uid="{00000000-0004-0000-0000-0000AC000000}"/>
    <hyperlink ref="E184" location="A125185366R" display="A125185366R" xr:uid="{00000000-0004-0000-0000-0000AD000000}"/>
    <hyperlink ref="E185" location="A125179750V" display="A125179750V" xr:uid="{00000000-0004-0000-0000-0000AE000000}"/>
    <hyperlink ref="E186" location="A125174154J" display="A125174154J" xr:uid="{00000000-0004-0000-0000-0000AF000000}"/>
    <hyperlink ref="E187" location="A125185386X" display="A125185386X" xr:uid="{00000000-0004-0000-0000-0000B0000000}"/>
    <hyperlink ref="E188" location="A125179770C" display="A125179770C" xr:uid="{00000000-0004-0000-0000-0000B1000000}"/>
    <hyperlink ref="E189" location="A125174114R" display="A125174114R" xr:uid="{00000000-0004-0000-0000-0000B2000000}"/>
    <hyperlink ref="E190" location="A125185346F" display="A125185346F" xr:uid="{00000000-0004-0000-0000-0000B3000000}"/>
    <hyperlink ref="E191" location="A125179730K" display="A125179730K" xr:uid="{00000000-0004-0000-0000-0000B4000000}"/>
    <hyperlink ref="E192" location="A125174174T" display="A125174174T" xr:uid="{00000000-0004-0000-0000-0000B5000000}"/>
    <hyperlink ref="E193" location="A125185406W" display="A125185406W" xr:uid="{00000000-0004-0000-0000-0000B6000000}"/>
    <hyperlink ref="E194" location="A125179790L" display="A125179790L" xr:uid="{00000000-0004-0000-0000-0000B7000000}"/>
    <hyperlink ref="E195" location="A125174158T" display="A125174158T" xr:uid="{00000000-0004-0000-0000-0000B8000000}"/>
    <hyperlink ref="E196" location="A125185390R" display="A125185390R" xr:uid="{00000000-0004-0000-0000-0000B9000000}"/>
    <hyperlink ref="E197" location="A125179774L" display="A125179774L" xr:uid="{00000000-0004-0000-0000-0000BA000000}"/>
    <hyperlink ref="E198" location="A125174186A" display="A125174186A" xr:uid="{00000000-0004-0000-0000-0000BB000000}"/>
    <hyperlink ref="E199" location="A125185418F" display="A125185418F" xr:uid="{00000000-0004-0000-0000-0000BC000000}"/>
    <hyperlink ref="E200" location="A125179802K" display="A125179802K" xr:uid="{00000000-0004-0000-0000-0000BD000000}"/>
    <hyperlink ref="E201" location="A125174118X" display="A125174118X" xr:uid="{00000000-0004-0000-0000-0000BE000000}"/>
    <hyperlink ref="E202" location="A125185350W" display="A125185350W" xr:uid="{00000000-0004-0000-0000-0000BF000000}"/>
    <hyperlink ref="E203" location="A125179734V" display="A125179734V" xr:uid="{00000000-0004-0000-0000-0000C0000000}"/>
    <hyperlink ref="E204" location="A125174094T" display="A125174094T" xr:uid="{00000000-0004-0000-0000-0000C1000000}"/>
    <hyperlink ref="E205" location="A125185326W" display="A125185326W" xr:uid="{00000000-0004-0000-0000-0000C2000000}"/>
    <hyperlink ref="E206" location="A125179710A" display="A125179710A" xr:uid="{00000000-0004-0000-0000-0000C3000000}"/>
    <hyperlink ref="E207" location="A125174106R" display="A125174106R" xr:uid="{00000000-0004-0000-0000-0000C4000000}"/>
    <hyperlink ref="E208" location="A125185338F" display="A125185338F" xr:uid="{00000000-0004-0000-0000-0000C5000000}"/>
    <hyperlink ref="E209" location="A125179722K" display="A125179722K" xr:uid="{00000000-0004-0000-0000-0000C6000000}"/>
    <hyperlink ref="E210" location="A125174138J" display="A125174138J" xr:uid="{00000000-0004-0000-0000-0000C7000000}"/>
    <hyperlink ref="E211" location="A125185370F" display="A125185370F" xr:uid="{00000000-0004-0000-0000-0000C8000000}"/>
    <hyperlink ref="E212" location="A125179754C" display="A125179754C" xr:uid="{00000000-0004-0000-0000-0000C9000000}"/>
    <hyperlink ref="E213" location="A125174110F" display="A125174110F" xr:uid="{00000000-0004-0000-0000-0000CA000000}"/>
    <hyperlink ref="E214" location="A125185342W" display="A125185342W" xr:uid="{00000000-0004-0000-0000-0000CB000000}"/>
    <hyperlink ref="E215" location="A125179726V" display="A125179726V" xr:uid="{00000000-0004-0000-0000-0000CC000000}"/>
    <hyperlink ref="E216" location="A125174142X" display="A125174142X" xr:uid="{00000000-0004-0000-0000-0000CD000000}"/>
    <hyperlink ref="E217" location="A125185374R" display="A125185374R" xr:uid="{00000000-0004-0000-0000-0000CE000000}"/>
    <hyperlink ref="E218" location="A125179758L" display="A125179758L" xr:uid="{00000000-0004-0000-0000-0000CF000000}"/>
    <hyperlink ref="E219" location="A125174146J" display="A125174146J" xr:uid="{00000000-0004-0000-0000-0000D0000000}"/>
    <hyperlink ref="E220" location="A125185378X" display="A125185378X" xr:uid="{00000000-0004-0000-0000-0000D1000000}"/>
    <hyperlink ref="E221" location="A125179762C" display="A125179762C" xr:uid="{00000000-0004-0000-0000-0000D2000000}"/>
    <hyperlink ref="E222" location="A125174190T" display="A125174190T" xr:uid="{00000000-0004-0000-0000-0000D3000000}"/>
    <hyperlink ref="E223" location="A125185422W" display="A125185422W" xr:uid="{00000000-0004-0000-0000-0000D4000000}"/>
    <hyperlink ref="E224" location="A125179806V" display="A125179806V" xr:uid="{00000000-0004-0000-0000-0000D5000000}"/>
    <hyperlink ref="E225" location="A125174098A" display="A125174098A" xr:uid="{00000000-0004-0000-0000-0000D6000000}"/>
    <hyperlink ref="E226" location="A125185330L" display="A125185330L" xr:uid="{00000000-0004-0000-0000-0000D7000000}"/>
    <hyperlink ref="E227" location="A125179714K" display="A125179714K" xr:uid="{00000000-0004-0000-0000-0000D8000000}"/>
    <hyperlink ref="E228" location="A125174178A" display="A125174178A" xr:uid="{00000000-0004-0000-0000-0000D9000000}"/>
    <hyperlink ref="E229" location="A125185410L" display="A125185410L" xr:uid="{00000000-0004-0000-0000-0000DA000000}"/>
    <hyperlink ref="E230" location="A125179794W" display="A125179794W" xr:uid="{00000000-0004-0000-0000-0000DB000000}"/>
    <hyperlink ref="E231" location="A125174182T" display="A125174182T" xr:uid="{00000000-0004-0000-0000-0000DC000000}"/>
    <hyperlink ref="E232" location="A125185414W" display="A125185414W" xr:uid="{00000000-0004-0000-0000-0000DD000000}"/>
    <hyperlink ref="E233" location="A125179798F" display="A125179798F" xr:uid="{00000000-0004-0000-0000-0000DE000000}"/>
    <hyperlink ref="E234" location="A125174102F" display="A125174102F" xr:uid="{00000000-0004-0000-0000-0000DF000000}"/>
    <hyperlink ref="E235" location="A125185334W" display="A125185334W" xr:uid="{00000000-0004-0000-0000-0000E0000000}"/>
    <hyperlink ref="E236" location="A125179718V" display="A125179718V" xr:uid="{00000000-0004-0000-0000-0000E1000000}"/>
    <hyperlink ref="E237" location="A125174122R" display="A125174122R" xr:uid="{00000000-0004-0000-0000-0000E2000000}"/>
    <hyperlink ref="E238" location="A125185354F" display="A125185354F" xr:uid="{00000000-0004-0000-0000-0000E3000000}"/>
    <hyperlink ref="E239" location="A125179738C" display="A125179738C" xr:uid="{00000000-0004-0000-0000-0000E4000000}"/>
    <hyperlink ref="E240" location="A125174150X" display="A125174150X" xr:uid="{00000000-0004-0000-0000-0000E5000000}"/>
    <hyperlink ref="E241" location="A125185382R" display="A125185382R" xr:uid="{00000000-0004-0000-0000-0000E6000000}"/>
    <hyperlink ref="E242" location="A125179766L" display="A125179766L" xr:uid="{00000000-0004-0000-0000-0000E7000000}"/>
    <hyperlink ref="E243" location="A125174194A" display="A125174194A" xr:uid="{00000000-0004-0000-0000-0000E8000000}"/>
    <hyperlink ref="E244" location="A125185426F" display="A125185426F" xr:uid="{00000000-0004-0000-0000-0000E9000000}"/>
    <hyperlink ref="E245" location="A125179810K" display="A125179810K" xr:uid="{00000000-0004-0000-0000-0000EA000000}"/>
    <hyperlink ref="E246" location="A125176970T" display="A125176970T" xr:uid="{00000000-0004-0000-0000-0000EB000000}"/>
    <hyperlink ref="E247" location="A125188202X" display="A125188202X" xr:uid="{00000000-0004-0000-0000-0000EC000000}"/>
    <hyperlink ref="E248" location="A125182586L" display="A125182586L" xr:uid="{00000000-0004-0000-0000-0000ED000000}"/>
    <hyperlink ref="E249" location="A125176934J" display="A125176934J" xr:uid="{00000000-0004-0000-0000-0000EE000000}"/>
    <hyperlink ref="E250" location="A125188166A" display="A125188166A" xr:uid="{00000000-0004-0000-0000-0000EF000000}"/>
    <hyperlink ref="E251" location="A125182550K" display="A125182550K" xr:uid="{00000000-0004-0000-0000-0000F0000000}"/>
    <hyperlink ref="E252" location="A125176974A" display="A125176974A" xr:uid="{00000000-0004-0000-0000-0000F1000000}"/>
    <hyperlink ref="E253" location="A125188206J" display="A125188206J" xr:uid="{00000000-0004-0000-0000-0000F2000000}"/>
    <hyperlink ref="E254" location="A125182590C" display="A125182590C" xr:uid="{00000000-0004-0000-0000-0000F3000000}"/>
    <hyperlink ref="E255" location="A125176978K" display="A125176978K" xr:uid="{00000000-0004-0000-0000-0000F4000000}"/>
    <hyperlink ref="E256" location="A125188210X" display="A125188210X" xr:uid="{00000000-0004-0000-0000-0000F5000000}"/>
    <hyperlink ref="E257" location="A125182594L" display="A125182594L" xr:uid="{00000000-0004-0000-0000-0000F6000000}"/>
    <hyperlink ref="E258" location="A125176938T" display="A125176938T" xr:uid="{00000000-0004-0000-0000-0000F7000000}"/>
    <hyperlink ref="E259" location="A125188170T" display="A125188170T" xr:uid="{00000000-0004-0000-0000-0000F8000000}"/>
    <hyperlink ref="E260" location="A125182554V" display="A125182554V" xr:uid="{00000000-0004-0000-0000-0000F9000000}"/>
    <hyperlink ref="E261" location="A125176942J" display="A125176942J" xr:uid="{00000000-0004-0000-0000-0000FA000000}"/>
    <hyperlink ref="E262" location="A125188174A" display="A125188174A" xr:uid="{00000000-0004-0000-0000-0000FB000000}"/>
    <hyperlink ref="E263" location="A125182558C" display="A125182558C" xr:uid="{00000000-0004-0000-0000-0000FC000000}"/>
    <hyperlink ref="E264" location="A125176962T" display="A125176962T" xr:uid="{00000000-0004-0000-0000-0000FD000000}"/>
    <hyperlink ref="E265" location="A125188194K" display="A125188194K" xr:uid="{00000000-0004-0000-0000-0000FE000000}"/>
    <hyperlink ref="E266" location="A125182578L" display="A125182578L" xr:uid="{00000000-0004-0000-0000-0000FF000000}"/>
    <hyperlink ref="E267" location="A125176922X" display="A125176922X" xr:uid="{00000000-0004-0000-0000-000000010000}"/>
    <hyperlink ref="E268" location="A125188154T" display="A125188154T" xr:uid="{00000000-0004-0000-0000-000001010000}"/>
    <hyperlink ref="E269" location="A125182538V" display="A125182538V" xr:uid="{00000000-0004-0000-0000-000002010000}"/>
    <hyperlink ref="E270" location="A125176982A" display="A125176982A" xr:uid="{00000000-0004-0000-0000-000003010000}"/>
    <hyperlink ref="E271" location="A125188214J" display="A125188214J" xr:uid="{00000000-0004-0000-0000-000004010000}"/>
    <hyperlink ref="E272" location="A125182598W" display="A125182598W" xr:uid="{00000000-0004-0000-0000-000005010000}"/>
    <hyperlink ref="E273" location="A125176966A" display="A125176966A" xr:uid="{00000000-0004-0000-0000-000006010000}"/>
    <hyperlink ref="E274" location="A125188198V" display="A125188198V" xr:uid="{00000000-0004-0000-0000-000007010000}"/>
    <hyperlink ref="E275" location="A125182582C" display="A125182582C" xr:uid="{00000000-0004-0000-0000-000008010000}"/>
    <hyperlink ref="E276" location="A125176994K" display="A125176994K" xr:uid="{00000000-0004-0000-0000-000009010000}"/>
    <hyperlink ref="E277" location="A125188226T" display="A125188226T" xr:uid="{00000000-0004-0000-0000-00000A010000}"/>
    <hyperlink ref="E278" location="A125182610A" display="A125182610A" xr:uid="{00000000-0004-0000-0000-00000B010000}"/>
    <hyperlink ref="E279" location="A125176926J" display="A125176926J" xr:uid="{00000000-0004-0000-0000-00000C010000}"/>
    <hyperlink ref="E280" location="A125188158A" display="A125188158A" xr:uid="{00000000-0004-0000-0000-00000D010000}"/>
    <hyperlink ref="E281" location="A125182542K" display="A125182542K" xr:uid="{00000000-0004-0000-0000-00000E010000}"/>
    <hyperlink ref="E282" location="A125176902R" display="A125176902R" xr:uid="{00000000-0004-0000-0000-00000F010000}"/>
    <hyperlink ref="E283" location="A125188134J" display="A125188134J" xr:uid="{00000000-0004-0000-0000-000010010000}"/>
    <hyperlink ref="E284" location="A125182518K" display="A125182518K" xr:uid="{00000000-0004-0000-0000-000011010000}"/>
    <hyperlink ref="E285" location="A125176914X" display="A125176914X" xr:uid="{00000000-0004-0000-0000-000012010000}"/>
    <hyperlink ref="E286" location="A125188146T" display="A125188146T" xr:uid="{00000000-0004-0000-0000-000013010000}"/>
    <hyperlink ref="E287" location="A125182530A" display="A125182530A" xr:uid="{00000000-0004-0000-0000-000014010000}"/>
    <hyperlink ref="E288" location="A125176946T" display="A125176946T" xr:uid="{00000000-0004-0000-0000-000015010000}"/>
    <hyperlink ref="E289" location="A125188178K" display="A125188178K" xr:uid="{00000000-0004-0000-0000-000016010000}"/>
    <hyperlink ref="E290" location="A125182562V" display="A125182562V" xr:uid="{00000000-0004-0000-0000-000017010000}"/>
    <hyperlink ref="E291" location="A125176918J" display="A125176918J" xr:uid="{00000000-0004-0000-0000-000018010000}"/>
    <hyperlink ref="E292" location="A125188150J" display="A125188150J" xr:uid="{00000000-0004-0000-0000-000019010000}"/>
    <hyperlink ref="E293" location="A125182534K" display="A125182534K" xr:uid="{00000000-0004-0000-0000-00001A010000}"/>
    <hyperlink ref="E294" location="A125176950J" display="A125176950J" xr:uid="{00000000-0004-0000-0000-00001B010000}"/>
    <hyperlink ref="E295" location="A125188182A" display="A125188182A" xr:uid="{00000000-0004-0000-0000-00001C010000}"/>
    <hyperlink ref="E296" location="A125182566C" display="A125182566C" xr:uid="{00000000-0004-0000-0000-00001D010000}"/>
    <hyperlink ref="E297" location="A125176954T" display="A125176954T" xr:uid="{00000000-0004-0000-0000-00001E010000}"/>
    <hyperlink ref="E298" location="A125188186K" display="A125188186K" xr:uid="{00000000-0004-0000-0000-00001F010000}"/>
    <hyperlink ref="E299" location="A125182570V" display="A125182570V" xr:uid="{00000000-0004-0000-0000-000020010000}"/>
    <hyperlink ref="E300" location="A125176998V" display="A125176998V" xr:uid="{00000000-0004-0000-0000-000021010000}"/>
    <hyperlink ref="E301" location="A125188230J" display="A125188230J" xr:uid="{00000000-0004-0000-0000-000022010000}"/>
    <hyperlink ref="E302" location="A125182614K" display="A125182614K" xr:uid="{00000000-0004-0000-0000-000023010000}"/>
    <hyperlink ref="E303" location="A125176906X" display="A125176906X" xr:uid="{00000000-0004-0000-0000-000024010000}"/>
    <hyperlink ref="E304" location="A125188138T" display="A125188138T" xr:uid="{00000000-0004-0000-0000-000025010000}"/>
    <hyperlink ref="E305" location="A125182522A" display="A125182522A" xr:uid="{00000000-0004-0000-0000-000026010000}"/>
    <hyperlink ref="E306" location="A125176986K" display="A125176986K" xr:uid="{00000000-0004-0000-0000-000027010000}"/>
    <hyperlink ref="E307" location="A125188218T" display="A125188218T" xr:uid="{00000000-0004-0000-0000-000028010000}"/>
    <hyperlink ref="E308" location="A125182602A" display="A125182602A" xr:uid="{00000000-0004-0000-0000-000029010000}"/>
    <hyperlink ref="E309" location="A125176990A" display="A125176990A" xr:uid="{00000000-0004-0000-0000-00002A010000}"/>
    <hyperlink ref="E310" location="A125188222J" display="A125188222J" xr:uid="{00000000-0004-0000-0000-00002B010000}"/>
    <hyperlink ref="E311" location="A125182606K" display="A125182606K" xr:uid="{00000000-0004-0000-0000-00002C010000}"/>
    <hyperlink ref="E312" location="A125176910R" display="A125176910R" xr:uid="{00000000-0004-0000-0000-00002D010000}"/>
    <hyperlink ref="E313" location="A125188142J" display="A125188142J" xr:uid="{00000000-0004-0000-0000-00002E010000}"/>
    <hyperlink ref="E314" location="A125182526K" display="A125182526K" xr:uid="{00000000-0004-0000-0000-00002F010000}"/>
    <hyperlink ref="E315" location="A125176930X" display="A125176930X" xr:uid="{00000000-0004-0000-0000-000030010000}"/>
    <hyperlink ref="E316" location="A125188162T" display="A125188162T" xr:uid="{00000000-0004-0000-0000-000031010000}"/>
    <hyperlink ref="E317" location="A125182546V" display="A125182546V" xr:uid="{00000000-0004-0000-0000-000032010000}"/>
    <hyperlink ref="E318" location="A125176958A" display="A125176958A" xr:uid="{00000000-0004-0000-0000-000033010000}"/>
    <hyperlink ref="E319" location="A125188190A" display="A125188190A" xr:uid="{00000000-0004-0000-0000-000034010000}"/>
    <hyperlink ref="E320" location="A125182574C" display="A125182574C" xr:uid="{00000000-0004-0000-0000-000035010000}"/>
    <hyperlink ref="E321" location="A125177002A" display="A125177002A" xr:uid="{00000000-0004-0000-0000-000036010000}"/>
    <hyperlink ref="E322" location="A125188234T" display="A125188234T" xr:uid="{00000000-0004-0000-0000-000037010000}"/>
    <hyperlink ref="E323" location="A125182618V" display="A125182618V" xr:uid="{00000000-0004-0000-0000-000038010000}"/>
    <hyperlink ref="E324" location="A125177906T" display="A125177906T" xr:uid="{00000000-0004-0000-0000-000039010000}"/>
    <hyperlink ref="E325" location="A125189138K" display="A125189138K" xr:uid="{00000000-0004-0000-0000-00003A010000}"/>
    <hyperlink ref="E326" location="A125183522V" display="A125183522V" xr:uid="{00000000-0004-0000-0000-00003B010000}"/>
    <hyperlink ref="E327" location="A125177870A" display="A125177870A" xr:uid="{00000000-0004-0000-0000-00003C010000}"/>
    <hyperlink ref="E328" location="A125189102J" display="A125189102J" xr:uid="{00000000-0004-0000-0000-00003D010000}"/>
    <hyperlink ref="E329" location="A125183486W" display="A125183486W" xr:uid="{00000000-0004-0000-0000-00003E010000}"/>
    <hyperlink ref="E330" location="A125177910J" display="A125177910J" xr:uid="{00000000-0004-0000-0000-00003F010000}"/>
    <hyperlink ref="E331" location="A125189142A" display="A125189142A" xr:uid="{00000000-0004-0000-0000-000040010000}"/>
    <hyperlink ref="E332" location="A125183526C" display="A125183526C" xr:uid="{00000000-0004-0000-0000-000041010000}"/>
    <hyperlink ref="E333" location="A125177914T" display="A125177914T" xr:uid="{00000000-0004-0000-0000-000042010000}"/>
    <hyperlink ref="E334" location="A125189146K" display="A125189146K" xr:uid="{00000000-0004-0000-0000-000043010000}"/>
    <hyperlink ref="E335" location="A125183530V" display="A125183530V" xr:uid="{00000000-0004-0000-0000-000044010000}"/>
    <hyperlink ref="E336" location="A125177874K" display="A125177874K" xr:uid="{00000000-0004-0000-0000-000045010000}"/>
    <hyperlink ref="E337" location="A125189106T" display="A125189106T" xr:uid="{00000000-0004-0000-0000-000046010000}"/>
    <hyperlink ref="E338" location="A125183490L" display="A125183490L" xr:uid="{00000000-0004-0000-0000-000047010000}"/>
    <hyperlink ref="E339" location="A125177878V" display="A125177878V" xr:uid="{00000000-0004-0000-0000-000048010000}"/>
    <hyperlink ref="E340" location="A125189110J" display="A125189110J" xr:uid="{00000000-0004-0000-0000-000049010000}"/>
    <hyperlink ref="E341" location="A125183494W" display="A125183494W" xr:uid="{00000000-0004-0000-0000-00004A010000}"/>
    <hyperlink ref="E342" location="A125177898C" display="A125177898C" xr:uid="{00000000-0004-0000-0000-00004B010000}"/>
    <hyperlink ref="E343" location="A125189130T" display="A125189130T" xr:uid="{00000000-0004-0000-0000-00004C010000}"/>
    <hyperlink ref="E344" location="A125183514V" display="A125183514V" xr:uid="{00000000-0004-0000-0000-00004D010000}"/>
    <hyperlink ref="E345" location="A125177858K" display="A125177858K" xr:uid="{00000000-0004-0000-0000-00004E010000}"/>
    <hyperlink ref="E346" location="A125189090K" display="A125189090K" xr:uid="{00000000-0004-0000-0000-00004F010000}"/>
    <hyperlink ref="E347" location="A125183474L" display="A125183474L" xr:uid="{00000000-0004-0000-0000-000050010000}"/>
    <hyperlink ref="E348" location="A125177918A" display="A125177918A" xr:uid="{00000000-0004-0000-0000-000051010000}"/>
    <hyperlink ref="E349" location="A125189150A" display="A125189150A" xr:uid="{00000000-0004-0000-0000-000052010000}"/>
    <hyperlink ref="E350" location="A125183534C" display="A125183534C" xr:uid="{00000000-0004-0000-0000-000053010000}"/>
    <hyperlink ref="E351" location="A125177902J" display="A125177902J" xr:uid="{00000000-0004-0000-0000-000054010000}"/>
    <hyperlink ref="E352" location="A125189134A" display="A125189134A" xr:uid="{00000000-0004-0000-0000-000055010000}"/>
    <hyperlink ref="E353" location="A125183518C" display="A125183518C" xr:uid="{00000000-0004-0000-0000-000056010000}"/>
    <hyperlink ref="E354" location="A125177930T" display="A125177930T" xr:uid="{00000000-0004-0000-0000-000057010000}"/>
    <hyperlink ref="E355" location="A125189162K" display="A125189162K" xr:uid="{00000000-0004-0000-0000-000058010000}"/>
    <hyperlink ref="E356" location="A125183546L" display="A125183546L" xr:uid="{00000000-0004-0000-0000-000059010000}"/>
    <hyperlink ref="E357" location="A125177862A" display="A125177862A" xr:uid="{00000000-0004-0000-0000-00005A010000}"/>
    <hyperlink ref="E358" location="A125189094V" display="A125189094V" xr:uid="{00000000-0004-0000-0000-00005B010000}"/>
    <hyperlink ref="E359" location="A125183478W" display="A125183478W" xr:uid="{00000000-0004-0000-0000-00005C010000}"/>
    <hyperlink ref="E360" location="A125177838A" display="A125177838A" xr:uid="{00000000-0004-0000-0000-00005D010000}"/>
    <hyperlink ref="E361" location="A125189070A" display="A125189070A" xr:uid="{00000000-0004-0000-0000-00005E010000}"/>
    <hyperlink ref="E362" location="A125183454C" display="A125183454C" xr:uid="{00000000-0004-0000-0000-00005F010000}"/>
    <hyperlink ref="E363" location="A125177850T" display="A125177850T" xr:uid="{00000000-0004-0000-0000-000060010000}"/>
    <hyperlink ref="E364" location="A125189082K" display="A125189082K" xr:uid="{00000000-0004-0000-0000-000061010000}"/>
    <hyperlink ref="E365" location="A125183466L" display="A125183466L" xr:uid="{00000000-0004-0000-0000-000062010000}"/>
    <hyperlink ref="E366" location="A125177882K" display="A125177882K" xr:uid="{00000000-0004-0000-0000-000063010000}"/>
    <hyperlink ref="E367" location="A125189114T" display="A125189114T" xr:uid="{00000000-0004-0000-0000-000064010000}"/>
    <hyperlink ref="E368" location="A125183498F" display="A125183498F" xr:uid="{00000000-0004-0000-0000-000065010000}"/>
    <hyperlink ref="E369" location="A125177854A" display="A125177854A" xr:uid="{00000000-0004-0000-0000-000066010000}"/>
    <hyperlink ref="E370" location="A125189086V" display="A125189086V" xr:uid="{00000000-0004-0000-0000-000067010000}"/>
    <hyperlink ref="E371" location="A125183470C" display="A125183470C" xr:uid="{00000000-0004-0000-0000-000068010000}"/>
    <hyperlink ref="E372" location="A125177886V" display="A125177886V" xr:uid="{00000000-0004-0000-0000-000069010000}"/>
    <hyperlink ref="E373" location="A125189118A" display="A125189118A" xr:uid="{00000000-0004-0000-0000-00006A010000}"/>
    <hyperlink ref="E374" location="A125183502K" display="A125183502K" xr:uid="{00000000-0004-0000-0000-00006B010000}"/>
    <hyperlink ref="E375" location="A125177890K" display="A125177890K" xr:uid="{00000000-0004-0000-0000-00006C010000}"/>
    <hyperlink ref="E376" location="A125189122T" display="A125189122T" xr:uid="{00000000-0004-0000-0000-00006D010000}"/>
    <hyperlink ref="E377" location="A125183506V" display="A125183506V" xr:uid="{00000000-0004-0000-0000-00006E010000}"/>
    <hyperlink ref="E378" location="A125177934A" display="A125177934A" xr:uid="{00000000-0004-0000-0000-00006F010000}"/>
    <hyperlink ref="E379" location="A125189166V" display="A125189166V" xr:uid="{00000000-0004-0000-0000-000070010000}"/>
    <hyperlink ref="E380" location="A125183550C" display="A125183550C" xr:uid="{00000000-0004-0000-0000-000071010000}"/>
    <hyperlink ref="E381" location="A125177842T" display="A125177842T" xr:uid="{00000000-0004-0000-0000-000072010000}"/>
    <hyperlink ref="E382" location="A125189074K" display="A125189074K" xr:uid="{00000000-0004-0000-0000-000073010000}"/>
    <hyperlink ref="E383" location="A125183458L" display="A125183458L" xr:uid="{00000000-0004-0000-0000-000074010000}"/>
    <hyperlink ref="E384" location="A125177922T" display="A125177922T" xr:uid="{00000000-0004-0000-0000-000075010000}"/>
    <hyperlink ref="E385" location="A125189154K" display="A125189154K" xr:uid="{00000000-0004-0000-0000-000076010000}"/>
    <hyperlink ref="E386" location="A125183538L" display="A125183538L" xr:uid="{00000000-0004-0000-0000-000077010000}"/>
    <hyperlink ref="E387" location="A125177926A" display="A125177926A" xr:uid="{00000000-0004-0000-0000-000078010000}"/>
    <hyperlink ref="E388" location="A125189158V" display="A125189158V" xr:uid="{00000000-0004-0000-0000-000079010000}"/>
    <hyperlink ref="E389" location="A125183542C" display="A125183542C" xr:uid="{00000000-0004-0000-0000-00007A010000}"/>
    <hyperlink ref="E390" location="A125177846A" display="A125177846A" xr:uid="{00000000-0004-0000-0000-00007B010000}"/>
    <hyperlink ref="E391" location="A125189078V" display="A125189078V" xr:uid="{00000000-0004-0000-0000-00007C010000}"/>
    <hyperlink ref="E392" location="A125183462C" display="A125183462C" xr:uid="{00000000-0004-0000-0000-00007D010000}"/>
    <hyperlink ref="E393" location="A125177866K" display="A125177866K" xr:uid="{00000000-0004-0000-0000-00007E010000}"/>
    <hyperlink ref="E394" location="A125189098C" display="A125189098C" xr:uid="{00000000-0004-0000-0000-00007F010000}"/>
    <hyperlink ref="E395" location="A125183482L" display="A125183482L" xr:uid="{00000000-0004-0000-0000-000080010000}"/>
    <hyperlink ref="E396" location="A125177894V" display="A125177894V" xr:uid="{00000000-0004-0000-0000-000081010000}"/>
    <hyperlink ref="E397" location="A125189126A" display="A125189126A" xr:uid="{00000000-0004-0000-0000-000082010000}"/>
    <hyperlink ref="E398" location="A125183510K" display="A125183510K" xr:uid="{00000000-0004-0000-0000-000083010000}"/>
    <hyperlink ref="E399" location="A125177938K" display="A125177938K" xr:uid="{00000000-0004-0000-0000-000084010000}"/>
    <hyperlink ref="E400" location="A125189170K" display="A125189170K" xr:uid="{00000000-0004-0000-0000-000085010000}"/>
    <hyperlink ref="E401" location="A125183554L" display="A125183554L" xr:uid="{00000000-0004-0000-0000-000086010000}"/>
    <hyperlink ref="E402" location="A125175098V" display="A125175098V" xr:uid="{00000000-0004-0000-0000-000087010000}"/>
    <hyperlink ref="E403" location="A125186330F" display="A125186330F" xr:uid="{00000000-0004-0000-0000-000088010000}"/>
    <hyperlink ref="E404" location="A125180714J" display="A125180714J" xr:uid="{00000000-0004-0000-0000-000089010000}"/>
    <hyperlink ref="E405" location="A125175062T" display="A125175062T" xr:uid="{00000000-0004-0000-0000-00008A010000}"/>
    <hyperlink ref="E406" location="A125186294J" display="A125186294J" xr:uid="{00000000-0004-0000-0000-00008B010000}"/>
    <hyperlink ref="E407" location="A125180678K" display="A125180678K" xr:uid="{00000000-0004-0000-0000-00008C010000}"/>
    <hyperlink ref="E408" location="A125175102X" display="A125175102X" xr:uid="{00000000-0004-0000-0000-00008D010000}"/>
    <hyperlink ref="E409" location="A125186334R" display="A125186334R" xr:uid="{00000000-0004-0000-0000-00008E010000}"/>
    <hyperlink ref="E410" location="A125180718T" display="A125180718T" xr:uid="{00000000-0004-0000-0000-00008F010000}"/>
    <hyperlink ref="E411" location="A125175106J" display="A125175106J" xr:uid="{00000000-0004-0000-0000-000090010000}"/>
    <hyperlink ref="E412" location="A125186338X" display="A125186338X" xr:uid="{00000000-0004-0000-0000-000091010000}"/>
    <hyperlink ref="E413" location="A125180722J" display="A125180722J" xr:uid="{00000000-0004-0000-0000-000092010000}"/>
    <hyperlink ref="E414" location="A125175066A" display="A125175066A" xr:uid="{00000000-0004-0000-0000-000093010000}"/>
    <hyperlink ref="E415" location="A125186298T" display="A125186298T" xr:uid="{00000000-0004-0000-0000-000094010000}"/>
    <hyperlink ref="E416" location="A125180682A" display="A125180682A" xr:uid="{00000000-0004-0000-0000-000095010000}"/>
    <hyperlink ref="E417" location="A125175070T" display="A125175070T" xr:uid="{00000000-0004-0000-0000-000096010000}"/>
    <hyperlink ref="E418" location="A125186302W" display="A125186302W" xr:uid="{00000000-0004-0000-0000-000097010000}"/>
    <hyperlink ref="E419" location="A125180686K" display="A125180686K" xr:uid="{00000000-0004-0000-0000-000098010000}"/>
    <hyperlink ref="E420" location="A125175090A" display="A125175090A" xr:uid="{00000000-0004-0000-0000-000099010000}"/>
    <hyperlink ref="E421" location="A125186322F" display="A125186322F" xr:uid="{00000000-0004-0000-0000-00009A010000}"/>
    <hyperlink ref="E422" location="A125180706J" display="A125180706J" xr:uid="{00000000-0004-0000-0000-00009B010000}"/>
    <hyperlink ref="E423" location="A125175050J" display="A125175050J" xr:uid="{00000000-0004-0000-0000-00009C010000}"/>
    <hyperlink ref="E424" location="A125186282X" display="A125186282X" xr:uid="{00000000-0004-0000-0000-00009D010000}"/>
    <hyperlink ref="E425" location="A125180666A" display="A125180666A" xr:uid="{00000000-0004-0000-0000-00009E010000}"/>
    <hyperlink ref="E426" location="A125175110X" display="A125175110X" xr:uid="{00000000-0004-0000-0000-00009F010000}"/>
    <hyperlink ref="E427" location="A125186342R" display="A125186342R" xr:uid="{00000000-0004-0000-0000-0000A0010000}"/>
    <hyperlink ref="E428" location="A125180726T" display="A125180726T" xr:uid="{00000000-0004-0000-0000-0000A1010000}"/>
    <hyperlink ref="E429" location="A125175094K" display="A125175094K" xr:uid="{00000000-0004-0000-0000-0000A2010000}"/>
    <hyperlink ref="E430" location="A125186326R" display="A125186326R" xr:uid="{00000000-0004-0000-0000-0000A3010000}"/>
    <hyperlink ref="E431" location="A125180710X" display="A125180710X" xr:uid="{00000000-0004-0000-0000-0000A4010000}"/>
    <hyperlink ref="E432" location="A125175122J" display="A125175122J" xr:uid="{00000000-0004-0000-0000-0000A5010000}"/>
    <hyperlink ref="E433" location="A125186354X" display="A125186354X" xr:uid="{00000000-0004-0000-0000-0000A6010000}"/>
    <hyperlink ref="E434" location="A125180738A" display="A125180738A" xr:uid="{00000000-0004-0000-0000-0000A7010000}"/>
    <hyperlink ref="E435" location="A125175054T" display="A125175054T" xr:uid="{00000000-0004-0000-0000-0000A8010000}"/>
    <hyperlink ref="E436" location="A125186286J" display="A125186286J" xr:uid="{00000000-0004-0000-0000-0000A9010000}"/>
    <hyperlink ref="E437" location="A125180670T" display="A125180670T" xr:uid="{00000000-0004-0000-0000-0000AA010000}"/>
    <hyperlink ref="E438" location="A125175030X" display="A125175030X" xr:uid="{00000000-0004-0000-0000-0000AB010000}"/>
    <hyperlink ref="E439" location="A125186262R" display="A125186262R" xr:uid="{00000000-0004-0000-0000-0000AC010000}"/>
    <hyperlink ref="E440" location="A125180646T" display="A125180646T" xr:uid="{00000000-0004-0000-0000-0000AD010000}"/>
    <hyperlink ref="E441" location="A125175042J" display="A125175042J" xr:uid="{00000000-0004-0000-0000-0000AE010000}"/>
    <hyperlink ref="E442" location="A125186274X" display="A125186274X" xr:uid="{00000000-0004-0000-0000-0000AF010000}"/>
    <hyperlink ref="E443" location="A125180658A" display="A125180658A" xr:uid="{00000000-0004-0000-0000-0000B0010000}"/>
    <hyperlink ref="E444" location="A125175074A" display="A125175074A" xr:uid="{00000000-0004-0000-0000-0000B1010000}"/>
    <hyperlink ref="E445" location="A125186306F" display="A125186306F" xr:uid="{00000000-0004-0000-0000-0000B2010000}"/>
    <hyperlink ref="E446" location="A125180690A" display="A125180690A" xr:uid="{00000000-0004-0000-0000-0000B3010000}"/>
    <hyperlink ref="E447" location="A125175046T" display="A125175046T" xr:uid="{00000000-0004-0000-0000-0000B4010000}"/>
    <hyperlink ref="E448" location="A125186278J" display="A125186278J" xr:uid="{00000000-0004-0000-0000-0000B5010000}"/>
    <hyperlink ref="E449" location="A125180662T" display="A125180662T" xr:uid="{00000000-0004-0000-0000-0000B6010000}"/>
    <hyperlink ref="E450" location="A125175078K" display="A125175078K" xr:uid="{00000000-0004-0000-0000-0000B7010000}"/>
    <hyperlink ref="E451" location="A125186310W" display="A125186310W" xr:uid="{00000000-0004-0000-0000-0000B8010000}"/>
    <hyperlink ref="E452" location="A125180694K" display="A125180694K" xr:uid="{00000000-0004-0000-0000-0000B9010000}"/>
    <hyperlink ref="E453" location="A125175082A" display="A125175082A" xr:uid="{00000000-0004-0000-0000-0000BA010000}"/>
    <hyperlink ref="E454" location="A125186314F" display="A125186314F" xr:uid="{00000000-0004-0000-0000-0000BB010000}"/>
    <hyperlink ref="E455" location="A125180698V" display="A125180698V" xr:uid="{00000000-0004-0000-0000-0000BC010000}"/>
    <hyperlink ref="E456" location="A125175126T" display="A125175126T" xr:uid="{00000000-0004-0000-0000-0000BD010000}"/>
    <hyperlink ref="E457" location="A125186358J" display="A125186358J" xr:uid="{00000000-0004-0000-0000-0000BE010000}"/>
    <hyperlink ref="E458" location="A125180742T" display="A125180742T" xr:uid="{00000000-0004-0000-0000-0000BF010000}"/>
    <hyperlink ref="E459" location="A125175034J" display="A125175034J" xr:uid="{00000000-0004-0000-0000-0000C0010000}"/>
    <hyperlink ref="E460" location="A125186266X" display="A125186266X" xr:uid="{00000000-0004-0000-0000-0000C1010000}"/>
    <hyperlink ref="E461" location="A125180650J" display="A125180650J" xr:uid="{00000000-0004-0000-0000-0000C2010000}"/>
    <hyperlink ref="E462" location="A125175114J" display="A125175114J" xr:uid="{00000000-0004-0000-0000-0000C3010000}"/>
    <hyperlink ref="E463" location="A125186346X" display="A125186346X" xr:uid="{00000000-0004-0000-0000-0000C4010000}"/>
    <hyperlink ref="E464" location="A125180730J" display="A125180730J" xr:uid="{00000000-0004-0000-0000-0000C5010000}"/>
    <hyperlink ref="E465" location="A125175118T" display="A125175118T" xr:uid="{00000000-0004-0000-0000-0000C6010000}"/>
    <hyperlink ref="E466" location="A125186350R" display="A125186350R" xr:uid="{00000000-0004-0000-0000-0000C7010000}"/>
    <hyperlink ref="E467" location="A125180734T" display="A125180734T" xr:uid="{00000000-0004-0000-0000-0000C8010000}"/>
    <hyperlink ref="E468" location="A125175038T" display="A125175038T" xr:uid="{00000000-0004-0000-0000-0000C9010000}"/>
    <hyperlink ref="E469" location="A125186270R" display="A125186270R" xr:uid="{00000000-0004-0000-0000-0000CA010000}"/>
    <hyperlink ref="E470" location="A125180654T" display="A125180654T" xr:uid="{00000000-0004-0000-0000-0000CB010000}"/>
    <hyperlink ref="E471" location="A125175058A" display="A125175058A" xr:uid="{00000000-0004-0000-0000-0000CC010000}"/>
    <hyperlink ref="E472" location="A125186290X" display="A125186290X" xr:uid="{00000000-0004-0000-0000-0000CD010000}"/>
    <hyperlink ref="E473" location="A125180674A" display="A125180674A" xr:uid="{00000000-0004-0000-0000-0000CE010000}"/>
    <hyperlink ref="E474" location="A125175086K" display="A125175086K" xr:uid="{00000000-0004-0000-0000-0000CF010000}"/>
    <hyperlink ref="E475" location="A125186318R" display="A125186318R" xr:uid="{00000000-0004-0000-0000-0000D0010000}"/>
    <hyperlink ref="E476" location="A125180702X" display="A125180702X" xr:uid="{00000000-0004-0000-0000-0000D1010000}"/>
    <hyperlink ref="E477" location="A125175130J" display="A125175130J" xr:uid="{00000000-0004-0000-0000-0000D2010000}"/>
    <hyperlink ref="E478" location="A125186362X" display="A125186362X" xr:uid="{00000000-0004-0000-0000-0000D3010000}"/>
    <hyperlink ref="E479" location="A125180746A" display="A125180746A" xr:uid="{00000000-0004-0000-0000-0000D4010000}"/>
    <hyperlink ref="E480" location="A125173850V" display="A125173850V" xr:uid="{00000000-0004-0000-0000-0000D5010000}"/>
    <hyperlink ref="E481" location="A125185082L" display="A125185082L" xr:uid="{00000000-0004-0000-0000-0000D6010000}"/>
    <hyperlink ref="E482" location="A125179466K" display="A125179466K" xr:uid="{00000000-0004-0000-0000-0000D7010000}"/>
    <hyperlink ref="E483" location="A125173814K" display="A125173814K" xr:uid="{00000000-0004-0000-0000-0000D8010000}"/>
    <hyperlink ref="E484" location="A125185046C" display="A125185046C" xr:uid="{00000000-0004-0000-0000-0000D9010000}"/>
    <hyperlink ref="E485" location="A125179430J" display="A125179430J" xr:uid="{00000000-0004-0000-0000-0000DA010000}"/>
    <hyperlink ref="E486" location="A125173854C" display="A125173854C" xr:uid="{00000000-0004-0000-0000-0000DB010000}"/>
    <hyperlink ref="E487" location="A125185086W" display="A125185086W" xr:uid="{00000000-0004-0000-0000-0000DC010000}"/>
    <hyperlink ref="E488" location="A125179470A" display="A125179470A" xr:uid="{00000000-0004-0000-0000-0000DD010000}"/>
    <hyperlink ref="E489" location="A125173858L" display="A125173858L" xr:uid="{00000000-0004-0000-0000-0000DE010000}"/>
    <hyperlink ref="E490" location="A125185090L" display="A125185090L" xr:uid="{00000000-0004-0000-0000-0000DF010000}"/>
    <hyperlink ref="E491" location="A125179474K" display="A125179474K" xr:uid="{00000000-0004-0000-0000-0000E0010000}"/>
    <hyperlink ref="E492" location="A125173818V" display="A125173818V" xr:uid="{00000000-0004-0000-0000-0000E1010000}"/>
    <hyperlink ref="E493" location="A125185050V" display="A125185050V" xr:uid="{00000000-0004-0000-0000-0000E2010000}"/>
    <hyperlink ref="E494" location="A125179434T" display="A125179434T" xr:uid="{00000000-0004-0000-0000-0000E3010000}"/>
    <hyperlink ref="E495" location="A125173822K" display="A125173822K" xr:uid="{00000000-0004-0000-0000-0000E4010000}"/>
    <hyperlink ref="E496" location="A125185054C" display="A125185054C" xr:uid="{00000000-0004-0000-0000-0000E5010000}"/>
    <hyperlink ref="E497" location="A125179438A" display="A125179438A" xr:uid="{00000000-0004-0000-0000-0000E6010000}"/>
    <hyperlink ref="E498" location="A125173842V" display="A125173842V" xr:uid="{00000000-0004-0000-0000-0000E7010000}"/>
    <hyperlink ref="E499" location="A125185074L" display="A125185074L" xr:uid="{00000000-0004-0000-0000-0000E8010000}"/>
    <hyperlink ref="E500" location="A125179458K" display="A125179458K" xr:uid="{00000000-0004-0000-0000-0000E9010000}"/>
    <hyperlink ref="E501" location="A125173802A" display="A125173802A" xr:uid="{00000000-0004-0000-0000-0000EA010000}"/>
    <hyperlink ref="E502" location="A125185034V" display="A125185034V" xr:uid="{00000000-0004-0000-0000-0000EB010000}"/>
    <hyperlink ref="E503" location="A125179418T" display="A125179418T" xr:uid="{00000000-0004-0000-0000-0000EC010000}"/>
    <hyperlink ref="E504" location="A125173862C" display="A125173862C" xr:uid="{00000000-0004-0000-0000-0000ED010000}"/>
    <hyperlink ref="E505" location="A125185094W" display="A125185094W" xr:uid="{00000000-0004-0000-0000-0000EE010000}"/>
    <hyperlink ref="E506" location="A125179478V" display="A125179478V" xr:uid="{00000000-0004-0000-0000-0000EF010000}"/>
    <hyperlink ref="E507" location="A125173846C" display="A125173846C" xr:uid="{00000000-0004-0000-0000-0000F0010000}"/>
    <hyperlink ref="E508" location="A125185078W" display="A125185078W" xr:uid="{00000000-0004-0000-0000-0000F1010000}"/>
    <hyperlink ref="E509" location="A125179462A" display="A125179462A" xr:uid="{00000000-0004-0000-0000-0000F2010000}"/>
    <hyperlink ref="E510" location="A125173874L" display="A125173874L" xr:uid="{00000000-0004-0000-0000-0000F3010000}"/>
    <hyperlink ref="E511" location="A125185106V" display="A125185106V" xr:uid="{00000000-0004-0000-0000-0000F4010000}"/>
    <hyperlink ref="E512" location="A125179490K" display="A125179490K" xr:uid="{00000000-0004-0000-0000-0000F5010000}"/>
    <hyperlink ref="E513" location="A125173806K" display="A125173806K" xr:uid="{00000000-0004-0000-0000-0000F6010000}"/>
    <hyperlink ref="E514" location="A125185038C" display="A125185038C" xr:uid="{00000000-0004-0000-0000-0000F7010000}"/>
    <hyperlink ref="E515" location="A125179422J" display="A125179422J" xr:uid="{00000000-0004-0000-0000-0000F8010000}"/>
    <hyperlink ref="E516" location="A125173782C" display="A125173782C" xr:uid="{00000000-0004-0000-0000-0000F9010000}"/>
    <hyperlink ref="E517" location="A125185014K" display="A125185014K" xr:uid="{00000000-0004-0000-0000-0000FA010000}"/>
    <hyperlink ref="E518" location="A125179398V" display="A125179398V" xr:uid="{00000000-0004-0000-0000-0000FB010000}"/>
    <hyperlink ref="E519" location="A125173794L" display="A125173794L" xr:uid="{00000000-0004-0000-0000-0000FC010000}"/>
    <hyperlink ref="E520" location="A125185026V" display="A125185026V" xr:uid="{00000000-0004-0000-0000-0000FD010000}"/>
    <hyperlink ref="E521" location="A125179410X" display="A125179410X" xr:uid="{00000000-0004-0000-0000-0000FE010000}"/>
    <hyperlink ref="E522" location="A125173826V" display="A125173826V" xr:uid="{00000000-0004-0000-0000-0000FF010000}"/>
    <hyperlink ref="E523" location="A125185058L" display="A125185058L" xr:uid="{00000000-0004-0000-0000-000000020000}"/>
    <hyperlink ref="E524" location="A125179442T" display="A125179442T" xr:uid="{00000000-0004-0000-0000-000001020000}"/>
    <hyperlink ref="E525" location="A125173798W" display="A125173798W" xr:uid="{00000000-0004-0000-0000-000002020000}"/>
    <hyperlink ref="E526" location="A125185030K" display="A125185030K" xr:uid="{00000000-0004-0000-0000-000003020000}"/>
    <hyperlink ref="E527" location="A125179414J" display="A125179414J" xr:uid="{00000000-0004-0000-0000-000004020000}"/>
    <hyperlink ref="E528" location="A125173830K" display="A125173830K" xr:uid="{00000000-0004-0000-0000-000005020000}"/>
    <hyperlink ref="E529" location="A125185062C" display="A125185062C" xr:uid="{00000000-0004-0000-0000-000006020000}"/>
    <hyperlink ref="E530" location="A125179446A" display="A125179446A" xr:uid="{00000000-0004-0000-0000-000007020000}"/>
    <hyperlink ref="E531" location="A125173834V" display="A125173834V" xr:uid="{00000000-0004-0000-0000-000008020000}"/>
    <hyperlink ref="E532" location="A125185066L" display="A125185066L" xr:uid="{00000000-0004-0000-0000-000009020000}"/>
    <hyperlink ref="E533" location="A125179450T" display="A125179450T" xr:uid="{00000000-0004-0000-0000-00000A020000}"/>
    <hyperlink ref="E534" location="A125173878W" display="A125173878W" xr:uid="{00000000-0004-0000-0000-00000B020000}"/>
    <hyperlink ref="E535" location="A125185110K" display="A125185110K" xr:uid="{00000000-0004-0000-0000-00000C020000}"/>
    <hyperlink ref="E536" location="A125179494V" display="A125179494V" xr:uid="{00000000-0004-0000-0000-00000D020000}"/>
    <hyperlink ref="E537" location="A125173786L" display="A125173786L" xr:uid="{00000000-0004-0000-0000-00000E020000}"/>
    <hyperlink ref="E538" location="A125185018V" display="A125185018V" xr:uid="{00000000-0004-0000-0000-00000F020000}"/>
    <hyperlink ref="E539" location="A125179402X" display="A125179402X" xr:uid="{00000000-0004-0000-0000-000010020000}"/>
    <hyperlink ref="E540" location="A125173866L" display="A125173866L" xr:uid="{00000000-0004-0000-0000-000011020000}"/>
    <hyperlink ref="E541" location="A125185098F" display="A125185098F" xr:uid="{00000000-0004-0000-0000-000012020000}"/>
    <hyperlink ref="E542" location="A125179482K" display="A125179482K" xr:uid="{00000000-0004-0000-0000-000013020000}"/>
    <hyperlink ref="E543" location="A125173870C" display="A125173870C" xr:uid="{00000000-0004-0000-0000-000014020000}"/>
    <hyperlink ref="E544" location="A125185102K" display="A125185102K" xr:uid="{00000000-0004-0000-0000-000015020000}"/>
    <hyperlink ref="E545" location="A125179486V" display="A125179486V" xr:uid="{00000000-0004-0000-0000-000016020000}"/>
    <hyperlink ref="E546" location="A125173790C" display="A125173790C" xr:uid="{00000000-0004-0000-0000-000017020000}"/>
    <hyperlink ref="E547" location="A125185022K" display="A125185022K" xr:uid="{00000000-0004-0000-0000-000018020000}"/>
    <hyperlink ref="E548" location="A125179406J" display="A125179406J" xr:uid="{00000000-0004-0000-0000-000019020000}"/>
    <hyperlink ref="E549" location="A125173810A" display="A125173810A" xr:uid="{00000000-0004-0000-0000-00001A020000}"/>
    <hyperlink ref="E550" location="A125185042V" display="A125185042V" xr:uid="{00000000-0004-0000-0000-00001B020000}"/>
    <hyperlink ref="E551" location="A125179426T" display="A125179426T" xr:uid="{00000000-0004-0000-0000-00001C020000}"/>
    <hyperlink ref="E552" location="A125173838C" display="A125173838C" xr:uid="{00000000-0004-0000-0000-00001D020000}"/>
    <hyperlink ref="E553" location="A125185070C" display="A125185070C" xr:uid="{00000000-0004-0000-0000-00001E020000}"/>
    <hyperlink ref="E554" location="A125179454A" display="A125179454A" xr:uid="{00000000-0004-0000-0000-00001F020000}"/>
    <hyperlink ref="E555" location="A125173882L" display="A125173882L" xr:uid="{00000000-0004-0000-0000-000020020000}"/>
    <hyperlink ref="E556" location="A125185114V" display="A125185114V" xr:uid="{00000000-0004-0000-0000-000021020000}"/>
    <hyperlink ref="E557" location="A125179498C" display="A125179498C" xr:uid="{00000000-0004-0000-0000-000022020000}"/>
    <hyperlink ref="E558" location="A125173434J" display="A125173434J" xr:uid="{00000000-0004-0000-0000-000023020000}"/>
    <hyperlink ref="E559" location="A125184666X" display="A125184666X" xr:uid="{00000000-0004-0000-0000-000024020000}"/>
    <hyperlink ref="E560" location="A125179050F" display="A125179050F" xr:uid="{00000000-0004-0000-0000-000025020000}"/>
    <hyperlink ref="E561" location="A125173398K" display="A125173398K" xr:uid="{00000000-0004-0000-0000-000026020000}"/>
    <hyperlink ref="E562" location="A125184630W" display="A125184630W" xr:uid="{00000000-0004-0000-0000-000027020000}"/>
    <hyperlink ref="E563" location="A125179014W" display="A125179014W" xr:uid="{00000000-0004-0000-0000-000028020000}"/>
    <hyperlink ref="E564" location="A125173438T" display="A125173438T" xr:uid="{00000000-0004-0000-0000-000029020000}"/>
    <hyperlink ref="E565" location="A125184670R" display="A125184670R" xr:uid="{00000000-0004-0000-0000-00002A020000}"/>
    <hyperlink ref="E566" location="A125179054R" display="A125179054R" xr:uid="{00000000-0004-0000-0000-00002B020000}"/>
    <hyperlink ref="E567" location="A125173442J" display="A125173442J" xr:uid="{00000000-0004-0000-0000-00002C020000}"/>
    <hyperlink ref="E568" location="A125184674X" display="A125184674X" xr:uid="{00000000-0004-0000-0000-00002D020000}"/>
    <hyperlink ref="E569" location="A125179058X" display="A125179058X" xr:uid="{00000000-0004-0000-0000-00002E020000}"/>
    <hyperlink ref="E570" location="A125173402R" display="A125173402R" xr:uid="{00000000-0004-0000-0000-00002F020000}"/>
    <hyperlink ref="E571" location="A125184634F" display="A125184634F" xr:uid="{00000000-0004-0000-0000-000030020000}"/>
    <hyperlink ref="E572" location="A125179018F" display="A125179018F" xr:uid="{00000000-0004-0000-0000-000031020000}"/>
    <hyperlink ref="E573" location="A125173406X" display="A125173406X" xr:uid="{00000000-0004-0000-0000-000032020000}"/>
    <hyperlink ref="E574" location="A125184638R" display="A125184638R" xr:uid="{00000000-0004-0000-0000-000033020000}"/>
    <hyperlink ref="E575" location="A125179022W" display="A125179022W" xr:uid="{00000000-0004-0000-0000-000034020000}"/>
    <hyperlink ref="E576" location="A125173426J" display="A125173426J" xr:uid="{00000000-0004-0000-0000-000035020000}"/>
    <hyperlink ref="E577" location="A125184658X" display="A125184658X" xr:uid="{00000000-0004-0000-0000-000036020000}"/>
    <hyperlink ref="E578" location="A125179042F" display="A125179042F" xr:uid="{00000000-0004-0000-0000-000037020000}"/>
    <hyperlink ref="E579" location="A125173386A" display="A125173386A" xr:uid="{00000000-0004-0000-0000-000038020000}"/>
    <hyperlink ref="E580" location="A125184618F" display="A125184618F" xr:uid="{00000000-0004-0000-0000-000039020000}"/>
    <hyperlink ref="E581" location="A125179002L" display="A125179002L" xr:uid="{00000000-0004-0000-0000-00003A020000}"/>
    <hyperlink ref="E582" location="A125173446T" display="A125173446T" xr:uid="{00000000-0004-0000-0000-00003B020000}"/>
    <hyperlink ref="E583" location="A125184678J" display="A125184678J" xr:uid="{00000000-0004-0000-0000-00003C020000}"/>
    <hyperlink ref="E584" location="A125179062R" display="A125179062R" xr:uid="{00000000-0004-0000-0000-00003D020000}"/>
    <hyperlink ref="E585" location="A125173430X" display="A125173430X" xr:uid="{00000000-0004-0000-0000-00003E020000}"/>
    <hyperlink ref="E586" location="A125184662R" display="A125184662R" xr:uid="{00000000-0004-0000-0000-00003F020000}"/>
    <hyperlink ref="E587" location="A125179046R" display="A125179046R" xr:uid="{00000000-0004-0000-0000-000040020000}"/>
    <hyperlink ref="E588" location="A125173458A" display="A125173458A" xr:uid="{00000000-0004-0000-0000-000041020000}"/>
    <hyperlink ref="E589" location="A125184690X" display="A125184690X" xr:uid="{00000000-0004-0000-0000-000042020000}"/>
    <hyperlink ref="E590" location="A125179074X" display="A125179074X" xr:uid="{00000000-0004-0000-0000-000043020000}"/>
    <hyperlink ref="E591" location="A125173390T" display="A125173390T" xr:uid="{00000000-0004-0000-0000-000044020000}"/>
    <hyperlink ref="E592" location="A125184622W" display="A125184622W" xr:uid="{00000000-0004-0000-0000-000045020000}"/>
    <hyperlink ref="E593" location="A125179006W" display="A125179006W" xr:uid="{00000000-0004-0000-0000-000046020000}"/>
    <hyperlink ref="E594" location="A125173366T" display="A125173366T" xr:uid="{00000000-0004-0000-0000-000047020000}"/>
    <hyperlink ref="E595" location="A125184598J" display="A125184598J" xr:uid="{00000000-0004-0000-0000-000048020000}"/>
    <hyperlink ref="E596" location="A125178982L" display="A125178982L" xr:uid="{00000000-0004-0000-0000-000049020000}"/>
    <hyperlink ref="E597" location="A125173378A" display="A125173378A" xr:uid="{00000000-0004-0000-0000-00004A020000}"/>
    <hyperlink ref="E598" location="A125184610L" display="A125184610L" xr:uid="{00000000-0004-0000-0000-00004B020000}"/>
    <hyperlink ref="E599" location="A125178994W" display="A125178994W" xr:uid="{00000000-0004-0000-0000-00004C020000}"/>
    <hyperlink ref="E600" location="A125173410R" display="A125173410R" xr:uid="{00000000-0004-0000-0000-00004D020000}"/>
    <hyperlink ref="E601" location="A125184642F" display="A125184642F" xr:uid="{00000000-0004-0000-0000-00004E020000}"/>
    <hyperlink ref="E602" location="A125179026F" display="A125179026F" xr:uid="{00000000-0004-0000-0000-00004F020000}"/>
    <hyperlink ref="E603" location="A125173382T" display="A125173382T" xr:uid="{00000000-0004-0000-0000-000050020000}"/>
    <hyperlink ref="E604" location="A125184614W" display="A125184614W" xr:uid="{00000000-0004-0000-0000-000051020000}"/>
    <hyperlink ref="E605" location="A125178998F" display="A125178998F" xr:uid="{00000000-0004-0000-0000-000052020000}"/>
    <hyperlink ref="E606" location="A125173414X" display="A125173414X" xr:uid="{00000000-0004-0000-0000-000053020000}"/>
    <hyperlink ref="E607" location="A125184646R" display="A125184646R" xr:uid="{00000000-0004-0000-0000-000054020000}"/>
    <hyperlink ref="E608" location="A125179030W" display="A125179030W" xr:uid="{00000000-0004-0000-0000-000055020000}"/>
    <hyperlink ref="E609" location="A125173418J" display="A125173418J" xr:uid="{00000000-0004-0000-0000-000056020000}"/>
    <hyperlink ref="E610" location="A125184650F" display="A125184650F" xr:uid="{00000000-0004-0000-0000-000057020000}"/>
    <hyperlink ref="E611" location="A125179034F" display="A125179034F" xr:uid="{00000000-0004-0000-0000-000058020000}"/>
    <hyperlink ref="E612" location="A125173462T" display="A125173462T" xr:uid="{00000000-0004-0000-0000-000059020000}"/>
    <hyperlink ref="E613" location="A125184694J" display="A125184694J" xr:uid="{00000000-0004-0000-0000-00005A020000}"/>
    <hyperlink ref="E614" location="A125179078J" display="A125179078J" xr:uid="{00000000-0004-0000-0000-00005B020000}"/>
    <hyperlink ref="E615" location="A125173370J" display="A125173370J" xr:uid="{00000000-0004-0000-0000-00005C020000}"/>
    <hyperlink ref="E616" location="A125184602L" display="A125184602L" xr:uid="{00000000-0004-0000-0000-00005D020000}"/>
    <hyperlink ref="E617" location="A125178986W" display="A125178986W" xr:uid="{00000000-0004-0000-0000-00005E020000}"/>
    <hyperlink ref="E618" location="A125173450J" display="A125173450J" xr:uid="{00000000-0004-0000-0000-00005F020000}"/>
    <hyperlink ref="E619" location="A125184682X" display="A125184682X" xr:uid="{00000000-0004-0000-0000-000060020000}"/>
    <hyperlink ref="E620" location="A125179066X" display="A125179066X" xr:uid="{00000000-0004-0000-0000-000061020000}"/>
    <hyperlink ref="E621" location="A125173454T" display="A125173454T" xr:uid="{00000000-0004-0000-0000-000062020000}"/>
    <hyperlink ref="E622" location="A125184686J" display="A125184686J" xr:uid="{00000000-0004-0000-0000-000063020000}"/>
    <hyperlink ref="E623" location="A125179070R" display="A125179070R" xr:uid="{00000000-0004-0000-0000-000064020000}"/>
    <hyperlink ref="E624" location="A125173374T" display="A125173374T" xr:uid="{00000000-0004-0000-0000-000065020000}"/>
    <hyperlink ref="E625" location="A125184606W" display="A125184606W" xr:uid="{00000000-0004-0000-0000-000066020000}"/>
    <hyperlink ref="E626" location="A125178990L" display="A125178990L" xr:uid="{00000000-0004-0000-0000-000067020000}"/>
    <hyperlink ref="E627" location="A125173394A" display="A125173394A" xr:uid="{00000000-0004-0000-0000-000068020000}"/>
    <hyperlink ref="E628" location="A125184626F" display="A125184626F" xr:uid="{00000000-0004-0000-0000-000069020000}"/>
    <hyperlink ref="E629" location="A125179010L" display="A125179010L" xr:uid="{00000000-0004-0000-0000-00006A020000}"/>
    <hyperlink ref="E630" location="A125173422X" display="A125173422X" xr:uid="{00000000-0004-0000-0000-00006B020000}"/>
    <hyperlink ref="E631" location="A125184654R" display="A125184654R" xr:uid="{00000000-0004-0000-0000-00006C020000}"/>
    <hyperlink ref="E632" location="A125179038R" display="A125179038R" xr:uid="{00000000-0004-0000-0000-00006D020000}"/>
    <hyperlink ref="E633" location="A125173466A" display="A125173466A" xr:uid="{00000000-0004-0000-0000-00006E020000}"/>
    <hyperlink ref="E634" location="A125184698T" display="A125184698T" xr:uid="{00000000-0004-0000-0000-00006F020000}"/>
    <hyperlink ref="E635" location="A125179082X" display="A125179082X" xr:uid="{00000000-0004-0000-0000-000070020000}"/>
    <hyperlink ref="E636" location="A125173954L" display="A125173954L" xr:uid="{00000000-0004-0000-0000-000071020000}"/>
    <hyperlink ref="E637" location="A125185186F" display="A125185186F" xr:uid="{00000000-0004-0000-0000-000072020000}"/>
    <hyperlink ref="E638" location="A125179570K" display="A125179570K" xr:uid="{00000000-0004-0000-0000-000073020000}"/>
    <hyperlink ref="E639" location="A125173918C" display="A125173918C" xr:uid="{00000000-0004-0000-0000-000074020000}"/>
    <hyperlink ref="E640" location="A125185150C" display="A125185150C" xr:uid="{00000000-0004-0000-0000-000075020000}"/>
    <hyperlink ref="E641" location="A125179534A" display="A125179534A" xr:uid="{00000000-0004-0000-0000-000076020000}"/>
    <hyperlink ref="E642" location="A125173958W" display="A125173958W" xr:uid="{00000000-0004-0000-0000-000077020000}"/>
    <hyperlink ref="E643" location="A125185190W" display="A125185190W" xr:uid="{00000000-0004-0000-0000-000078020000}"/>
    <hyperlink ref="E644" location="A125179574V" display="A125179574V" xr:uid="{00000000-0004-0000-0000-000079020000}"/>
    <hyperlink ref="E645" location="A125173962L" display="A125173962L" xr:uid="{00000000-0004-0000-0000-00007A020000}"/>
    <hyperlink ref="E646" location="A125185194F" display="A125185194F" xr:uid="{00000000-0004-0000-0000-00007B020000}"/>
    <hyperlink ref="E647" location="A125179578C" display="A125179578C" xr:uid="{00000000-0004-0000-0000-00007C020000}"/>
    <hyperlink ref="E648" location="A125173922V" display="A125173922V" xr:uid="{00000000-0004-0000-0000-00007D020000}"/>
    <hyperlink ref="E649" location="A125185154L" display="A125185154L" xr:uid="{00000000-0004-0000-0000-00007E020000}"/>
    <hyperlink ref="E650" location="A125179538K" display="A125179538K" xr:uid="{00000000-0004-0000-0000-00007F020000}"/>
    <hyperlink ref="E651" location="A125173926C" display="A125173926C" xr:uid="{00000000-0004-0000-0000-000080020000}"/>
    <hyperlink ref="E652" location="A125185158W" display="A125185158W" xr:uid="{00000000-0004-0000-0000-000081020000}"/>
    <hyperlink ref="E653" location="A125179542A" display="A125179542A" xr:uid="{00000000-0004-0000-0000-000082020000}"/>
    <hyperlink ref="E654" location="A125173946L" display="A125173946L" xr:uid="{00000000-0004-0000-0000-000083020000}"/>
    <hyperlink ref="E655" location="A125185178F" display="A125185178F" xr:uid="{00000000-0004-0000-0000-000084020000}"/>
    <hyperlink ref="E656" location="A125179562K" display="A125179562K" xr:uid="{00000000-0004-0000-0000-000085020000}"/>
    <hyperlink ref="E657" location="A125173906V" display="A125173906V" xr:uid="{00000000-0004-0000-0000-000086020000}"/>
    <hyperlink ref="E658" location="A125185138L" display="A125185138L" xr:uid="{00000000-0004-0000-0000-000087020000}"/>
    <hyperlink ref="E659" location="A125179522T" display="A125179522T" xr:uid="{00000000-0004-0000-0000-000088020000}"/>
    <hyperlink ref="E660" location="A125173966W" display="A125173966W" xr:uid="{00000000-0004-0000-0000-000089020000}"/>
    <hyperlink ref="E661" location="A125185198R" display="A125185198R" xr:uid="{00000000-0004-0000-0000-00008A020000}"/>
    <hyperlink ref="E662" location="A125179582V" display="A125179582V" xr:uid="{00000000-0004-0000-0000-00008B020000}"/>
    <hyperlink ref="E663" location="A125173950C" display="A125173950C" xr:uid="{00000000-0004-0000-0000-00008C020000}"/>
    <hyperlink ref="E664" location="A125185182W" display="A125185182W" xr:uid="{00000000-0004-0000-0000-00008D020000}"/>
    <hyperlink ref="E665" location="A125179566V" display="A125179566V" xr:uid="{00000000-0004-0000-0000-00008E020000}"/>
    <hyperlink ref="E666" location="A125173978F" display="A125173978F" xr:uid="{00000000-0004-0000-0000-00008F020000}"/>
    <hyperlink ref="E667" location="A125185210V" display="A125185210V" xr:uid="{00000000-0004-0000-0000-000090020000}"/>
    <hyperlink ref="E668" location="A125179594C" display="A125179594C" xr:uid="{00000000-0004-0000-0000-000091020000}"/>
    <hyperlink ref="E669" location="A125173910K" display="A125173910K" xr:uid="{00000000-0004-0000-0000-000092020000}"/>
    <hyperlink ref="E670" location="A125185142C" display="A125185142C" xr:uid="{00000000-0004-0000-0000-000093020000}"/>
    <hyperlink ref="E671" location="A125179526A" display="A125179526A" xr:uid="{00000000-0004-0000-0000-000094020000}"/>
    <hyperlink ref="E672" location="A125173886W" display="A125173886W" xr:uid="{00000000-0004-0000-0000-000095020000}"/>
    <hyperlink ref="E673" location="A125185118C" display="A125185118C" xr:uid="{00000000-0004-0000-0000-000096020000}"/>
    <hyperlink ref="E674" location="A125179502J" display="A125179502J" xr:uid="{00000000-0004-0000-0000-000097020000}"/>
    <hyperlink ref="E675" location="A125173898F" display="A125173898F" xr:uid="{00000000-0004-0000-0000-000098020000}"/>
    <hyperlink ref="E676" location="A125185130V" display="A125185130V" xr:uid="{00000000-0004-0000-0000-000099020000}"/>
    <hyperlink ref="E677" location="A125179514T" display="A125179514T" xr:uid="{00000000-0004-0000-0000-00009A020000}"/>
    <hyperlink ref="E678" location="A125173930V" display="A125173930V" xr:uid="{00000000-0004-0000-0000-00009B020000}"/>
    <hyperlink ref="E679" location="A125185162L" display="A125185162L" xr:uid="{00000000-0004-0000-0000-00009C020000}"/>
    <hyperlink ref="E680" location="A125179546K" display="A125179546K" xr:uid="{00000000-0004-0000-0000-00009D020000}"/>
    <hyperlink ref="E681" location="A125173902K" display="A125173902K" xr:uid="{00000000-0004-0000-0000-00009E020000}"/>
    <hyperlink ref="E682" location="A125185134C" display="A125185134C" xr:uid="{00000000-0004-0000-0000-00009F020000}"/>
    <hyperlink ref="E683" location="A125179518A" display="A125179518A" xr:uid="{00000000-0004-0000-0000-0000A0020000}"/>
    <hyperlink ref="E684" location="A125173934C" display="A125173934C" xr:uid="{00000000-0004-0000-0000-0000A1020000}"/>
    <hyperlink ref="E685" location="A125185166W" display="A125185166W" xr:uid="{00000000-0004-0000-0000-0000A2020000}"/>
    <hyperlink ref="E686" location="A125179550A" display="A125179550A" xr:uid="{00000000-0004-0000-0000-0000A3020000}"/>
    <hyperlink ref="E687" location="A125173938L" display="A125173938L" xr:uid="{00000000-0004-0000-0000-0000A4020000}"/>
    <hyperlink ref="E688" location="A125185170L" display="A125185170L" xr:uid="{00000000-0004-0000-0000-0000A5020000}"/>
    <hyperlink ref="E689" location="A125179554K" display="A125179554K" xr:uid="{00000000-0004-0000-0000-0000A6020000}"/>
    <hyperlink ref="E690" location="A125173982W" display="A125173982W" xr:uid="{00000000-0004-0000-0000-0000A7020000}"/>
    <hyperlink ref="E691" location="A125185214C" display="A125185214C" xr:uid="{00000000-0004-0000-0000-0000A8020000}"/>
    <hyperlink ref="E692" location="A125179598L" display="A125179598L" xr:uid="{00000000-0004-0000-0000-0000A9020000}"/>
    <hyperlink ref="E693" location="A125173890L" display="A125173890L" xr:uid="{00000000-0004-0000-0000-0000AA020000}"/>
    <hyperlink ref="E694" location="A125185122V" display="A125185122V" xr:uid="{00000000-0004-0000-0000-0000AB020000}"/>
    <hyperlink ref="E695" location="A125179506T" display="A125179506T" xr:uid="{00000000-0004-0000-0000-0000AC020000}"/>
    <hyperlink ref="E696" location="A125173970L" display="A125173970L" xr:uid="{00000000-0004-0000-0000-0000AD020000}"/>
    <hyperlink ref="E697" location="A125185202V" display="A125185202V" xr:uid="{00000000-0004-0000-0000-0000AE020000}"/>
    <hyperlink ref="E698" location="A125179586C" display="A125179586C" xr:uid="{00000000-0004-0000-0000-0000AF020000}"/>
    <hyperlink ref="E699" location="A125173974W" display="A125173974W" xr:uid="{00000000-0004-0000-0000-0000B0020000}"/>
    <hyperlink ref="E700" location="A125185206C" display="A125185206C" xr:uid="{00000000-0004-0000-0000-0000B1020000}"/>
    <hyperlink ref="E701" location="A125179590V" display="A125179590V" xr:uid="{00000000-0004-0000-0000-0000B2020000}"/>
    <hyperlink ref="E702" location="A125173894W" display="A125173894W" xr:uid="{00000000-0004-0000-0000-0000B3020000}"/>
    <hyperlink ref="E703" location="A125185126C" display="A125185126C" xr:uid="{00000000-0004-0000-0000-0000B4020000}"/>
    <hyperlink ref="E704" location="A125179510J" display="A125179510J" xr:uid="{00000000-0004-0000-0000-0000B5020000}"/>
    <hyperlink ref="E705" location="A125173914V" display="A125173914V" xr:uid="{00000000-0004-0000-0000-0000B6020000}"/>
    <hyperlink ref="E706" location="A125185146L" display="A125185146L" xr:uid="{00000000-0004-0000-0000-0000B7020000}"/>
    <hyperlink ref="E707" location="A125179530T" display="A125179530T" xr:uid="{00000000-0004-0000-0000-0000B8020000}"/>
    <hyperlink ref="E708" location="A125173942C" display="A125173942C" xr:uid="{00000000-0004-0000-0000-0000B9020000}"/>
    <hyperlink ref="E709" location="A125185174W" display="A125185174W" xr:uid="{00000000-0004-0000-0000-0000BA020000}"/>
    <hyperlink ref="E710" location="A125179558V" display="A125179558V" xr:uid="{00000000-0004-0000-0000-0000BB020000}"/>
    <hyperlink ref="E711" location="A125173986F" display="A125173986F" xr:uid="{00000000-0004-0000-0000-0000BC020000}"/>
    <hyperlink ref="E712" location="A125185218L" display="A125185218L" xr:uid="{00000000-0004-0000-0000-0000BD020000}"/>
    <hyperlink ref="E713" location="A125179602T" display="A125179602T" xr:uid="{00000000-0004-0000-0000-0000BE020000}"/>
    <hyperlink ref="E714" location="A125174058J" display="A125174058J" xr:uid="{00000000-0004-0000-0000-0000BF020000}"/>
    <hyperlink ref="E715" location="A125185290F" display="A125185290F" xr:uid="{00000000-0004-0000-0000-0000C0020000}"/>
    <hyperlink ref="E716" location="A125179674C" display="A125179674C" xr:uid="{00000000-0004-0000-0000-0000C1020000}"/>
    <hyperlink ref="E717" location="A125174022F" display="A125174022F" xr:uid="{00000000-0004-0000-0000-0000C2020000}"/>
    <hyperlink ref="E718" location="A125185254W" display="A125185254W" xr:uid="{00000000-0004-0000-0000-0000C3020000}"/>
    <hyperlink ref="E719" location="A125179638V" display="A125179638V" xr:uid="{00000000-0004-0000-0000-0000C4020000}"/>
    <hyperlink ref="E720" location="A125174062X" display="A125174062X" xr:uid="{00000000-0004-0000-0000-0000C5020000}"/>
    <hyperlink ref="E721" location="A125185294R" display="A125185294R" xr:uid="{00000000-0004-0000-0000-0000C6020000}"/>
    <hyperlink ref="E722" location="A125179678L" display="A125179678L" xr:uid="{00000000-0004-0000-0000-0000C7020000}"/>
    <hyperlink ref="E723" location="A125174066J" display="A125174066J" xr:uid="{00000000-0004-0000-0000-0000C8020000}"/>
    <hyperlink ref="E724" location="A125185298X" display="A125185298X" xr:uid="{00000000-0004-0000-0000-0000C9020000}"/>
    <hyperlink ref="E725" location="A125179682C" display="A125179682C" xr:uid="{00000000-0004-0000-0000-0000CA020000}"/>
    <hyperlink ref="E726" location="A125174026R" display="A125174026R" xr:uid="{00000000-0004-0000-0000-0000CB020000}"/>
    <hyperlink ref="E727" location="A125185258F" display="A125185258F" xr:uid="{00000000-0004-0000-0000-0000CC020000}"/>
    <hyperlink ref="E728" location="A125179642K" display="A125179642K" xr:uid="{00000000-0004-0000-0000-0000CD020000}"/>
    <hyperlink ref="E729" location="A125174030F" display="A125174030F" xr:uid="{00000000-0004-0000-0000-0000CE020000}"/>
    <hyperlink ref="E730" location="A125185262W" display="A125185262W" xr:uid="{00000000-0004-0000-0000-0000CF020000}"/>
    <hyperlink ref="E731" location="A125179646V" display="A125179646V" xr:uid="{00000000-0004-0000-0000-0000D0020000}"/>
    <hyperlink ref="E732" location="A125174050R" display="A125174050R" xr:uid="{00000000-0004-0000-0000-0000D1020000}"/>
    <hyperlink ref="E733" location="A125185282F" display="A125185282F" xr:uid="{00000000-0004-0000-0000-0000D2020000}"/>
    <hyperlink ref="E734" location="A125179666C" display="A125179666C" xr:uid="{00000000-0004-0000-0000-0000D3020000}"/>
    <hyperlink ref="E735" location="A125174010W" display="A125174010W" xr:uid="{00000000-0004-0000-0000-0000D4020000}"/>
    <hyperlink ref="E736" location="A125185242L" display="A125185242L" xr:uid="{00000000-0004-0000-0000-0000D5020000}"/>
    <hyperlink ref="E737" location="A125179626K" display="A125179626K" xr:uid="{00000000-0004-0000-0000-0000D6020000}"/>
    <hyperlink ref="E738" location="A125174070X" display="A125174070X" xr:uid="{00000000-0004-0000-0000-0000D7020000}"/>
    <hyperlink ref="E739" location="A125185302C" display="A125185302C" xr:uid="{00000000-0004-0000-0000-0000D8020000}"/>
    <hyperlink ref="E740" location="A125179686L" display="A125179686L" xr:uid="{00000000-0004-0000-0000-0000D9020000}"/>
    <hyperlink ref="E741" location="A125174054X" display="A125174054X" xr:uid="{00000000-0004-0000-0000-0000DA020000}"/>
    <hyperlink ref="E742" location="A125185286R" display="A125185286R" xr:uid="{00000000-0004-0000-0000-0000DB020000}"/>
    <hyperlink ref="E743" location="A125179670V" display="A125179670V" xr:uid="{00000000-0004-0000-0000-0000DC020000}"/>
    <hyperlink ref="E744" location="A125174082J" display="A125174082J" xr:uid="{00000000-0004-0000-0000-0000DD020000}"/>
    <hyperlink ref="E745" location="A125185314L" display="A125185314L" xr:uid="{00000000-0004-0000-0000-0000DE020000}"/>
    <hyperlink ref="E746" location="A125179698W" display="A125179698W" xr:uid="{00000000-0004-0000-0000-0000DF020000}"/>
    <hyperlink ref="E747" location="A125174014F" display="A125174014F" xr:uid="{00000000-0004-0000-0000-0000E0020000}"/>
    <hyperlink ref="E748" location="A125185246W" display="A125185246W" xr:uid="{00000000-0004-0000-0000-0000E1020000}"/>
    <hyperlink ref="E749" location="A125179630A" display="A125179630A" xr:uid="{00000000-0004-0000-0000-0000E2020000}"/>
    <hyperlink ref="E750" location="A125173990W" display="A125173990W" xr:uid="{00000000-0004-0000-0000-0000E3020000}"/>
    <hyperlink ref="E751" location="A125185222C" display="A125185222C" xr:uid="{00000000-0004-0000-0000-0000E4020000}"/>
    <hyperlink ref="E752" location="A125179606A" display="A125179606A" xr:uid="{00000000-0004-0000-0000-0000E5020000}"/>
    <hyperlink ref="E753" location="A125174002W" display="A125174002W" xr:uid="{00000000-0004-0000-0000-0000E6020000}"/>
    <hyperlink ref="E754" location="A125185234L" display="A125185234L" xr:uid="{00000000-0004-0000-0000-0000E7020000}"/>
    <hyperlink ref="E755" location="A125179618K" display="A125179618K" xr:uid="{00000000-0004-0000-0000-0000E8020000}"/>
    <hyperlink ref="E756" location="A125174034R" display="A125174034R" xr:uid="{00000000-0004-0000-0000-0000E9020000}"/>
    <hyperlink ref="E757" location="A125185266F" display="A125185266F" xr:uid="{00000000-0004-0000-0000-0000EA020000}"/>
    <hyperlink ref="E758" location="A125179650K" display="A125179650K" xr:uid="{00000000-0004-0000-0000-0000EB020000}"/>
    <hyperlink ref="E759" location="A125174006F" display="A125174006F" xr:uid="{00000000-0004-0000-0000-0000EC020000}"/>
    <hyperlink ref="E760" location="A125185238W" display="A125185238W" xr:uid="{00000000-0004-0000-0000-0000ED020000}"/>
    <hyperlink ref="E761" location="A125179622A" display="A125179622A" xr:uid="{00000000-0004-0000-0000-0000EE020000}"/>
    <hyperlink ref="E762" location="A125174038X" display="A125174038X" xr:uid="{00000000-0004-0000-0000-0000EF020000}"/>
    <hyperlink ref="E763" location="A125185270W" display="A125185270W" xr:uid="{00000000-0004-0000-0000-0000F0020000}"/>
    <hyperlink ref="E764" location="A125179654V" display="A125179654V" xr:uid="{00000000-0004-0000-0000-0000F1020000}"/>
    <hyperlink ref="E765" location="A125174042R" display="A125174042R" xr:uid="{00000000-0004-0000-0000-0000F2020000}"/>
    <hyperlink ref="E766" location="A125185274F" display="A125185274F" xr:uid="{00000000-0004-0000-0000-0000F3020000}"/>
    <hyperlink ref="E767" location="A125179658C" display="A125179658C" xr:uid="{00000000-0004-0000-0000-0000F4020000}"/>
    <hyperlink ref="E768" location="A125174086T" display="A125174086T" xr:uid="{00000000-0004-0000-0000-0000F5020000}"/>
    <hyperlink ref="E769" location="A125185318W" display="A125185318W" xr:uid="{00000000-0004-0000-0000-0000F6020000}"/>
    <hyperlink ref="E770" location="A125179702A" display="A125179702A" xr:uid="{00000000-0004-0000-0000-0000F7020000}"/>
    <hyperlink ref="E771" location="A125173994F" display="A125173994F" xr:uid="{00000000-0004-0000-0000-0000F8020000}"/>
    <hyperlink ref="E772" location="A125185226L" display="A125185226L" xr:uid="{00000000-0004-0000-0000-0000F9020000}"/>
    <hyperlink ref="E773" location="A125179610T" display="A125179610T" xr:uid="{00000000-0004-0000-0000-0000FA020000}"/>
    <hyperlink ref="E774" location="A125174074J" display="A125174074J" xr:uid="{00000000-0004-0000-0000-0000FB020000}"/>
    <hyperlink ref="E775" location="A125185306L" display="A125185306L" xr:uid="{00000000-0004-0000-0000-0000FC020000}"/>
    <hyperlink ref="E776" location="A125179690C" display="A125179690C" xr:uid="{00000000-0004-0000-0000-0000FD020000}"/>
    <hyperlink ref="E777" location="A125174078T" display="A125174078T" xr:uid="{00000000-0004-0000-0000-0000FE020000}"/>
    <hyperlink ref="E778" location="A125185310C" display="A125185310C" xr:uid="{00000000-0004-0000-0000-0000FF020000}"/>
    <hyperlink ref="E779" location="A125179694L" display="A125179694L" xr:uid="{00000000-0004-0000-0000-000000030000}"/>
    <hyperlink ref="E780" location="A125173998R" display="A125173998R" xr:uid="{00000000-0004-0000-0000-000001030000}"/>
    <hyperlink ref="E781" location="A125185230C" display="A125185230C" xr:uid="{00000000-0004-0000-0000-000002030000}"/>
    <hyperlink ref="E782" location="A125179614A" display="A125179614A" xr:uid="{00000000-0004-0000-0000-000003030000}"/>
    <hyperlink ref="E783" location="A125174018R" display="A125174018R" xr:uid="{00000000-0004-0000-0000-000004030000}"/>
    <hyperlink ref="E784" location="A125185250L" display="A125185250L" xr:uid="{00000000-0004-0000-0000-000005030000}"/>
    <hyperlink ref="E785" location="A125179634K" display="A125179634K" xr:uid="{00000000-0004-0000-0000-000006030000}"/>
    <hyperlink ref="E786" location="A125174046X" display="A125174046X" xr:uid="{00000000-0004-0000-0000-000007030000}"/>
    <hyperlink ref="E787" location="A125185278R" display="A125185278R" xr:uid="{00000000-0004-0000-0000-000008030000}"/>
    <hyperlink ref="E788" location="A125179662V" display="A125179662V" xr:uid="{00000000-0004-0000-0000-000009030000}"/>
    <hyperlink ref="E789" location="A125174090J" display="A125174090J" xr:uid="{00000000-0004-0000-0000-00000A030000}"/>
    <hyperlink ref="E790" location="A125185322L" display="A125185322L" xr:uid="{00000000-0004-0000-0000-00000B030000}"/>
    <hyperlink ref="E791" location="A125179706K" display="A125179706K" xr:uid="{00000000-0004-0000-0000-00000C030000}"/>
    <hyperlink ref="E792" location="A125173538A" display="A125173538A" xr:uid="{00000000-0004-0000-0000-00000D030000}"/>
    <hyperlink ref="E793" location="A125184770X" display="A125184770X" xr:uid="{00000000-0004-0000-0000-00000E030000}"/>
    <hyperlink ref="E794" location="A125179154X" display="A125179154X" xr:uid="{00000000-0004-0000-0000-00000F030000}"/>
    <hyperlink ref="E795" location="A125173502X" display="A125173502X" xr:uid="{00000000-0004-0000-0000-000010030000}"/>
    <hyperlink ref="E796" location="A125184734R" display="A125184734R" xr:uid="{00000000-0004-0000-0000-000011030000}"/>
    <hyperlink ref="E797" location="A125179118R" display="A125179118R" xr:uid="{00000000-0004-0000-0000-000012030000}"/>
    <hyperlink ref="E798" location="A125173542T" display="A125173542T" xr:uid="{00000000-0004-0000-0000-000013030000}"/>
    <hyperlink ref="E799" location="A125184774J" display="A125184774J" xr:uid="{00000000-0004-0000-0000-000014030000}"/>
    <hyperlink ref="E800" location="A125179158J" display="A125179158J" xr:uid="{00000000-0004-0000-0000-000015030000}"/>
    <hyperlink ref="E801" location="A125173546A" display="A125173546A" xr:uid="{00000000-0004-0000-0000-000016030000}"/>
    <hyperlink ref="E802" location="A125184778T" display="A125184778T" xr:uid="{00000000-0004-0000-0000-000017030000}"/>
    <hyperlink ref="E803" location="A125179162X" display="A125179162X" xr:uid="{00000000-0004-0000-0000-000018030000}"/>
    <hyperlink ref="E804" location="A125173506J" display="A125173506J" xr:uid="{00000000-0004-0000-0000-000019030000}"/>
    <hyperlink ref="E805" location="A125184738X" display="A125184738X" xr:uid="{00000000-0004-0000-0000-00001A030000}"/>
    <hyperlink ref="E806" location="A125179122F" display="A125179122F" xr:uid="{00000000-0004-0000-0000-00001B030000}"/>
    <hyperlink ref="E807" location="A125173510X" display="A125173510X" xr:uid="{00000000-0004-0000-0000-00001C030000}"/>
    <hyperlink ref="E808" location="A125184742R" display="A125184742R" xr:uid="{00000000-0004-0000-0000-00001D030000}"/>
    <hyperlink ref="E809" location="A125179126R" display="A125179126R" xr:uid="{00000000-0004-0000-0000-00001E030000}"/>
    <hyperlink ref="E810" location="A125173530J" display="A125173530J" xr:uid="{00000000-0004-0000-0000-00001F030000}"/>
    <hyperlink ref="E811" location="A125184762X" display="A125184762X" xr:uid="{00000000-0004-0000-0000-000020030000}"/>
    <hyperlink ref="E812" location="A125179146X" display="A125179146X" xr:uid="{00000000-0004-0000-0000-000021030000}"/>
    <hyperlink ref="E813" location="A125173490A" display="A125173490A" xr:uid="{00000000-0004-0000-0000-000022030000}"/>
    <hyperlink ref="E814" location="A125184722F" display="A125184722F" xr:uid="{00000000-0004-0000-0000-000023030000}"/>
    <hyperlink ref="E815" location="A125179106F" display="A125179106F" xr:uid="{00000000-0004-0000-0000-000024030000}"/>
    <hyperlink ref="E816" location="A125173550T" display="A125173550T" xr:uid="{00000000-0004-0000-0000-000025030000}"/>
    <hyperlink ref="E817" location="A125184782J" display="A125184782J" xr:uid="{00000000-0004-0000-0000-000026030000}"/>
    <hyperlink ref="E818" location="A125179166J" display="A125179166J" xr:uid="{00000000-0004-0000-0000-000027030000}"/>
    <hyperlink ref="E819" location="A125173534T" display="A125173534T" xr:uid="{00000000-0004-0000-0000-000028030000}"/>
    <hyperlink ref="E820" location="A125184766J" display="A125184766J" xr:uid="{00000000-0004-0000-0000-000029030000}"/>
    <hyperlink ref="E821" location="A125179150R" display="A125179150R" xr:uid="{00000000-0004-0000-0000-00002A030000}"/>
    <hyperlink ref="E822" location="A125173562A" display="A125173562A" xr:uid="{00000000-0004-0000-0000-00002B030000}"/>
    <hyperlink ref="E823" location="A125184794T" display="A125184794T" xr:uid="{00000000-0004-0000-0000-00002C030000}"/>
    <hyperlink ref="E824" location="A125179178T" display="A125179178T" xr:uid="{00000000-0004-0000-0000-00002D030000}"/>
    <hyperlink ref="E825" location="A125173494K" display="A125173494K" xr:uid="{00000000-0004-0000-0000-00002E030000}"/>
    <hyperlink ref="E826" location="A125184726R" display="A125184726R" xr:uid="{00000000-0004-0000-0000-00002F030000}"/>
    <hyperlink ref="E827" location="A125179110W" display="A125179110W" xr:uid="{00000000-0004-0000-0000-000030030000}"/>
    <hyperlink ref="E828" location="A125173470T" display="A125173470T" xr:uid="{00000000-0004-0000-0000-000031030000}"/>
    <hyperlink ref="E829" location="A125184702W" display="A125184702W" xr:uid="{00000000-0004-0000-0000-000032030000}"/>
    <hyperlink ref="E830" location="A125179086J" display="A125179086J" xr:uid="{00000000-0004-0000-0000-000033030000}"/>
    <hyperlink ref="E831" location="A125173482A" display="A125173482A" xr:uid="{00000000-0004-0000-0000-000034030000}"/>
    <hyperlink ref="E832" location="A125184714F" display="A125184714F" xr:uid="{00000000-0004-0000-0000-000035030000}"/>
    <hyperlink ref="E833" location="A125179098T" display="A125179098T" xr:uid="{00000000-0004-0000-0000-000036030000}"/>
    <hyperlink ref="E834" location="A125173514J" display="A125173514J" xr:uid="{00000000-0004-0000-0000-000037030000}"/>
    <hyperlink ref="E835" location="A125184746X" display="A125184746X" xr:uid="{00000000-0004-0000-0000-000038030000}"/>
    <hyperlink ref="E836" location="A125179130F" display="A125179130F" xr:uid="{00000000-0004-0000-0000-000039030000}"/>
    <hyperlink ref="E837" location="A125173486K" display="A125173486K" xr:uid="{00000000-0004-0000-0000-00003A030000}"/>
    <hyperlink ref="E838" location="A125184718R" display="A125184718R" xr:uid="{00000000-0004-0000-0000-00003B030000}"/>
    <hyperlink ref="E839" location="A125179102W" display="A125179102W" xr:uid="{00000000-0004-0000-0000-00003C030000}"/>
    <hyperlink ref="E840" location="A125173518T" display="A125173518T" xr:uid="{00000000-0004-0000-0000-00003D030000}"/>
    <hyperlink ref="E841" location="A125184750R" display="A125184750R" xr:uid="{00000000-0004-0000-0000-00003E030000}"/>
    <hyperlink ref="E842" location="A125179134R" display="A125179134R" xr:uid="{00000000-0004-0000-0000-00003F030000}"/>
    <hyperlink ref="E843" location="A125173522J" display="A125173522J" xr:uid="{00000000-0004-0000-0000-000040030000}"/>
    <hyperlink ref="E844" location="A125184754X" display="A125184754X" xr:uid="{00000000-0004-0000-0000-000041030000}"/>
    <hyperlink ref="E845" location="A125179138X" display="A125179138X" xr:uid="{00000000-0004-0000-0000-000042030000}"/>
    <hyperlink ref="E846" location="A125173566K" display="A125173566K" xr:uid="{00000000-0004-0000-0000-000043030000}"/>
    <hyperlink ref="E847" location="A125184798A" display="A125184798A" xr:uid="{00000000-0004-0000-0000-000044030000}"/>
    <hyperlink ref="E848" location="A125179182J" display="A125179182J" xr:uid="{00000000-0004-0000-0000-000045030000}"/>
    <hyperlink ref="E849" location="A125173474A" display="A125173474A" xr:uid="{00000000-0004-0000-0000-000046030000}"/>
    <hyperlink ref="E850" location="A125184706F" display="A125184706F" xr:uid="{00000000-0004-0000-0000-000047030000}"/>
    <hyperlink ref="E851" location="A125179090X" display="A125179090X" xr:uid="{00000000-0004-0000-0000-000048030000}"/>
    <hyperlink ref="E852" location="A125173554A" display="A125173554A" xr:uid="{00000000-0004-0000-0000-000049030000}"/>
    <hyperlink ref="E853" location="A125184786T" display="A125184786T" xr:uid="{00000000-0004-0000-0000-00004A030000}"/>
    <hyperlink ref="E854" location="A125179170X" display="A125179170X" xr:uid="{00000000-0004-0000-0000-00004B030000}"/>
    <hyperlink ref="E855" location="A125173558K" display="A125173558K" xr:uid="{00000000-0004-0000-0000-00004C030000}"/>
    <hyperlink ref="E856" location="A125184790J" display="A125184790J" xr:uid="{00000000-0004-0000-0000-00004D030000}"/>
    <hyperlink ref="E857" location="A125179174J" display="A125179174J" xr:uid="{00000000-0004-0000-0000-00004E030000}"/>
    <hyperlink ref="E858" location="A125173478K" display="A125173478K" xr:uid="{00000000-0004-0000-0000-00004F030000}"/>
    <hyperlink ref="E859" location="A125184710W" display="A125184710W" xr:uid="{00000000-0004-0000-0000-000050030000}"/>
    <hyperlink ref="E860" location="A125179094J" display="A125179094J" xr:uid="{00000000-0004-0000-0000-000051030000}"/>
    <hyperlink ref="E861" location="A125173498V" display="A125173498V" xr:uid="{00000000-0004-0000-0000-000052030000}"/>
    <hyperlink ref="E862" location="A125184730F" display="A125184730F" xr:uid="{00000000-0004-0000-0000-000053030000}"/>
    <hyperlink ref="E863" location="A125179114F" display="A125179114F" xr:uid="{00000000-0004-0000-0000-000054030000}"/>
    <hyperlink ref="E864" location="A125173526T" display="A125173526T" xr:uid="{00000000-0004-0000-0000-000055030000}"/>
    <hyperlink ref="E865" location="A125184758J" display="A125184758J" xr:uid="{00000000-0004-0000-0000-000056030000}"/>
    <hyperlink ref="E866" location="A125179142R" display="A125179142R" xr:uid="{00000000-0004-0000-0000-000057030000}"/>
    <hyperlink ref="E867" location="A125173570A" display="A125173570A" xr:uid="{00000000-0004-0000-0000-000058030000}"/>
    <hyperlink ref="E868" location="A125184802F" display="A125184802F" xr:uid="{00000000-0004-0000-0000-000059030000}"/>
    <hyperlink ref="E869" location="A125179186T" display="A125179186T" xr:uid="{00000000-0004-0000-0000-00005A030000}"/>
    <hyperlink ref="E870" location="A125173642A" display="A125173642A" xr:uid="{00000000-0004-0000-0000-00005B030000}"/>
    <hyperlink ref="E871" location="A125184874T" display="A125184874T" xr:uid="{00000000-0004-0000-0000-00005C030000}"/>
    <hyperlink ref="E872" location="A125179258T" display="A125179258T" xr:uid="{00000000-0004-0000-0000-00005D030000}"/>
    <hyperlink ref="E873" location="A125173606T" display="A125173606T" xr:uid="{00000000-0004-0000-0000-00005E030000}"/>
    <hyperlink ref="E874" location="A125184838J" display="A125184838J" xr:uid="{00000000-0004-0000-0000-00005F030000}"/>
    <hyperlink ref="E875" location="A125179222R" display="A125179222R" xr:uid="{00000000-0004-0000-0000-000060030000}"/>
    <hyperlink ref="E876" location="A125173646K" display="A125173646K" xr:uid="{00000000-0004-0000-0000-000061030000}"/>
    <hyperlink ref="E877" location="A125184878A" display="A125184878A" xr:uid="{00000000-0004-0000-0000-000062030000}"/>
    <hyperlink ref="E878" location="A125179262J" display="A125179262J" xr:uid="{00000000-0004-0000-0000-000063030000}"/>
    <hyperlink ref="E879" location="A125173650A" display="A125173650A" xr:uid="{00000000-0004-0000-0000-000064030000}"/>
    <hyperlink ref="E880" location="A125184882T" display="A125184882T" xr:uid="{00000000-0004-0000-0000-000065030000}"/>
    <hyperlink ref="E881" location="A125179266T" display="A125179266T" xr:uid="{00000000-0004-0000-0000-000066030000}"/>
    <hyperlink ref="E882" location="A125173610J" display="A125173610J" xr:uid="{00000000-0004-0000-0000-000067030000}"/>
    <hyperlink ref="E883" location="A125184842X" display="A125184842X" xr:uid="{00000000-0004-0000-0000-000068030000}"/>
    <hyperlink ref="E884" location="A125179226X" display="A125179226X" xr:uid="{00000000-0004-0000-0000-000069030000}"/>
    <hyperlink ref="E885" location="A125173614T" display="A125173614T" xr:uid="{00000000-0004-0000-0000-00006A030000}"/>
    <hyperlink ref="E886" location="A125184846J" display="A125184846J" xr:uid="{00000000-0004-0000-0000-00006B030000}"/>
    <hyperlink ref="E887" location="A125179230R" display="A125179230R" xr:uid="{00000000-0004-0000-0000-00006C030000}"/>
    <hyperlink ref="E888" location="A125173634A" display="A125173634A" xr:uid="{00000000-0004-0000-0000-00006D030000}"/>
    <hyperlink ref="E889" location="A125184866T" display="A125184866T" xr:uid="{00000000-0004-0000-0000-00006E030000}"/>
    <hyperlink ref="E890" location="A125179250X" display="A125179250X" xr:uid="{00000000-0004-0000-0000-00006F030000}"/>
    <hyperlink ref="E891" location="A125173594V" display="A125173594V" xr:uid="{00000000-0004-0000-0000-000070030000}"/>
    <hyperlink ref="E892" location="A125184826X" display="A125184826X" xr:uid="{00000000-0004-0000-0000-000071030000}"/>
    <hyperlink ref="E893" location="A125179210F" display="A125179210F" xr:uid="{00000000-0004-0000-0000-000072030000}"/>
    <hyperlink ref="E894" location="A125173654K" display="A125173654K" xr:uid="{00000000-0004-0000-0000-000073030000}"/>
    <hyperlink ref="E895" location="A125184886A" display="A125184886A" xr:uid="{00000000-0004-0000-0000-000074030000}"/>
    <hyperlink ref="E896" location="A125179270J" display="A125179270J" xr:uid="{00000000-0004-0000-0000-000075030000}"/>
    <hyperlink ref="E897" location="A125173638K" display="A125173638K" xr:uid="{00000000-0004-0000-0000-000076030000}"/>
    <hyperlink ref="E898" location="A125184870J" display="A125184870J" xr:uid="{00000000-0004-0000-0000-000077030000}"/>
    <hyperlink ref="E899" location="A125179254J" display="A125179254J" xr:uid="{00000000-0004-0000-0000-000078030000}"/>
    <hyperlink ref="E900" location="A125173666V" display="A125173666V" xr:uid="{00000000-0004-0000-0000-000079030000}"/>
    <hyperlink ref="E901" location="A125184898K" display="A125184898K" xr:uid="{00000000-0004-0000-0000-00007A030000}"/>
    <hyperlink ref="E902" location="A125179282T" display="A125179282T" xr:uid="{00000000-0004-0000-0000-00007B030000}"/>
    <hyperlink ref="E903" location="A125173598C" display="A125173598C" xr:uid="{00000000-0004-0000-0000-00007C030000}"/>
    <hyperlink ref="E904" location="A125184830R" display="A125184830R" xr:uid="{00000000-0004-0000-0000-00007D030000}"/>
    <hyperlink ref="E905" location="A125179214R" display="A125179214R" xr:uid="{00000000-0004-0000-0000-00007E030000}"/>
    <hyperlink ref="E906" location="A125173574K" display="A125173574K" xr:uid="{00000000-0004-0000-0000-00007F030000}"/>
    <hyperlink ref="E907" location="A125184806R" display="A125184806R" xr:uid="{00000000-0004-0000-0000-000080030000}"/>
    <hyperlink ref="E908" location="A125179190J" display="A125179190J" xr:uid="{00000000-0004-0000-0000-000081030000}"/>
    <hyperlink ref="E909" location="A125173586V" display="A125173586V" xr:uid="{00000000-0004-0000-0000-000082030000}"/>
    <hyperlink ref="E910" location="A125184818X" display="A125184818X" xr:uid="{00000000-0004-0000-0000-000083030000}"/>
    <hyperlink ref="E911" location="A125179202F" display="A125179202F" xr:uid="{00000000-0004-0000-0000-000084030000}"/>
    <hyperlink ref="E912" location="A125173618A" display="A125173618A" xr:uid="{00000000-0004-0000-0000-000085030000}"/>
    <hyperlink ref="E913" location="A125184850X" display="A125184850X" xr:uid="{00000000-0004-0000-0000-000086030000}"/>
    <hyperlink ref="E914" location="A125179234X" display="A125179234X" xr:uid="{00000000-0004-0000-0000-000087030000}"/>
    <hyperlink ref="E915" location="A125173590K" display="A125173590K" xr:uid="{00000000-0004-0000-0000-000088030000}"/>
    <hyperlink ref="E916" location="A125184822R" display="A125184822R" xr:uid="{00000000-0004-0000-0000-000089030000}"/>
    <hyperlink ref="E917" location="A125179206R" display="A125179206R" xr:uid="{00000000-0004-0000-0000-00008A030000}"/>
    <hyperlink ref="E918" location="A125173622T" display="A125173622T" xr:uid="{00000000-0004-0000-0000-00008B030000}"/>
    <hyperlink ref="E919" location="A125184854J" display="A125184854J" xr:uid="{00000000-0004-0000-0000-00008C030000}"/>
    <hyperlink ref="E920" location="A125179238J" display="A125179238J" xr:uid="{00000000-0004-0000-0000-00008D030000}"/>
    <hyperlink ref="E921" location="A125173626A" display="A125173626A" xr:uid="{00000000-0004-0000-0000-00008E030000}"/>
    <hyperlink ref="E922" location="A125184858T" display="A125184858T" xr:uid="{00000000-0004-0000-0000-00008F030000}"/>
    <hyperlink ref="E923" location="A125179242X" display="A125179242X" xr:uid="{00000000-0004-0000-0000-000090030000}"/>
    <hyperlink ref="E924" location="A125173670K" display="A125173670K" xr:uid="{00000000-0004-0000-0000-000091030000}"/>
    <hyperlink ref="E925" location="A125184902R" display="A125184902R" xr:uid="{00000000-0004-0000-0000-000092030000}"/>
    <hyperlink ref="E926" location="A125179286A" display="A125179286A" xr:uid="{00000000-0004-0000-0000-000093030000}"/>
    <hyperlink ref="E927" location="A125173578V" display="A125173578V" xr:uid="{00000000-0004-0000-0000-000094030000}"/>
    <hyperlink ref="E928" location="A125184810F" display="A125184810F" xr:uid="{00000000-0004-0000-0000-000095030000}"/>
    <hyperlink ref="E929" location="A125179194T" display="A125179194T" xr:uid="{00000000-0004-0000-0000-000096030000}"/>
    <hyperlink ref="E930" location="A125173658V" display="A125173658V" xr:uid="{00000000-0004-0000-0000-000097030000}"/>
    <hyperlink ref="E931" location="A125184890T" display="A125184890T" xr:uid="{00000000-0004-0000-0000-000098030000}"/>
    <hyperlink ref="E932" location="A125179274T" display="A125179274T" xr:uid="{00000000-0004-0000-0000-000099030000}"/>
    <hyperlink ref="E933" location="A125173662K" display="A125173662K" xr:uid="{00000000-0004-0000-0000-00009A030000}"/>
    <hyperlink ref="E934" location="A125184894A" display="A125184894A" xr:uid="{00000000-0004-0000-0000-00009B030000}"/>
    <hyperlink ref="E935" location="A125179278A" display="A125179278A" xr:uid="{00000000-0004-0000-0000-00009C030000}"/>
    <hyperlink ref="E936" location="A125173582K" display="A125173582K" xr:uid="{00000000-0004-0000-0000-00009D030000}"/>
    <hyperlink ref="E937" location="A125184814R" display="A125184814R" xr:uid="{00000000-0004-0000-0000-00009E030000}"/>
    <hyperlink ref="E938" location="A125179198A" display="A125179198A" xr:uid="{00000000-0004-0000-0000-00009F030000}"/>
    <hyperlink ref="E939" location="A125173602J" display="A125173602J" xr:uid="{00000000-0004-0000-0000-0000A0030000}"/>
    <hyperlink ref="E940" location="A125184834X" display="A125184834X" xr:uid="{00000000-0004-0000-0000-0000A1030000}"/>
    <hyperlink ref="E941" location="A125179218X" display="A125179218X" xr:uid="{00000000-0004-0000-0000-0000A2030000}"/>
    <hyperlink ref="E942" location="A125173630T" display="A125173630T" xr:uid="{00000000-0004-0000-0000-0000A3030000}"/>
    <hyperlink ref="E943" location="A125184862J" display="A125184862J" xr:uid="{00000000-0004-0000-0000-0000A4030000}"/>
    <hyperlink ref="E944" location="A125179246J" display="A125179246J" xr:uid="{00000000-0004-0000-0000-0000A5030000}"/>
    <hyperlink ref="E945" location="A125173674V" display="A125173674V" xr:uid="{00000000-0004-0000-0000-0000A6030000}"/>
    <hyperlink ref="E946" location="A125184906X" display="A125184906X" xr:uid="{00000000-0004-0000-0000-0000A7030000}"/>
    <hyperlink ref="E947" location="A125179290T" display="A125179290T" xr:uid="{00000000-0004-0000-0000-0000A8030000}"/>
    <hyperlink ref="E948" location="A125173746V" display="A125173746V" xr:uid="{00000000-0004-0000-0000-0000A9030000}"/>
    <hyperlink ref="E949" location="A125184978K" display="A125184978K" xr:uid="{00000000-0004-0000-0000-0000AA030000}"/>
    <hyperlink ref="E950" location="A125179362T" display="A125179362T" xr:uid="{00000000-0004-0000-0000-0000AB030000}"/>
    <hyperlink ref="E951" location="A125173710T" display="A125173710T" xr:uid="{00000000-0004-0000-0000-0000AC030000}"/>
    <hyperlink ref="E952" location="A125184942J" display="A125184942J" xr:uid="{00000000-0004-0000-0000-0000AD030000}"/>
    <hyperlink ref="E953" location="A125179326J" display="A125179326J" xr:uid="{00000000-0004-0000-0000-0000AE030000}"/>
    <hyperlink ref="E954" location="A125173750K" display="A125173750K" xr:uid="{00000000-0004-0000-0000-0000AF030000}"/>
    <hyperlink ref="E955" location="A125184982A" display="A125184982A" xr:uid="{00000000-0004-0000-0000-0000B0030000}"/>
    <hyperlink ref="E956" location="A125179366A" display="A125179366A" xr:uid="{00000000-0004-0000-0000-0000B1030000}"/>
    <hyperlink ref="E957" location="A125173754V" display="A125173754V" xr:uid="{00000000-0004-0000-0000-0000B2030000}"/>
    <hyperlink ref="E958" location="A125184986K" display="A125184986K" xr:uid="{00000000-0004-0000-0000-0000B3030000}"/>
    <hyperlink ref="E959" location="A125179370T" display="A125179370T" xr:uid="{00000000-0004-0000-0000-0000B4030000}"/>
    <hyperlink ref="E960" location="A125173714A" display="A125173714A" xr:uid="{00000000-0004-0000-0000-0000B5030000}"/>
    <hyperlink ref="E961" location="A125184946T" display="A125184946T" xr:uid="{00000000-0004-0000-0000-0000B6030000}"/>
    <hyperlink ref="E962" location="A125179330X" display="A125179330X" xr:uid="{00000000-0004-0000-0000-0000B7030000}"/>
    <hyperlink ref="E963" location="A125173718K" display="A125173718K" xr:uid="{00000000-0004-0000-0000-0000B8030000}"/>
    <hyperlink ref="E964" location="A125184950J" display="A125184950J" xr:uid="{00000000-0004-0000-0000-0000B9030000}"/>
    <hyperlink ref="E965" location="A125179334J" display="A125179334J" xr:uid="{00000000-0004-0000-0000-0000BA030000}"/>
    <hyperlink ref="E966" location="A125173738V" display="A125173738V" xr:uid="{00000000-0004-0000-0000-0000BB030000}"/>
    <hyperlink ref="E967" location="A125184970T" display="A125184970T" xr:uid="{00000000-0004-0000-0000-0000BC030000}"/>
    <hyperlink ref="E968" location="A125179354T" display="A125179354T" xr:uid="{00000000-0004-0000-0000-0000BD030000}"/>
    <hyperlink ref="E969" location="A125173698L" display="A125173698L" xr:uid="{00000000-0004-0000-0000-0000BE030000}"/>
    <hyperlink ref="E970" location="A125184930X" display="A125184930X" xr:uid="{00000000-0004-0000-0000-0000BF030000}"/>
    <hyperlink ref="E971" location="A125179314X" display="A125179314X" xr:uid="{00000000-0004-0000-0000-0000C0030000}"/>
    <hyperlink ref="E972" location="A125173758C" display="A125173758C" xr:uid="{00000000-0004-0000-0000-0000C1030000}"/>
    <hyperlink ref="E973" location="A125184990A" display="A125184990A" xr:uid="{00000000-0004-0000-0000-0000C2030000}"/>
    <hyperlink ref="E974" location="A125179374A" display="A125179374A" xr:uid="{00000000-0004-0000-0000-0000C3030000}"/>
    <hyperlink ref="E975" location="A125173742K" display="A125173742K" xr:uid="{00000000-0004-0000-0000-0000C4030000}"/>
    <hyperlink ref="E976" location="A125184974A" display="A125184974A" xr:uid="{00000000-0004-0000-0000-0000C5030000}"/>
    <hyperlink ref="E977" location="A125179358A" display="A125179358A" xr:uid="{00000000-0004-0000-0000-0000C6030000}"/>
    <hyperlink ref="E978" location="A125173770V" display="A125173770V" xr:uid="{00000000-0004-0000-0000-0000C7030000}"/>
    <hyperlink ref="E979" location="A125185002A" display="A125185002A" xr:uid="{00000000-0004-0000-0000-0000C8030000}"/>
    <hyperlink ref="E980" location="A125179386K" display="A125179386K" xr:uid="{00000000-0004-0000-0000-0000C9030000}"/>
    <hyperlink ref="E981" location="A125173702T" display="A125173702T" xr:uid="{00000000-0004-0000-0000-0000CA030000}"/>
    <hyperlink ref="E982" location="A125184934J" display="A125184934J" xr:uid="{00000000-0004-0000-0000-0000CB030000}"/>
    <hyperlink ref="E983" location="A125179318J" display="A125179318J" xr:uid="{00000000-0004-0000-0000-0000CC030000}"/>
    <hyperlink ref="E984" location="A125173678C" display="A125173678C" xr:uid="{00000000-0004-0000-0000-0000CD030000}"/>
    <hyperlink ref="E985" location="A125184910R" display="A125184910R" xr:uid="{00000000-0004-0000-0000-0000CE030000}"/>
    <hyperlink ref="E986" location="A125179294A" display="A125179294A" xr:uid="{00000000-0004-0000-0000-0000CF030000}"/>
    <hyperlink ref="E987" location="A125173690V" display="A125173690V" xr:uid="{00000000-0004-0000-0000-0000D0030000}"/>
    <hyperlink ref="E988" location="A125184922X" display="A125184922X" xr:uid="{00000000-0004-0000-0000-0000D1030000}"/>
    <hyperlink ref="E989" location="A125179306X" display="A125179306X" xr:uid="{00000000-0004-0000-0000-0000D2030000}"/>
    <hyperlink ref="E990" location="A125173722A" display="A125173722A" xr:uid="{00000000-0004-0000-0000-0000D3030000}"/>
    <hyperlink ref="E991" location="A125184954T" display="A125184954T" xr:uid="{00000000-0004-0000-0000-0000D4030000}"/>
    <hyperlink ref="E992" location="A125179338T" display="A125179338T" xr:uid="{00000000-0004-0000-0000-0000D5030000}"/>
    <hyperlink ref="E993" location="A125173694C" display="A125173694C" xr:uid="{00000000-0004-0000-0000-0000D6030000}"/>
    <hyperlink ref="E994" location="A125184926J" display="A125184926J" xr:uid="{00000000-0004-0000-0000-0000D7030000}"/>
    <hyperlink ref="E995" location="A125179310R" display="A125179310R" xr:uid="{00000000-0004-0000-0000-0000D8030000}"/>
    <hyperlink ref="E996" location="A125173726K" display="A125173726K" xr:uid="{00000000-0004-0000-0000-0000D9030000}"/>
    <hyperlink ref="E997" location="A125184958A" display="A125184958A" xr:uid="{00000000-0004-0000-0000-0000DA030000}"/>
    <hyperlink ref="E998" location="A125179342J" display="A125179342J" xr:uid="{00000000-0004-0000-0000-0000DB030000}"/>
    <hyperlink ref="E999" location="A125173730A" display="A125173730A" xr:uid="{00000000-0004-0000-0000-0000DC030000}"/>
    <hyperlink ref="E1000" location="A125184962T" display="A125184962T" xr:uid="{00000000-0004-0000-0000-0000DD030000}"/>
    <hyperlink ref="E1001" location="A125179346T" display="A125179346T" xr:uid="{00000000-0004-0000-0000-0000DE030000}"/>
    <hyperlink ref="E1002" location="A125173774C" display="A125173774C" xr:uid="{00000000-0004-0000-0000-0000DF030000}"/>
    <hyperlink ref="E1003" location="A125185006K" display="A125185006K" xr:uid="{00000000-0004-0000-0000-0000E0030000}"/>
    <hyperlink ref="E1004" location="A125179390A" display="A125179390A" xr:uid="{00000000-0004-0000-0000-0000E1030000}"/>
    <hyperlink ref="E1005" location="A125173682V" display="A125173682V" xr:uid="{00000000-0004-0000-0000-0000E2030000}"/>
    <hyperlink ref="E1006" location="A125184914X" display="A125184914X" xr:uid="{00000000-0004-0000-0000-0000E3030000}"/>
    <hyperlink ref="E1007" location="A125179298K" display="A125179298K" xr:uid="{00000000-0004-0000-0000-0000E4030000}"/>
    <hyperlink ref="E1008" location="A125173762V" display="A125173762V" xr:uid="{00000000-0004-0000-0000-0000E5030000}"/>
    <hyperlink ref="E1009" location="A125184994K" display="A125184994K" xr:uid="{00000000-0004-0000-0000-0000E6030000}"/>
    <hyperlink ref="E1010" location="A125179378K" display="A125179378K" xr:uid="{00000000-0004-0000-0000-0000E7030000}"/>
    <hyperlink ref="E1011" location="A125173766C" display="A125173766C" xr:uid="{00000000-0004-0000-0000-0000E8030000}"/>
    <hyperlink ref="E1012" location="A125184998V" display="A125184998V" xr:uid="{00000000-0004-0000-0000-0000E9030000}"/>
    <hyperlink ref="E1013" location="A125179382A" display="A125179382A" xr:uid="{00000000-0004-0000-0000-0000EA030000}"/>
    <hyperlink ref="E1014" location="A125173686C" display="A125173686C" xr:uid="{00000000-0004-0000-0000-0000EB030000}"/>
    <hyperlink ref="E1015" location="A125184918J" display="A125184918J" xr:uid="{00000000-0004-0000-0000-0000EC030000}"/>
    <hyperlink ref="E1016" location="A125179302R" display="A125179302R" xr:uid="{00000000-0004-0000-0000-0000ED030000}"/>
    <hyperlink ref="E1017" location="A125173706A" display="A125173706A" xr:uid="{00000000-0004-0000-0000-0000EE030000}"/>
    <hyperlink ref="E1018" location="A125184938T" display="A125184938T" xr:uid="{00000000-0004-0000-0000-0000EF030000}"/>
    <hyperlink ref="E1019" location="A125179322X" display="A125179322X" xr:uid="{00000000-0004-0000-0000-0000F0030000}"/>
    <hyperlink ref="E1020" location="A125173734K" display="A125173734K" xr:uid="{00000000-0004-0000-0000-0000F1030000}"/>
    <hyperlink ref="E1021" location="A125184966A" display="A125184966A" xr:uid="{00000000-0004-0000-0000-0000F2030000}"/>
    <hyperlink ref="E1022" location="A125179350J" display="A125179350J" xr:uid="{00000000-0004-0000-0000-0000F3030000}"/>
    <hyperlink ref="E1023" location="A125173778L" display="A125173778L" xr:uid="{00000000-0004-0000-0000-0000F4030000}"/>
    <hyperlink ref="E1024" location="A125185010A" display="A125185010A" xr:uid="{00000000-0004-0000-0000-0000F5030000}"/>
    <hyperlink ref="E1025" location="A125179394K" display="A125179394K" xr:uid="{00000000-0004-0000-0000-0000F6030000}"/>
    <hyperlink ref="E1026" location="A125173330R" display="A125173330R" xr:uid="{00000000-0004-0000-0000-0000F7030000}"/>
    <hyperlink ref="E1027" location="A125184562F" display="A125184562F" xr:uid="{00000000-0004-0000-0000-0000F8030000}"/>
    <hyperlink ref="E1028" location="A125178946C" display="A125178946C" xr:uid="{00000000-0004-0000-0000-0000F9030000}"/>
    <hyperlink ref="E1029" location="A125173294T" display="A125173294T" xr:uid="{00000000-0004-0000-0000-0000FA030000}"/>
    <hyperlink ref="E1030" location="A125184526W" display="A125184526W" xr:uid="{00000000-0004-0000-0000-0000FB030000}"/>
    <hyperlink ref="E1031" location="A125178910A" display="A125178910A" xr:uid="{00000000-0004-0000-0000-0000FC030000}"/>
    <hyperlink ref="E1032" location="A125173334X" display="A125173334X" xr:uid="{00000000-0004-0000-0000-0000FD030000}"/>
    <hyperlink ref="E1033" location="A125184566R" display="A125184566R" xr:uid="{00000000-0004-0000-0000-0000FE030000}"/>
    <hyperlink ref="E1034" location="A125178950V" display="A125178950V" xr:uid="{00000000-0004-0000-0000-0000FF030000}"/>
    <hyperlink ref="E1035" location="A125173338J" display="A125173338J" xr:uid="{00000000-0004-0000-0000-000000040000}"/>
    <hyperlink ref="E1036" location="A125184570F" display="A125184570F" xr:uid="{00000000-0004-0000-0000-000001040000}"/>
    <hyperlink ref="E1037" location="A125178954C" display="A125178954C" xr:uid="{00000000-0004-0000-0000-000002040000}"/>
    <hyperlink ref="E1038" location="A125173298A" display="A125173298A" xr:uid="{00000000-0004-0000-0000-000003040000}"/>
    <hyperlink ref="E1039" location="A125184530L" display="A125184530L" xr:uid="{00000000-0004-0000-0000-000004040000}"/>
    <hyperlink ref="E1040" location="A125178914K" display="A125178914K" xr:uid="{00000000-0004-0000-0000-000005040000}"/>
    <hyperlink ref="E1041" location="A125173302F" display="A125173302F" xr:uid="{00000000-0004-0000-0000-000006040000}"/>
    <hyperlink ref="E1042" location="A125184534W" display="A125184534W" xr:uid="{00000000-0004-0000-0000-000007040000}"/>
    <hyperlink ref="E1043" location="A125178918V" display="A125178918V" xr:uid="{00000000-0004-0000-0000-000008040000}"/>
    <hyperlink ref="E1044" location="A125173322R" display="A125173322R" xr:uid="{00000000-0004-0000-0000-000009040000}"/>
    <hyperlink ref="E1045" location="A125184554F" display="A125184554F" xr:uid="{00000000-0004-0000-0000-00000A040000}"/>
    <hyperlink ref="E1046" location="A125178938C" display="A125178938C" xr:uid="{00000000-0004-0000-0000-00000B040000}"/>
    <hyperlink ref="E1047" location="A125173282J" display="A125173282J" xr:uid="{00000000-0004-0000-0000-00000C040000}"/>
    <hyperlink ref="E1048" location="A125184514L" display="A125184514L" xr:uid="{00000000-0004-0000-0000-00000D040000}"/>
    <hyperlink ref="E1049" location="A125178898W" display="A125178898W" xr:uid="{00000000-0004-0000-0000-00000E040000}"/>
    <hyperlink ref="E1050" location="A125173342X" display="A125173342X" xr:uid="{00000000-0004-0000-0000-00000F040000}"/>
    <hyperlink ref="E1051" location="A125184574R" display="A125184574R" xr:uid="{00000000-0004-0000-0000-000010040000}"/>
    <hyperlink ref="E1052" location="A125178958L" display="A125178958L" xr:uid="{00000000-0004-0000-0000-000011040000}"/>
    <hyperlink ref="E1053" location="A125173326X" display="A125173326X" xr:uid="{00000000-0004-0000-0000-000012040000}"/>
    <hyperlink ref="E1054" location="A125184558R" display="A125184558R" xr:uid="{00000000-0004-0000-0000-000013040000}"/>
    <hyperlink ref="E1055" location="A125178942V" display="A125178942V" xr:uid="{00000000-0004-0000-0000-000014040000}"/>
    <hyperlink ref="E1056" location="A125173354J" display="A125173354J" xr:uid="{00000000-0004-0000-0000-000015040000}"/>
    <hyperlink ref="E1057" location="A125184586X" display="A125184586X" xr:uid="{00000000-0004-0000-0000-000016040000}"/>
    <hyperlink ref="E1058" location="A125178970C" display="A125178970C" xr:uid="{00000000-0004-0000-0000-000017040000}"/>
    <hyperlink ref="E1059" location="A125173286T" display="A125173286T" xr:uid="{00000000-0004-0000-0000-000018040000}"/>
    <hyperlink ref="E1060" location="A125184518W" display="A125184518W" xr:uid="{00000000-0004-0000-0000-000019040000}"/>
    <hyperlink ref="E1061" location="A125178902A" display="A125178902A" xr:uid="{00000000-0004-0000-0000-00001A040000}"/>
    <hyperlink ref="E1062" location="A125173262X" display="A125173262X" xr:uid="{00000000-0004-0000-0000-00001B040000}"/>
    <hyperlink ref="E1063" location="A125184494R" display="A125184494R" xr:uid="{00000000-0004-0000-0000-00001C040000}"/>
    <hyperlink ref="E1064" location="A125178878L" display="A125178878L" xr:uid="{00000000-0004-0000-0000-00001D040000}"/>
    <hyperlink ref="E1065" location="A125173274J" display="A125173274J" xr:uid="{00000000-0004-0000-0000-00001E040000}"/>
    <hyperlink ref="E1066" location="A125184506L" display="A125184506L" xr:uid="{00000000-0004-0000-0000-00001F040000}"/>
    <hyperlink ref="E1067" location="A125178890C" display="A125178890C" xr:uid="{00000000-0004-0000-0000-000020040000}"/>
    <hyperlink ref="E1068" location="A125173306R" display="A125173306R" xr:uid="{00000000-0004-0000-0000-000021040000}"/>
    <hyperlink ref="E1069" location="A125184538F" display="A125184538F" xr:uid="{00000000-0004-0000-0000-000022040000}"/>
    <hyperlink ref="E1070" location="A125178922K" display="A125178922K" xr:uid="{00000000-0004-0000-0000-000023040000}"/>
    <hyperlink ref="E1071" location="A125173278T" display="A125173278T" xr:uid="{00000000-0004-0000-0000-000024040000}"/>
    <hyperlink ref="E1072" location="A125184510C" display="A125184510C" xr:uid="{00000000-0004-0000-0000-000025040000}"/>
    <hyperlink ref="E1073" location="A125178894L" display="A125178894L" xr:uid="{00000000-0004-0000-0000-000026040000}"/>
    <hyperlink ref="E1074" location="A125173310F" display="A125173310F" xr:uid="{00000000-0004-0000-0000-000027040000}"/>
    <hyperlink ref="E1075" location="A125184542W" display="A125184542W" xr:uid="{00000000-0004-0000-0000-000028040000}"/>
    <hyperlink ref="E1076" location="A125178926V" display="A125178926V" xr:uid="{00000000-0004-0000-0000-000029040000}"/>
    <hyperlink ref="E1077" location="A125173314R" display="A125173314R" xr:uid="{00000000-0004-0000-0000-00002A040000}"/>
    <hyperlink ref="E1078" location="A125184546F" display="A125184546F" xr:uid="{00000000-0004-0000-0000-00002B040000}"/>
    <hyperlink ref="E1079" location="A125178930K" display="A125178930K" xr:uid="{00000000-0004-0000-0000-00002C040000}"/>
    <hyperlink ref="E1080" location="A125173358T" display="A125173358T" xr:uid="{00000000-0004-0000-0000-00002D040000}"/>
    <hyperlink ref="E1081" location="A125184590R" display="A125184590R" xr:uid="{00000000-0004-0000-0000-00002E040000}"/>
    <hyperlink ref="E1082" location="A125178974L" display="A125178974L" xr:uid="{00000000-0004-0000-0000-00002F040000}"/>
    <hyperlink ref="E1083" location="A125173266J" display="A125173266J" xr:uid="{00000000-0004-0000-0000-000030040000}"/>
    <hyperlink ref="E1084" location="A125184498X" display="A125184498X" xr:uid="{00000000-0004-0000-0000-000031040000}"/>
    <hyperlink ref="E1085" location="A125178882C" display="A125178882C" xr:uid="{00000000-0004-0000-0000-000032040000}"/>
    <hyperlink ref="E1086" location="A125173346J" display="A125173346J" xr:uid="{00000000-0004-0000-0000-000033040000}"/>
    <hyperlink ref="E1087" location="A125184578X" display="A125184578X" xr:uid="{00000000-0004-0000-0000-000034040000}"/>
    <hyperlink ref="E1088" location="A125178962C" display="A125178962C" xr:uid="{00000000-0004-0000-0000-000035040000}"/>
    <hyperlink ref="E1089" location="A125173350X" display="A125173350X" xr:uid="{00000000-0004-0000-0000-000036040000}"/>
    <hyperlink ref="E1090" location="A125184582R" display="A125184582R" xr:uid="{00000000-0004-0000-0000-000037040000}"/>
    <hyperlink ref="E1091" location="A125178966L" display="A125178966L" xr:uid="{00000000-0004-0000-0000-000038040000}"/>
    <hyperlink ref="E1092" location="A125173270X" display="A125173270X" xr:uid="{00000000-0004-0000-0000-000039040000}"/>
    <hyperlink ref="E1093" location="A125184502C" display="A125184502C" xr:uid="{00000000-0004-0000-0000-00003A040000}"/>
    <hyperlink ref="E1094" location="A125178886L" display="A125178886L" xr:uid="{00000000-0004-0000-0000-00003B040000}"/>
    <hyperlink ref="E1095" location="A125173290J" display="A125173290J" xr:uid="{00000000-0004-0000-0000-00003C040000}"/>
    <hyperlink ref="E1096" location="A125184522L" display="A125184522L" xr:uid="{00000000-0004-0000-0000-00003D040000}"/>
    <hyperlink ref="E1097" location="A125178906K" display="A125178906K" xr:uid="{00000000-0004-0000-0000-00003E040000}"/>
    <hyperlink ref="E1098" location="A125173318X" display="A125173318X" xr:uid="{00000000-0004-0000-0000-00003F040000}"/>
    <hyperlink ref="E1099" location="A125184550W" display="A125184550W" xr:uid="{00000000-0004-0000-0000-000040040000}"/>
    <hyperlink ref="E1100" location="A125178934V" display="A125178934V" xr:uid="{00000000-0004-0000-0000-000041040000}"/>
    <hyperlink ref="E1101" location="A125173362J" display="A125173362J" xr:uid="{00000000-0004-0000-0000-000042040000}"/>
    <hyperlink ref="E1102" location="A125184594X" display="A125184594X" xr:uid="{00000000-0004-0000-0000-000043040000}"/>
    <hyperlink ref="E1103" location="A125178978W" display="A125178978W" xr:uid="{00000000-0004-0000-0000-00004404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18840.314999999999</v>
      </c>
      <c r="C11" s="9">
        <v>9318.1939999999995</v>
      </c>
      <c r="D11" s="9">
        <v>9522.1209999999992</v>
      </c>
      <c r="E11" s="9">
        <v>11661.694</v>
      </c>
      <c r="F11" s="9">
        <v>6292.223</v>
      </c>
      <c r="G11" s="9">
        <v>5369.4709999999995</v>
      </c>
      <c r="H11" s="9">
        <v>1756.829</v>
      </c>
      <c r="I11" s="9">
        <v>930.57100000000003</v>
      </c>
      <c r="J11" s="9">
        <v>826.25800000000004</v>
      </c>
      <c r="K11" s="9">
        <v>1053.2940000000001</v>
      </c>
      <c r="L11" s="9">
        <v>434.017</v>
      </c>
      <c r="M11" s="9">
        <v>619.27599999999995</v>
      </c>
      <c r="N11" s="9">
        <v>2120.0349999999999</v>
      </c>
      <c r="O11" s="9">
        <v>895.47799999999995</v>
      </c>
      <c r="P11" s="9">
        <v>1224.557</v>
      </c>
      <c r="Q11" s="9">
        <v>264.94499999999999</v>
      </c>
      <c r="R11" s="9">
        <v>108.626</v>
      </c>
      <c r="S11" s="9">
        <v>156.31899999999999</v>
      </c>
      <c r="T11" s="9">
        <v>196.327</v>
      </c>
      <c r="U11" s="9">
        <v>96.787999999999997</v>
      </c>
      <c r="V11" s="9">
        <v>99.54</v>
      </c>
      <c r="W11" s="9">
        <v>97.197000000000003</v>
      </c>
      <c r="X11" s="9">
        <v>51.476999999999997</v>
      </c>
      <c r="Y11" s="9">
        <v>45.719000000000001</v>
      </c>
      <c r="Z11" s="9">
        <v>99.131</v>
      </c>
      <c r="AA11" s="9">
        <v>45.31</v>
      </c>
      <c r="AB11" s="9">
        <v>53.82</v>
      </c>
      <c r="AC11" s="9">
        <v>68.617999999999995</v>
      </c>
      <c r="AD11" s="9">
        <v>11.837999999999999</v>
      </c>
      <c r="AE11" s="9">
        <v>56.78</v>
      </c>
      <c r="AF11" s="9">
        <v>1855.09</v>
      </c>
      <c r="AG11" s="9">
        <v>786.85199999999998</v>
      </c>
      <c r="AH11" s="9">
        <v>1068.2370000000001</v>
      </c>
      <c r="AI11" s="9">
        <v>704.93899999999996</v>
      </c>
      <c r="AJ11" s="9">
        <v>379.54399999999998</v>
      </c>
      <c r="AK11" s="9">
        <v>325.39600000000002</v>
      </c>
      <c r="AL11" s="9">
        <v>664.40899999999999</v>
      </c>
      <c r="AM11" s="9">
        <v>360.33</v>
      </c>
      <c r="AN11" s="9">
        <v>304.07900000000001</v>
      </c>
      <c r="AO11" s="9">
        <v>40.53</v>
      </c>
      <c r="AP11" s="9">
        <v>19.213999999999999</v>
      </c>
      <c r="AQ11" s="9">
        <v>21.317</v>
      </c>
      <c r="AR11" s="9">
        <v>10.414</v>
      </c>
      <c r="AS11" s="9">
        <v>3.1960000000000002</v>
      </c>
      <c r="AT11" s="9">
        <v>7.218</v>
      </c>
      <c r="AU11" s="9">
        <v>921.06200000000001</v>
      </c>
      <c r="AV11" s="9">
        <v>323.64600000000002</v>
      </c>
      <c r="AW11" s="9">
        <v>597.41499999999996</v>
      </c>
      <c r="AX11" s="9">
        <v>106.435</v>
      </c>
      <c r="AY11" s="9">
        <v>48.915999999999997</v>
      </c>
      <c r="AZ11" s="9">
        <v>57.52</v>
      </c>
      <c r="BA11" s="9">
        <v>814.62699999999995</v>
      </c>
      <c r="BB11" s="9">
        <v>274.73099999999999</v>
      </c>
      <c r="BC11" s="9">
        <v>539.89599999999996</v>
      </c>
      <c r="BD11" s="9">
        <v>218.67400000000001</v>
      </c>
      <c r="BE11" s="9">
        <v>80.465999999999994</v>
      </c>
      <c r="BF11" s="9">
        <v>138.208</v>
      </c>
      <c r="BG11" s="9">
        <v>5058.5870000000004</v>
      </c>
      <c r="BH11" s="9">
        <v>2130.4940000000001</v>
      </c>
      <c r="BI11" s="9">
        <v>2928.0929999999998</v>
      </c>
      <c r="BJ11" s="9">
        <v>4459.1840000000002</v>
      </c>
      <c r="BK11" s="9">
        <v>1817.2260000000001</v>
      </c>
      <c r="BL11" s="9">
        <v>2641.9580000000001</v>
      </c>
      <c r="BM11" s="9">
        <v>599.40300000000002</v>
      </c>
      <c r="BN11" s="9">
        <v>313.267</v>
      </c>
      <c r="BO11" s="9">
        <v>286.13499999999999</v>
      </c>
      <c r="BP11" s="9">
        <v>761.60599999999999</v>
      </c>
      <c r="BQ11" s="9">
        <v>411.80700000000002</v>
      </c>
      <c r="BR11" s="9">
        <v>349.798</v>
      </c>
      <c r="BS11" s="9">
        <v>6417.0159999999996</v>
      </c>
      <c r="BT11" s="9">
        <v>2614.165</v>
      </c>
      <c r="BU11" s="9">
        <v>3802.8519999999999</v>
      </c>
      <c r="BV11" s="9">
        <v>11926.638999999999</v>
      </c>
      <c r="BW11" s="9">
        <v>6400.8490000000002</v>
      </c>
      <c r="BX11" s="9">
        <v>5525.79</v>
      </c>
      <c r="BY11" s="9">
        <v>6913.6760000000004</v>
      </c>
      <c r="BZ11" s="9">
        <v>2917.346</v>
      </c>
      <c r="CA11" s="9">
        <v>3996.3310000000001</v>
      </c>
      <c r="CB11" s="9">
        <v>15533.134</v>
      </c>
      <c r="CC11" s="9">
        <v>7726.7820000000002</v>
      </c>
      <c r="CD11" s="9">
        <v>7806.3509999999997</v>
      </c>
      <c r="CE11" s="9">
        <v>11240.790999999999</v>
      </c>
      <c r="CF11" s="9">
        <v>6024.3270000000002</v>
      </c>
      <c r="CG11" s="9">
        <v>5216.4639999999999</v>
      </c>
      <c r="CH11" s="9">
        <v>1713.5250000000001</v>
      </c>
      <c r="CI11" s="9">
        <v>898.4</v>
      </c>
      <c r="CJ11" s="9">
        <v>815.12599999999998</v>
      </c>
      <c r="CK11" s="9">
        <v>1028.6079999999999</v>
      </c>
      <c r="CL11" s="9">
        <v>417.327</v>
      </c>
      <c r="CM11" s="9">
        <v>611.28200000000004</v>
      </c>
      <c r="CN11" s="9">
        <v>2006.2919999999999</v>
      </c>
      <c r="CO11" s="9">
        <v>828.11099999999999</v>
      </c>
      <c r="CP11" s="9">
        <v>1178.181</v>
      </c>
      <c r="CQ11" s="9">
        <v>255.75</v>
      </c>
      <c r="CR11" s="9">
        <v>105.46299999999999</v>
      </c>
      <c r="CS11" s="9">
        <v>150.28700000000001</v>
      </c>
      <c r="CT11" s="9">
        <v>189.31299999999999</v>
      </c>
      <c r="CU11" s="9">
        <v>94.174000000000007</v>
      </c>
      <c r="CV11" s="9">
        <v>95.138999999999996</v>
      </c>
      <c r="CW11" s="9">
        <v>95.623999999999995</v>
      </c>
      <c r="CX11" s="9">
        <v>50.598999999999997</v>
      </c>
      <c r="CY11" s="9">
        <v>45.024999999999999</v>
      </c>
      <c r="CZ11" s="9">
        <v>93.688999999999993</v>
      </c>
      <c r="DA11" s="9">
        <v>43.575000000000003</v>
      </c>
      <c r="DB11" s="9">
        <v>50.113999999999997</v>
      </c>
      <c r="DC11" s="9">
        <v>66.436999999999998</v>
      </c>
      <c r="DD11" s="9">
        <v>11.289</v>
      </c>
      <c r="DE11" s="9">
        <v>55.148000000000003</v>
      </c>
      <c r="DF11" s="9">
        <v>1750.5419999999999</v>
      </c>
      <c r="DG11" s="9">
        <v>722.64800000000002</v>
      </c>
      <c r="DH11" s="9">
        <v>1027.894</v>
      </c>
      <c r="DI11" s="9">
        <v>698.63300000000004</v>
      </c>
      <c r="DJ11" s="9">
        <v>374.952</v>
      </c>
      <c r="DK11" s="9">
        <v>323.68099999999998</v>
      </c>
      <c r="DL11" s="9">
        <v>658.10299999999995</v>
      </c>
      <c r="DM11" s="9">
        <v>355.738</v>
      </c>
      <c r="DN11" s="9">
        <v>302.36399999999998</v>
      </c>
      <c r="DO11" s="9">
        <v>40.53</v>
      </c>
      <c r="DP11" s="9">
        <v>19.213999999999999</v>
      </c>
      <c r="DQ11" s="9">
        <v>21.317</v>
      </c>
      <c r="DR11" s="9">
        <v>10.414</v>
      </c>
      <c r="DS11" s="9">
        <v>3.1960000000000002</v>
      </c>
      <c r="DT11" s="9">
        <v>7.218</v>
      </c>
      <c r="DU11" s="9">
        <v>829.91899999999998</v>
      </c>
      <c r="DV11" s="9">
        <v>268.30399999999997</v>
      </c>
      <c r="DW11" s="9">
        <v>561.61500000000001</v>
      </c>
      <c r="DX11" s="9">
        <v>80.090999999999994</v>
      </c>
      <c r="DY11" s="9">
        <v>33.308</v>
      </c>
      <c r="DZ11" s="9">
        <v>46.783000000000001</v>
      </c>
      <c r="EA11" s="9">
        <v>749.82799999999997</v>
      </c>
      <c r="EB11" s="9">
        <v>234.99600000000001</v>
      </c>
      <c r="EC11" s="9">
        <v>514.83199999999999</v>
      </c>
      <c r="ED11" s="9">
        <v>211.57599999999999</v>
      </c>
      <c r="EE11" s="9">
        <v>76.195999999999998</v>
      </c>
      <c r="EF11" s="9">
        <v>135.37899999999999</v>
      </c>
      <c r="EG11" s="9">
        <v>2286.0509999999999</v>
      </c>
      <c r="EH11" s="9">
        <v>874.34400000000005</v>
      </c>
      <c r="EI11" s="9">
        <v>1411.7070000000001</v>
      </c>
      <c r="EJ11" s="9">
        <v>1843.028</v>
      </c>
      <c r="EK11" s="9">
        <v>637.29700000000003</v>
      </c>
      <c r="EL11" s="9">
        <v>1205.731</v>
      </c>
      <c r="EM11" s="9">
        <v>443.02300000000002</v>
      </c>
      <c r="EN11" s="9">
        <v>237.047</v>
      </c>
      <c r="EO11" s="9">
        <v>205.976</v>
      </c>
      <c r="EP11" s="9">
        <v>753.726</v>
      </c>
      <c r="EQ11" s="9">
        <v>406.33699999999999</v>
      </c>
      <c r="ER11" s="9">
        <v>347.38900000000001</v>
      </c>
      <c r="ES11" s="9">
        <v>3538.6170000000002</v>
      </c>
      <c r="ET11" s="9">
        <v>1296.1179999999999</v>
      </c>
      <c r="EU11" s="9">
        <v>2242.4989999999998</v>
      </c>
      <c r="EV11" s="9">
        <v>11496.54</v>
      </c>
      <c r="EW11" s="9">
        <v>6129.79</v>
      </c>
      <c r="EX11" s="9">
        <v>5366.7510000000002</v>
      </c>
      <c r="EY11" s="9">
        <v>4036.5929999999998</v>
      </c>
      <c r="EZ11" s="9">
        <v>1596.992</v>
      </c>
      <c r="FA11" s="9">
        <v>2439.6010000000001</v>
      </c>
      <c r="FB11" s="9">
        <v>3114.4569999999999</v>
      </c>
      <c r="FC11" s="9">
        <v>1591.963</v>
      </c>
      <c r="FD11" s="9">
        <v>1522.4949999999999</v>
      </c>
      <c r="FE11" s="9">
        <v>1835.258</v>
      </c>
      <c r="FF11" s="9">
        <v>938.34199999999998</v>
      </c>
      <c r="FG11" s="9">
        <v>896.91600000000005</v>
      </c>
      <c r="FH11" s="9">
        <v>491.02600000000001</v>
      </c>
      <c r="FI11" s="9">
        <v>248.99199999999999</v>
      </c>
      <c r="FJ11" s="9">
        <v>242.03399999999999</v>
      </c>
      <c r="FK11" s="9">
        <v>361.39699999999999</v>
      </c>
      <c r="FL11" s="9">
        <v>167.58600000000001</v>
      </c>
      <c r="FM11" s="9">
        <v>193.81100000000001</v>
      </c>
      <c r="FN11" s="9">
        <v>687.90800000000002</v>
      </c>
      <c r="FO11" s="9">
        <v>353.41199999999998</v>
      </c>
      <c r="FP11" s="9">
        <v>334.495</v>
      </c>
      <c r="FQ11" s="9">
        <v>80.915999999999997</v>
      </c>
      <c r="FR11" s="9">
        <v>45.351999999999997</v>
      </c>
      <c r="FS11" s="9">
        <v>35.564999999999998</v>
      </c>
      <c r="FT11" s="9">
        <v>74.269000000000005</v>
      </c>
      <c r="FU11" s="9">
        <v>42.728000000000002</v>
      </c>
      <c r="FV11" s="9">
        <v>31.541</v>
      </c>
      <c r="FW11" s="9">
        <v>40.692999999999998</v>
      </c>
      <c r="FX11" s="9">
        <v>22.861000000000001</v>
      </c>
      <c r="FY11" s="9">
        <v>17.832000000000001</v>
      </c>
      <c r="FZ11" s="9">
        <v>33.576000000000001</v>
      </c>
      <c r="GA11" s="9">
        <v>19.867000000000001</v>
      </c>
      <c r="GB11" s="9">
        <v>13.709</v>
      </c>
      <c r="GC11" s="9">
        <v>6.6470000000000002</v>
      </c>
      <c r="GD11" s="9">
        <v>2.6240000000000001</v>
      </c>
      <c r="GE11" s="9">
        <v>4.0229999999999997</v>
      </c>
      <c r="GF11" s="9">
        <v>606.99099999999999</v>
      </c>
      <c r="GG11" s="9">
        <v>308.06099999999998</v>
      </c>
      <c r="GH11" s="9">
        <v>298.93099999999998</v>
      </c>
      <c r="GI11" s="9">
        <v>263.85700000000003</v>
      </c>
      <c r="GJ11" s="9">
        <v>140.142</v>
      </c>
      <c r="GK11" s="9">
        <v>123.715</v>
      </c>
      <c r="GL11" s="9">
        <v>250.33600000000001</v>
      </c>
      <c r="GM11" s="9">
        <v>135.886</v>
      </c>
      <c r="GN11" s="9">
        <v>114.449</v>
      </c>
      <c r="GO11" s="9">
        <v>13.522</v>
      </c>
      <c r="GP11" s="9">
        <v>4.2560000000000002</v>
      </c>
      <c r="GQ11" s="9">
        <v>9.266</v>
      </c>
      <c r="GR11" s="9">
        <v>0.68899999999999995</v>
      </c>
      <c r="GS11" s="9">
        <v>0.39800000000000002</v>
      </c>
      <c r="GT11" s="9">
        <v>0.29199999999999998</v>
      </c>
      <c r="GU11" s="9">
        <v>284.74900000000002</v>
      </c>
      <c r="GV11" s="9">
        <v>142.369</v>
      </c>
      <c r="GW11" s="9">
        <v>142.38</v>
      </c>
      <c r="GX11" s="9">
        <v>18.286999999999999</v>
      </c>
      <c r="GY11" s="9">
        <v>12.487</v>
      </c>
      <c r="GZ11" s="9">
        <v>5.8</v>
      </c>
      <c r="HA11" s="9">
        <v>266.46199999999999</v>
      </c>
      <c r="HB11" s="9">
        <v>129.88200000000001</v>
      </c>
      <c r="HC11" s="9">
        <v>136.58000000000001</v>
      </c>
      <c r="HD11" s="9">
        <v>57.695999999999998</v>
      </c>
      <c r="HE11" s="9">
        <v>25.151</v>
      </c>
      <c r="HF11" s="9">
        <v>32.543999999999997</v>
      </c>
      <c r="HG11" s="9">
        <v>591.29100000000005</v>
      </c>
      <c r="HH11" s="9">
        <v>300.20800000000003</v>
      </c>
      <c r="HI11" s="9">
        <v>291.08300000000003</v>
      </c>
      <c r="HJ11" s="9">
        <v>562.51900000000001</v>
      </c>
      <c r="HK11" s="9">
        <v>282.13299999999998</v>
      </c>
      <c r="HL11" s="9">
        <v>280.38600000000002</v>
      </c>
      <c r="HM11" s="9">
        <v>28.773</v>
      </c>
      <c r="HN11" s="9">
        <v>18.074999999999999</v>
      </c>
      <c r="HO11" s="9">
        <v>10.696999999999999</v>
      </c>
      <c r="HP11" s="9">
        <v>291.02800000000002</v>
      </c>
      <c r="HQ11" s="9">
        <v>158.74700000000001</v>
      </c>
      <c r="HR11" s="9">
        <v>132.28100000000001</v>
      </c>
      <c r="HS11" s="9">
        <v>988.17100000000005</v>
      </c>
      <c r="HT11" s="9">
        <v>494.87299999999999</v>
      </c>
      <c r="HU11" s="9">
        <v>493.29700000000003</v>
      </c>
      <c r="HV11" s="9">
        <v>1916.174</v>
      </c>
      <c r="HW11" s="9">
        <v>983.69399999999996</v>
      </c>
      <c r="HX11" s="9">
        <v>932.48</v>
      </c>
      <c r="HY11" s="9">
        <v>1198.2829999999999</v>
      </c>
      <c r="HZ11" s="9">
        <v>608.26800000000003</v>
      </c>
      <c r="IA11" s="9">
        <v>590.01400000000001</v>
      </c>
      <c r="IB11" s="9">
        <v>6636.5029999999997</v>
      </c>
      <c r="IC11" s="9">
        <v>3295.94</v>
      </c>
      <c r="ID11" s="9">
        <v>3340.5630000000001</v>
      </c>
      <c r="IE11" s="9">
        <v>5285.6769999999997</v>
      </c>
      <c r="IF11" s="9">
        <v>2887.8319999999999</v>
      </c>
      <c r="IG11" s="9">
        <v>2397.8449999999998</v>
      </c>
      <c r="IH11" s="9">
        <v>704.02800000000002</v>
      </c>
      <c r="II11" s="9">
        <v>395.03399999999999</v>
      </c>
      <c r="IJ11" s="9">
        <v>308.99400000000003</v>
      </c>
      <c r="IK11" s="9">
        <v>369.029</v>
      </c>
      <c r="IL11" s="9">
        <v>143.30099999999999</v>
      </c>
      <c r="IM11" s="9">
        <v>225.727</v>
      </c>
      <c r="IN11" s="9">
        <v>821.226</v>
      </c>
      <c r="IO11" s="9">
        <v>266.56900000000002</v>
      </c>
      <c r="IP11" s="9">
        <v>554.65800000000002</v>
      </c>
      <c r="IQ11" s="9">
        <v>117.691</v>
      </c>
    </row>
    <row r="12" spans="1:251">
      <c r="A12" s="10">
        <v>42401</v>
      </c>
      <c r="B12" s="9">
        <v>19106.581999999999</v>
      </c>
      <c r="C12" s="9">
        <v>9424.0660000000007</v>
      </c>
      <c r="D12" s="9">
        <v>9682.5159999999996</v>
      </c>
      <c r="E12" s="9">
        <v>11909.587</v>
      </c>
      <c r="F12" s="9">
        <v>6373.7330000000002</v>
      </c>
      <c r="G12" s="9">
        <v>5535.8530000000001</v>
      </c>
      <c r="H12" s="9">
        <v>1731.202</v>
      </c>
      <c r="I12" s="9">
        <v>913.20500000000004</v>
      </c>
      <c r="J12" s="9">
        <v>817.99699999999996</v>
      </c>
      <c r="K12" s="9">
        <v>1051.865</v>
      </c>
      <c r="L12" s="9">
        <v>442.11900000000003</v>
      </c>
      <c r="M12" s="9">
        <v>609.74599999999998</v>
      </c>
      <c r="N12" s="9">
        <v>2056.9169999999999</v>
      </c>
      <c r="O12" s="9">
        <v>877.21</v>
      </c>
      <c r="P12" s="9">
        <v>1179.7070000000001</v>
      </c>
      <c r="Q12" s="9">
        <v>263.69499999999999</v>
      </c>
      <c r="R12" s="9">
        <v>113.39100000000001</v>
      </c>
      <c r="S12" s="9">
        <v>150.304</v>
      </c>
      <c r="T12" s="9">
        <v>197.18700000000001</v>
      </c>
      <c r="U12" s="9">
        <v>95.911000000000001</v>
      </c>
      <c r="V12" s="9">
        <v>101.276</v>
      </c>
      <c r="W12" s="9">
        <v>101.092</v>
      </c>
      <c r="X12" s="9">
        <v>53.12</v>
      </c>
      <c r="Y12" s="9">
        <v>47.972000000000001</v>
      </c>
      <c r="Z12" s="9">
        <v>96.096000000000004</v>
      </c>
      <c r="AA12" s="9">
        <v>42.790999999999997</v>
      </c>
      <c r="AB12" s="9">
        <v>53.304000000000002</v>
      </c>
      <c r="AC12" s="9">
        <v>66.507999999999996</v>
      </c>
      <c r="AD12" s="9">
        <v>17.48</v>
      </c>
      <c r="AE12" s="9">
        <v>49.027999999999999</v>
      </c>
      <c r="AF12" s="9">
        <v>1793.221</v>
      </c>
      <c r="AG12" s="9">
        <v>763.81899999999996</v>
      </c>
      <c r="AH12" s="9">
        <v>1029.403</v>
      </c>
      <c r="AI12" s="9">
        <v>669.029</v>
      </c>
      <c r="AJ12" s="9">
        <v>343.99400000000003</v>
      </c>
      <c r="AK12" s="9">
        <v>325.03500000000003</v>
      </c>
      <c r="AL12" s="9">
        <v>617.923</v>
      </c>
      <c r="AM12" s="9">
        <v>325.62799999999999</v>
      </c>
      <c r="AN12" s="9">
        <v>292.29500000000002</v>
      </c>
      <c r="AO12" s="9">
        <v>51.106999999999999</v>
      </c>
      <c r="AP12" s="9">
        <v>18.367000000000001</v>
      </c>
      <c r="AQ12" s="9">
        <v>32.74</v>
      </c>
      <c r="AR12" s="9">
        <v>7.1689999999999996</v>
      </c>
      <c r="AS12" s="9">
        <v>2.6309999999999998</v>
      </c>
      <c r="AT12" s="9">
        <v>4.5380000000000003</v>
      </c>
      <c r="AU12" s="9">
        <v>886.36400000000003</v>
      </c>
      <c r="AV12" s="9">
        <v>330.12799999999999</v>
      </c>
      <c r="AW12" s="9">
        <v>556.23599999999999</v>
      </c>
      <c r="AX12" s="9">
        <v>101.199</v>
      </c>
      <c r="AY12" s="9">
        <v>42.351999999999997</v>
      </c>
      <c r="AZ12" s="9">
        <v>58.847000000000001</v>
      </c>
      <c r="BA12" s="9">
        <v>785.16499999999996</v>
      </c>
      <c r="BB12" s="9">
        <v>287.77499999999998</v>
      </c>
      <c r="BC12" s="9">
        <v>497.39</v>
      </c>
      <c r="BD12" s="9">
        <v>230.65899999999999</v>
      </c>
      <c r="BE12" s="9">
        <v>87.066000000000003</v>
      </c>
      <c r="BF12" s="9">
        <v>143.59299999999999</v>
      </c>
      <c r="BG12" s="9">
        <v>5140.0789999999997</v>
      </c>
      <c r="BH12" s="9">
        <v>2173.123</v>
      </c>
      <c r="BI12" s="9">
        <v>2966.9560000000001</v>
      </c>
      <c r="BJ12" s="9">
        <v>4600.192</v>
      </c>
      <c r="BK12" s="9">
        <v>1894.4290000000001</v>
      </c>
      <c r="BL12" s="9">
        <v>2705.7640000000001</v>
      </c>
      <c r="BM12" s="9">
        <v>539.88599999999997</v>
      </c>
      <c r="BN12" s="9">
        <v>278.69400000000002</v>
      </c>
      <c r="BO12" s="9">
        <v>261.19200000000001</v>
      </c>
      <c r="BP12" s="9">
        <v>719.01400000000001</v>
      </c>
      <c r="BQ12" s="9">
        <v>378.74799999999999</v>
      </c>
      <c r="BR12" s="9">
        <v>340.26600000000002</v>
      </c>
      <c r="BS12" s="9">
        <v>6477.9809999999998</v>
      </c>
      <c r="BT12" s="9">
        <v>2671.585</v>
      </c>
      <c r="BU12" s="9">
        <v>3806.3960000000002</v>
      </c>
      <c r="BV12" s="9">
        <v>12173.281999999999</v>
      </c>
      <c r="BW12" s="9">
        <v>6487.1239999999998</v>
      </c>
      <c r="BX12" s="9">
        <v>5686.1570000000002</v>
      </c>
      <c r="BY12" s="9">
        <v>6933.3</v>
      </c>
      <c r="BZ12" s="9">
        <v>2936.942</v>
      </c>
      <c r="CA12" s="9">
        <v>3996.3589999999999</v>
      </c>
      <c r="CB12" s="9">
        <v>15691.198</v>
      </c>
      <c r="CC12" s="9">
        <v>7788.2169999999996</v>
      </c>
      <c r="CD12" s="9">
        <v>7902.9809999999998</v>
      </c>
      <c r="CE12" s="9">
        <v>11463.615</v>
      </c>
      <c r="CF12" s="9">
        <v>6099.3580000000002</v>
      </c>
      <c r="CG12" s="9">
        <v>5364.2569999999996</v>
      </c>
      <c r="CH12" s="9">
        <v>1694.2650000000001</v>
      </c>
      <c r="CI12" s="9">
        <v>886.44</v>
      </c>
      <c r="CJ12" s="9">
        <v>807.82500000000005</v>
      </c>
      <c r="CK12" s="9">
        <v>1028.162</v>
      </c>
      <c r="CL12" s="9">
        <v>425.81299999999999</v>
      </c>
      <c r="CM12" s="9">
        <v>602.34799999999996</v>
      </c>
      <c r="CN12" s="9">
        <v>1936.69</v>
      </c>
      <c r="CO12" s="9">
        <v>810.69899999999996</v>
      </c>
      <c r="CP12" s="9">
        <v>1125.991</v>
      </c>
      <c r="CQ12" s="9">
        <v>254.42099999999999</v>
      </c>
      <c r="CR12" s="9">
        <v>109.053</v>
      </c>
      <c r="CS12" s="9">
        <v>145.369</v>
      </c>
      <c r="CT12" s="9">
        <v>191.38399999999999</v>
      </c>
      <c r="CU12" s="9">
        <v>94.299000000000007</v>
      </c>
      <c r="CV12" s="9">
        <v>97.084999999999994</v>
      </c>
      <c r="CW12" s="9">
        <v>99.021000000000001</v>
      </c>
      <c r="CX12" s="9">
        <v>52.401000000000003</v>
      </c>
      <c r="CY12" s="9">
        <v>46.62</v>
      </c>
      <c r="CZ12" s="9">
        <v>92.363</v>
      </c>
      <c r="DA12" s="9">
        <v>41.898000000000003</v>
      </c>
      <c r="DB12" s="9">
        <v>50.465000000000003</v>
      </c>
      <c r="DC12" s="9">
        <v>63.036999999999999</v>
      </c>
      <c r="DD12" s="9">
        <v>14.754</v>
      </c>
      <c r="DE12" s="9">
        <v>48.283999999999999</v>
      </c>
      <c r="DF12" s="9">
        <v>1682.268</v>
      </c>
      <c r="DG12" s="9">
        <v>701.64599999999996</v>
      </c>
      <c r="DH12" s="9">
        <v>980.62300000000005</v>
      </c>
      <c r="DI12" s="9">
        <v>663.12199999999996</v>
      </c>
      <c r="DJ12" s="9">
        <v>340.52699999999999</v>
      </c>
      <c r="DK12" s="9">
        <v>322.59500000000003</v>
      </c>
      <c r="DL12" s="9">
        <v>612.28399999999999</v>
      </c>
      <c r="DM12" s="9">
        <v>322.42899999999997</v>
      </c>
      <c r="DN12" s="9">
        <v>289.85500000000002</v>
      </c>
      <c r="DO12" s="9">
        <v>50.838000000000001</v>
      </c>
      <c r="DP12" s="9">
        <v>18.097999999999999</v>
      </c>
      <c r="DQ12" s="9">
        <v>32.74</v>
      </c>
      <c r="DR12" s="9">
        <v>7.1689999999999996</v>
      </c>
      <c r="DS12" s="9">
        <v>2.6309999999999998</v>
      </c>
      <c r="DT12" s="9">
        <v>4.5380000000000003</v>
      </c>
      <c r="DU12" s="9">
        <v>797.49</v>
      </c>
      <c r="DV12" s="9">
        <v>277.74700000000001</v>
      </c>
      <c r="DW12" s="9">
        <v>519.74300000000005</v>
      </c>
      <c r="DX12" s="9">
        <v>70.786000000000001</v>
      </c>
      <c r="DY12" s="9">
        <v>26.271000000000001</v>
      </c>
      <c r="DZ12" s="9">
        <v>44.515000000000001</v>
      </c>
      <c r="EA12" s="9">
        <v>726.70399999999995</v>
      </c>
      <c r="EB12" s="9">
        <v>251.476</v>
      </c>
      <c r="EC12" s="9">
        <v>475.22800000000001</v>
      </c>
      <c r="ED12" s="9">
        <v>214.48699999999999</v>
      </c>
      <c r="EE12" s="9">
        <v>80.741</v>
      </c>
      <c r="EF12" s="9">
        <v>133.74700000000001</v>
      </c>
      <c r="EG12" s="9">
        <v>2290.893</v>
      </c>
      <c r="EH12" s="9">
        <v>878.16099999999994</v>
      </c>
      <c r="EI12" s="9">
        <v>1412.732</v>
      </c>
      <c r="EJ12" s="9">
        <v>1896.9459999999999</v>
      </c>
      <c r="EK12" s="9">
        <v>677.86400000000003</v>
      </c>
      <c r="EL12" s="9">
        <v>1219.0820000000001</v>
      </c>
      <c r="EM12" s="9">
        <v>393.947</v>
      </c>
      <c r="EN12" s="9">
        <v>200.29599999999999</v>
      </c>
      <c r="EO12" s="9">
        <v>193.65100000000001</v>
      </c>
      <c r="EP12" s="9">
        <v>711.30499999999995</v>
      </c>
      <c r="EQ12" s="9">
        <v>374.83</v>
      </c>
      <c r="ER12" s="9">
        <v>336.47500000000002</v>
      </c>
      <c r="ES12" s="9">
        <v>3516.2779999999998</v>
      </c>
      <c r="ET12" s="9">
        <v>1314.03</v>
      </c>
      <c r="EU12" s="9">
        <v>2202.248</v>
      </c>
      <c r="EV12" s="9">
        <v>11718.036</v>
      </c>
      <c r="EW12" s="9">
        <v>6208.4110000000001</v>
      </c>
      <c r="EX12" s="9">
        <v>5509.6260000000002</v>
      </c>
      <c r="EY12" s="9">
        <v>3973.1619999999998</v>
      </c>
      <c r="EZ12" s="9">
        <v>1579.807</v>
      </c>
      <c r="FA12" s="9">
        <v>2393.355</v>
      </c>
      <c r="FB12" s="9">
        <v>3123.3580000000002</v>
      </c>
      <c r="FC12" s="9">
        <v>1595.4970000000001</v>
      </c>
      <c r="FD12" s="9">
        <v>1527.8610000000001</v>
      </c>
      <c r="FE12" s="9">
        <v>1878.588</v>
      </c>
      <c r="FF12" s="9">
        <v>945.51499999999999</v>
      </c>
      <c r="FG12" s="9">
        <v>933.07299999999998</v>
      </c>
      <c r="FH12" s="9">
        <v>496.99799999999999</v>
      </c>
      <c r="FI12" s="9">
        <v>254.767</v>
      </c>
      <c r="FJ12" s="9">
        <v>242.23099999999999</v>
      </c>
      <c r="FK12" s="9">
        <v>373.06599999999997</v>
      </c>
      <c r="FL12" s="9">
        <v>177.46899999999999</v>
      </c>
      <c r="FM12" s="9">
        <v>195.59800000000001</v>
      </c>
      <c r="FN12" s="9">
        <v>625.71</v>
      </c>
      <c r="FO12" s="9">
        <v>342.73500000000001</v>
      </c>
      <c r="FP12" s="9">
        <v>282.97500000000002</v>
      </c>
      <c r="FQ12" s="9">
        <v>59.676000000000002</v>
      </c>
      <c r="FR12" s="9">
        <v>35.902999999999999</v>
      </c>
      <c r="FS12" s="9">
        <v>23.773</v>
      </c>
      <c r="FT12" s="9">
        <v>54.064999999999998</v>
      </c>
      <c r="FU12" s="9">
        <v>33.469000000000001</v>
      </c>
      <c r="FV12" s="9">
        <v>20.596</v>
      </c>
      <c r="FW12" s="9">
        <v>29.329000000000001</v>
      </c>
      <c r="FX12" s="9">
        <v>17.532</v>
      </c>
      <c r="FY12" s="9">
        <v>11.797000000000001</v>
      </c>
      <c r="FZ12" s="9">
        <v>24.736999999999998</v>
      </c>
      <c r="GA12" s="9">
        <v>15.936999999999999</v>
      </c>
      <c r="GB12" s="9">
        <v>8.7989999999999995</v>
      </c>
      <c r="GC12" s="9">
        <v>5.61</v>
      </c>
      <c r="GD12" s="9">
        <v>2.4329999999999998</v>
      </c>
      <c r="GE12" s="9">
        <v>3.177</v>
      </c>
      <c r="GF12" s="9">
        <v>566.03399999999999</v>
      </c>
      <c r="GG12" s="9">
        <v>306.83199999999999</v>
      </c>
      <c r="GH12" s="9">
        <v>259.202</v>
      </c>
      <c r="GI12" s="9">
        <v>234.00800000000001</v>
      </c>
      <c r="GJ12" s="9">
        <v>131.45699999999999</v>
      </c>
      <c r="GK12" s="9">
        <v>102.551</v>
      </c>
      <c r="GL12" s="9">
        <v>222.779</v>
      </c>
      <c r="GM12" s="9">
        <v>127.232</v>
      </c>
      <c r="GN12" s="9">
        <v>95.546999999999997</v>
      </c>
      <c r="GO12" s="9">
        <v>11.228999999999999</v>
      </c>
      <c r="GP12" s="9">
        <v>4.226</v>
      </c>
      <c r="GQ12" s="9">
        <v>7.0030000000000001</v>
      </c>
      <c r="GR12" s="9">
        <v>1.514</v>
      </c>
      <c r="GS12" s="9">
        <v>0.124</v>
      </c>
      <c r="GT12" s="9">
        <v>1.391</v>
      </c>
      <c r="GU12" s="9">
        <v>281.346</v>
      </c>
      <c r="GV12" s="9">
        <v>148.053</v>
      </c>
      <c r="GW12" s="9">
        <v>133.29300000000001</v>
      </c>
      <c r="GX12" s="9">
        <v>13.909000000000001</v>
      </c>
      <c r="GY12" s="9">
        <v>7.7370000000000001</v>
      </c>
      <c r="GZ12" s="9">
        <v>6.1719999999999997</v>
      </c>
      <c r="HA12" s="9">
        <v>267.43599999999998</v>
      </c>
      <c r="HB12" s="9">
        <v>140.316</v>
      </c>
      <c r="HC12" s="9">
        <v>127.121</v>
      </c>
      <c r="HD12" s="9">
        <v>49.167000000000002</v>
      </c>
      <c r="HE12" s="9">
        <v>27.198</v>
      </c>
      <c r="HF12" s="9">
        <v>21.968</v>
      </c>
      <c r="HG12" s="9">
        <v>619.05999999999995</v>
      </c>
      <c r="HH12" s="9">
        <v>307.24700000000001</v>
      </c>
      <c r="HI12" s="9">
        <v>311.81299999999999</v>
      </c>
      <c r="HJ12" s="9">
        <v>598.38</v>
      </c>
      <c r="HK12" s="9">
        <v>295.565</v>
      </c>
      <c r="HL12" s="9">
        <v>302.815</v>
      </c>
      <c r="HM12" s="9">
        <v>20.68</v>
      </c>
      <c r="HN12" s="9">
        <v>11.683</v>
      </c>
      <c r="HO12" s="9">
        <v>8.9969999999999999</v>
      </c>
      <c r="HP12" s="9">
        <v>252.108</v>
      </c>
      <c r="HQ12" s="9">
        <v>144.76400000000001</v>
      </c>
      <c r="HR12" s="9">
        <v>107.34399999999999</v>
      </c>
      <c r="HS12" s="9">
        <v>992.66099999999994</v>
      </c>
      <c r="HT12" s="9">
        <v>505.21800000000002</v>
      </c>
      <c r="HU12" s="9">
        <v>487.44299999999998</v>
      </c>
      <c r="HV12" s="9">
        <v>1938.2639999999999</v>
      </c>
      <c r="HW12" s="9">
        <v>981.41800000000001</v>
      </c>
      <c r="HX12" s="9">
        <v>956.846</v>
      </c>
      <c r="HY12" s="9">
        <v>1185.0940000000001</v>
      </c>
      <c r="HZ12" s="9">
        <v>614.07899999999995</v>
      </c>
      <c r="IA12" s="9">
        <v>571.01400000000001</v>
      </c>
      <c r="IB12" s="9">
        <v>6702.9290000000001</v>
      </c>
      <c r="IC12" s="9">
        <v>3319.3180000000002</v>
      </c>
      <c r="ID12" s="9">
        <v>3383.6120000000001</v>
      </c>
      <c r="IE12" s="9">
        <v>5354.7349999999997</v>
      </c>
      <c r="IF12" s="9">
        <v>2915.2849999999999</v>
      </c>
      <c r="IG12" s="9">
        <v>2439.4499999999998</v>
      </c>
      <c r="IH12" s="9">
        <v>688.75099999999998</v>
      </c>
      <c r="II12" s="9">
        <v>378.346</v>
      </c>
      <c r="IJ12" s="9">
        <v>310.40499999999997</v>
      </c>
      <c r="IK12" s="9">
        <v>357.81599999999997</v>
      </c>
      <c r="IL12" s="9">
        <v>134.28100000000001</v>
      </c>
      <c r="IM12" s="9">
        <v>223.535</v>
      </c>
      <c r="IN12" s="9">
        <v>795.39400000000001</v>
      </c>
      <c r="IO12" s="9">
        <v>237.91399999999999</v>
      </c>
      <c r="IP12" s="9">
        <v>557.48</v>
      </c>
      <c r="IQ12" s="9">
        <v>127.97499999999999</v>
      </c>
    </row>
    <row r="13" spans="1:251">
      <c r="A13" s="10">
        <v>42767</v>
      </c>
      <c r="B13" s="9">
        <v>19507.530999999999</v>
      </c>
      <c r="C13" s="9">
        <v>9599.4629999999997</v>
      </c>
      <c r="D13" s="9">
        <v>9908.0669999999991</v>
      </c>
      <c r="E13" s="9">
        <v>12037.361000000001</v>
      </c>
      <c r="F13" s="9">
        <v>6436.5039999999999</v>
      </c>
      <c r="G13" s="9">
        <v>5600.8580000000002</v>
      </c>
      <c r="H13" s="9">
        <v>1868.6369999999999</v>
      </c>
      <c r="I13" s="9">
        <v>975.00199999999995</v>
      </c>
      <c r="J13" s="9">
        <v>893.63499999999999</v>
      </c>
      <c r="K13" s="9">
        <v>1150.3710000000001</v>
      </c>
      <c r="L13" s="9">
        <v>475.779</v>
      </c>
      <c r="M13" s="9">
        <v>674.59199999999998</v>
      </c>
      <c r="N13" s="9">
        <v>2100.049</v>
      </c>
      <c r="O13" s="9">
        <v>865.19</v>
      </c>
      <c r="P13" s="9">
        <v>1234.8589999999999</v>
      </c>
      <c r="Q13" s="9">
        <v>293.524</v>
      </c>
      <c r="R13" s="9">
        <v>107.541</v>
      </c>
      <c r="S13" s="9">
        <v>185.983</v>
      </c>
      <c r="T13" s="9">
        <v>216.839</v>
      </c>
      <c r="U13" s="9">
        <v>92.781999999999996</v>
      </c>
      <c r="V13" s="9">
        <v>124.057</v>
      </c>
      <c r="W13" s="9">
        <v>98.195999999999998</v>
      </c>
      <c r="X13" s="9">
        <v>45.734000000000002</v>
      </c>
      <c r="Y13" s="9">
        <v>52.460999999999999</v>
      </c>
      <c r="Z13" s="9">
        <v>118.643</v>
      </c>
      <c r="AA13" s="9">
        <v>47.048000000000002</v>
      </c>
      <c r="AB13" s="9">
        <v>71.594999999999999</v>
      </c>
      <c r="AC13" s="9">
        <v>76.685000000000002</v>
      </c>
      <c r="AD13" s="9">
        <v>14.759</v>
      </c>
      <c r="AE13" s="9">
        <v>61.926000000000002</v>
      </c>
      <c r="AF13" s="9">
        <v>1806.5250000000001</v>
      </c>
      <c r="AG13" s="9">
        <v>757.649</v>
      </c>
      <c r="AH13" s="9">
        <v>1048.876</v>
      </c>
      <c r="AI13" s="9">
        <v>697.75800000000004</v>
      </c>
      <c r="AJ13" s="9">
        <v>365.22199999999998</v>
      </c>
      <c r="AK13" s="9">
        <v>332.536</v>
      </c>
      <c r="AL13" s="9">
        <v>652.04</v>
      </c>
      <c r="AM13" s="9">
        <v>349.62400000000002</v>
      </c>
      <c r="AN13" s="9">
        <v>302.416</v>
      </c>
      <c r="AO13" s="9">
        <v>45.718000000000004</v>
      </c>
      <c r="AP13" s="9">
        <v>15.598000000000001</v>
      </c>
      <c r="AQ13" s="9">
        <v>30.119</v>
      </c>
      <c r="AR13" s="9">
        <v>9.3849999999999998</v>
      </c>
      <c r="AS13" s="9">
        <v>2.1970000000000001</v>
      </c>
      <c r="AT13" s="9">
        <v>7.1879999999999997</v>
      </c>
      <c r="AU13" s="9">
        <v>889.46900000000005</v>
      </c>
      <c r="AV13" s="9">
        <v>325.53899999999999</v>
      </c>
      <c r="AW13" s="9">
        <v>563.92999999999995</v>
      </c>
      <c r="AX13" s="9">
        <v>100.312</v>
      </c>
      <c r="AY13" s="9">
        <v>42.19</v>
      </c>
      <c r="AZ13" s="9">
        <v>58.122</v>
      </c>
      <c r="BA13" s="9">
        <v>789.15700000000004</v>
      </c>
      <c r="BB13" s="9">
        <v>283.34800000000001</v>
      </c>
      <c r="BC13" s="9">
        <v>505.80799999999999</v>
      </c>
      <c r="BD13" s="9">
        <v>209.91399999999999</v>
      </c>
      <c r="BE13" s="9">
        <v>64.691000000000003</v>
      </c>
      <c r="BF13" s="9">
        <v>145.22200000000001</v>
      </c>
      <c r="BG13" s="9">
        <v>5370.12</v>
      </c>
      <c r="BH13" s="9">
        <v>2297.77</v>
      </c>
      <c r="BI13" s="9">
        <v>3072.3510000000001</v>
      </c>
      <c r="BJ13" s="9">
        <v>4738.7969999999996</v>
      </c>
      <c r="BK13" s="9">
        <v>1980.13</v>
      </c>
      <c r="BL13" s="9">
        <v>2758.6669999999999</v>
      </c>
      <c r="BM13" s="9">
        <v>631.32299999999998</v>
      </c>
      <c r="BN13" s="9">
        <v>317.64</v>
      </c>
      <c r="BO13" s="9">
        <v>313.68299999999999</v>
      </c>
      <c r="BP13" s="9">
        <v>750.23599999999999</v>
      </c>
      <c r="BQ13" s="9">
        <v>395.358</v>
      </c>
      <c r="BR13" s="9">
        <v>354.87799999999999</v>
      </c>
      <c r="BS13" s="9">
        <v>6719.9340000000002</v>
      </c>
      <c r="BT13" s="9">
        <v>2767.6019999999999</v>
      </c>
      <c r="BU13" s="9">
        <v>3952.3319999999999</v>
      </c>
      <c r="BV13" s="9">
        <v>12330.885</v>
      </c>
      <c r="BW13" s="9">
        <v>6544.0439999999999</v>
      </c>
      <c r="BX13" s="9">
        <v>5786.8410000000003</v>
      </c>
      <c r="BY13" s="9">
        <v>7176.6459999999997</v>
      </c>
      <c r="BZ13" s="9">
        <v>3055.4189999999999</v>
      </c>
      <c r="CA13" s="9">
        <v>4121.2269999999999</v>
      </c>
      <c r="CB13" s="9">
        <v>15908.578</v>
      </c>
      <c r="CC13" s="9">
        <v>7881.6379999999999</v>
      </c>
      <c r="CD13" s="9">
        <v>8026.9409999999998</v>
      </c>
      <c r="CE13" s="9">
        <v>11575.441000000001</v>
      </c>
      <c r="CF13" s="9">
        <v>6158.9279999999999</v>
      </c>
      <c r="CG13" s="9">
        <v>5416.5119999999997</v>
      </c>
      <c r="CH13" s="9">
        <v>1832.165</v>
      </c>
      <c r="CI13" s="9">
        <v>951.05</v>
      </c>
      <c r="CJ13" s="9">
        <v>881.11500000000001</v>
      </c>
      <c r="CK13" s="9">
        <v>1130.893</v>
      </c>
      <c r="CL13" s="9">
        <v>463.709</v>
      </c>
      <c r="CM13" s="9">
        <v>667.18399999999997</v>
      </c>
      <c r="CN13" s="9">
        <v>1991.3420000000001</v>
      </c>
      <c r="CO13" s="9">
        <v>807.755</v>
      </c>
      <c r="CP13" s="9">
        <v>1183.586</v>
      </c>
      <c r="CQ13" s="9">
        <v>281.00900000000001</v>
      </c>
      <c r="CR13" s="9">
        <v>101.044</v>
      </c>
      <c r="CS13" s="9">
        <v>179.965</v>
      </c>
      <c r="CT13" s="9">
        <v>206.07499999999999</v>
      </c>
      <c r="CU13" s="9">
        <v>86.713999999999999</v>
      </c>
      <c r="CV13" s="9">
        <v>119.361</v>
      </c>
      <c r="CW13" s="9">
        <v>95.033000000000001</v>
      </c>
      <c r="CX13" s="9">
        <v>43.93</v>
      </c>
      <c r="CY13" s="9">
        <v>51.103000000000002</v>
      </c>
      <c r="CZ13" s="9">
        <v>111.042</v>
      </c>
      <c r="DA13" s="9">
        <v>42.783999999999999</v>
      </c>
      <c r="DB13" s="9">
        <v>68.257999999999996</v>
      </c>
      <c r="DC13" s="9">
        <v>74.933999999999997</v>
      </c>
      <c r="DD13" s="9">
        <v>14.33</v>
      </c>
      <c r="DE13" s="9">
        <v>60.603999999999999</v>
      </c>
      <c r="DF13" s="9">
        <v>1710.3320000000001</v>
      </c>
      <c r="DG13" s="9">
        <v>706.71100000000001</v>
      </c>
      <c r="DH13" s="9">
        <v>1003.621</v>
      </c>
      <c r="DI13" s="9">
        <v>692.20799999999997</v>
      </c>
      <c r="DJ13" s="9">
        <v>361.52199999999999</v>
      </c>
      <c r="DK13" s="9">
        <v>330.685</v>
      </c>
      <c r="DL13" s="9">
        <v>646.745</v>
      </c>
      <c r="DM13" s="9">
        <v>346.17899999999997</v>
      </c>
      <c r="DN13" s="9">
        <v>300.56599999999997</v>
      </c>
      <c r="DO13" s="9">
        <v>45.463000000000001</v>
      </c>
      <c r="DP13" s="9">
        <v>15.343999999999999</v>
      </c>
      <c r="DQ13" s="9">
        <v>30.119</v>
      </c>
      <c r="DR13" s="9">
        <v>9.3849999999999998</v>
      </c>
      <c r="DS13" s="9">
        <v>2.1970000000000001</v>
      </c>
      <c r="DT13" s="9">
        <v>7.1879999999999997</v>
      </c>
      <c r="DU13" s="9">
        <v>808.11099999999999</v>
      </c>
      <c r="DV13" s="9">
        <v>282.50400000000002</v>
      </c>
      <c r="DW13" s="9">
        <v>525.60699999999997</v>
      </c>
      <c r="DX13" s="9">
        <v>69.412999999999997</v>
      </c>
      <c r="DY13" s="9">
        <v>24.242999999999999</v>
      </c>
      <c r="DZ13" s="9">
        <v>45.17</v>
      </c>
      <c r="EA13" s="9">
        <v>738.69799999999998</v>
      </c>
      <c r="EB13" s="9">
        <v>258.26100000000002</v>
      </c>
      <c r="EC13" s="9">
        <v>480.43700000000001</v>
      </c>
      <c r="ED13" s="9">
        <v>200.62899999999999</v>
      </c>
      <c r="EE13" s="9">
        <v>60.488</v>
      </c>
      <c r="EF13" s="9">
        <v>140.14099999999999</v>
      </c>
      <c r="EG13" s="9">
        <v>2341.7959999999998</v>
      </c>
      <c r="EH13" s="9">
        <v>914.95399999999995</v>
      </c>
      <c r="EI13" s="9">
        <v>1426.8420000000001</v>
      </c>
      <c r="EJ13" s="9">
        <v>1888.277</v>
      </c>
      <c r="EK13" s="9">
        <v>680.726</v>
      </c>
      <c r="EL13" s="9">
        <v>1207.5519999999999</v>
      </c>
      <c r="EM13" s="9">
        <v>453.51900000000001</v>
      </c>
      <c r="EN13" s="9">
        <v>234.22800000000001</v>
      </c>
      <c r="EO13" s="9">
        <v>219.291</v>
      </c>
      <c r="EP13" s="9">
        <v>741.77800000000002</v>
      </c>
      <c r="EQ13" s="9">
        <v>390.10899999999998</v>
      </c>
      <c r="ER13" s="9">
        <v>351.67</v>
      </c>
      <c r="ES13" s="9">
        <v>3591.36</v>
      </c>
      <c r="ET13" s="9">
        <v>1332.6010000000001</v>
      </c>
      <c r="EU13" s="9">
        <v>2258.759</v>
      </c>
      <c r="EV13" s="9">
        <v>11856.45</v>
      </c>
      <c r="EW13" s="9">
        <v>6259.9719999999998</v>
      </c>
      <c r="EX13" s="9">
        <v>5596.4780000000001</v>
      </c>
      <c r="EY13" s="9">
        <v>4052.1289999999999</v>
      </c>
      <c r="EZ13" s="9">
        <v>1621.6659999999999</v>
      </c>
      <c r="FA13" s="9">
        <v>2430.4630000000002</v>
      </c>
      <c r="FB13" s="9">
        <v>3158.4549999999999</v>
      </c>
      <c r="FC13" s="9">
        <v>1610.0429999999999</v>
      </c>
      <c r="FD13" s="9">
        <v>1548.412</v>
      </c>
      <c r="FE13" s="9">
        <v>1848.38</v>
      </c>
      <c r="FF13" s="9">
        <v>938.12599999999998</v>
      </c>
      <c r="FG13" s="9">
        <v>910.25400000000002</v>
      </c>
      <c r="FH13" s="9">
        <v>538.05799999999999</v>
      </c>
      <c r="FI13" s="9">
        <v>267.81299999999999</v>
      </c>
      <c r="FJ13" s="9">
        <v>270.245</v>
      </c>
      <c r="FK13" s="9">
        <v>401.25200000000001</v>
      </c>
      <c r="FL13" s="9">
        <v>181.16</v>
      </c>
      <c r="FM13" s="9">
        <v>220.09200000000001</v>
      </c>
      <c r="FN13" s="9">
        <v>679.37599999999998</v>
      </c>
      <c r="FO13" s="9">
        <v>358.10899999999998</v>
      </c>
      <c r="FP13" s="9">
        <v>321.267</v>
      </c>
      <c r="FQ13" s="9">
        <v>67.870999999999995</v>
      </c>
      <c r="FR13" s="9">
        <v>34.064999999999998</v>
      </c>
      <c r="FS13" s="9">
        <v>33.807000000000002</v>
      </c>
      <c r="FT13" s="9">
        <v>61.067</v>
      </c>
      <c r="FU13" s="9">
        <v>32.604999999999997</v>
      </c>
      <c r="FV13" s="9">
        <v>28.462</v>
      </c>
      <c r="FW13" s="9">
        <v>26.134</v>
      </c>
      <c r="FX13" s="9">
        <v>14.388</v>
      </c>
      <c r="FY13" s="9">
        <v>11.746</v>
      </c>
      <c r="FZ13" s="9">
        <v>34.932000000000002</v>
      </c>
      <c r="GA13" s="9">
        <v>18.216999999999999</v>
      </c>
      <c r="GB13" s="9">
        <v>16.715</v>
      </c>
      <c r="GC13" s="9">
        <v>6.8049999999999997</v>
      </c>
      <c r="GD13" s="9">
        <v>1.46</v>
      </c>
      <c r="GE13" s="9">
        <v>5.3449999999999998</v>
      </c>
      <c r="GF13" s="9">
        <v>611.50400000000002</v>
      </c>
      <c r="GG13" s="9">
        <v>324.04399999999998</v>
      </c>
      <c r="GH13" s="9">
        <v>287.45999999999998</v>
      </c>
      <c r="GI13" s="9">
        <v>262.30500000000001</v>
      </c>
      <c r="GJ13" s="9">
        <v>150.59399999999999</v>
      </c>
      <c r="GK13" s="9">
        <v>111.711</v>
      </c>
      <c r="GL13" s="9">
        <v>250.91900000000001</v>
      </c>
      <c r="GM13" s="9">
        <v>145.197</v>
      </c>
      <c r="GN13" s="9">
        <v>105.723</v>
      </c>
      <c r="GO13" s="9">
        <v>11.385</v>
      </c>
      <c r="GP13" s="9">
        <v>5.3970000000000002</v>
      </c>
      <c r="GQ13" s="9">
        <v>5.9889999999999999</v>
      </c>
      <c r="GR13" s="9">
        <v>1.167</v>
      </c>
      <c r="GS13" s="9">
        <v>0.57999999999999996</v>
      </c>
      <c r="GT13" s="9">
        <v>0.58799999999999997</v>
      </c>
      <c r="GU13" s="9">
        <v>299.89299999999997</v>
      </c>
      <c r="GV13" s="9">
        <v>152.58699999999999</v>
      </c>
      <c r="GW13" s="9">
        <v>147.30600000000001</v>
      </c>
      <c r="GX13" s="9">
        <v>24.263999999999999</v>
      </c>
      <c r="GY13" s="9">
        <v>11.585000000000001</v>
      </c>
      <c r="GZ13" s="9">
        <v>12.679</v>
      </c>
      <c r="HA13" s="9">
        <v>275.62900000000002</v>
      </c>
      <c r="HB13" s="9">
        <v>141.00200000000001</v>
      </c>
      <c r="HC13" s="9">
        <v>134.62700000000001</v>
      </c>
      <c r="HD13" s="9">
        <v>48.139000000000003</v>
      </c>
      <c r="HE13" s="9">
        <v>20.283999999999999</v>
      </c>
      <c r="HF13" s="9">
        <v>27.855</v>
      </c>
      <c r="HG13" s="9">
        <v>630.70000000000005</v>
      </c>
      <c r="HH13" s="9">
        <v>313.80799999999999</v>
      </c>
      <c r="HI13" s="9">
        <v>316.892</v>
      </c>
      <c r="HJ13" s="9">
        <v>602.89099999999996</v>
      </c>
      <c r="HK13" s="9">
        <v>297.89400000000001</v>
      </c>
      <c r="HL13" s="9">
        <v>304.99700000000001</v>
      </c>
      <c r="HM13" s="9">
        <v>27.809000000000001</v>
      </c>
      <c r="HN13" s="9">
        <v>15.914</v>
      </c>
      <c r="HO13" s="9">
        <v>11.895</v>
      </c>
      <c r="HP13" s="9">
        <v>277.05399999999997</v>
      </c>
      <c r="HQ13" s="9">
        <v>159.58500000000001</v>
      </c>
      <c r="HR13" s="9">
        <v>117.46899999999999</v>
      </c>
      <c r="HS13" s="9">
        <v>1033.0219999999999</v>
      </c>
      <c r="HT13" s="9">
        <v>512.33199999999999</v>
      </c>
      <c r="HU13" s="9">
        <v>520.69000000000005</v>
      </c>
      <c r="HV13" s="9">
        <v>1916.251</v>
      </c>
      <c r="HW13" s="9">
        <v>972.19100000000003</v>
      </c>
      <c r="HX13" s="9">
        <v>944.06</v>
      </c>
      <c r="HY13" s="9">
        <v>1242.204</v>
      </c>
      <c r="HZ13" s="9">
        <v>637.85199999999998</v>
      </c>
      <c r="IA13" s="9">
        <v>604.35199999999998</v>
      </c>
      <c r="IB13" s="9">
        <v>6808.6549999999997</v>
      </c>
      <c r="IC13" s="9">
        <v>3371.0309999999999</v>
      </c>
      <c r="ID13" s="9">
        <v>3437.6239999999998</v>
      </c>
      <c r="IE13" s="9">
        <v>5451.7920000000004</v>
      </c>
      <c r="IF13" s="9">
        <v>2974.39</v>
      </c>
      <c r="IG13" s="9">
        <v>2477.402</v>
      </c>
      <c r="IH13" s="9">
        <v>778.173</v>
      </c>
      <c r="II13" s="9">
        <v>420.05099999999999</v>
      </c>
      <c r="IJ13" s="9">
        <v>358.12200000000001</v>
      </c>
      <c r="IK13" s="9">
        <v>414.46499999999997</v>
      </c>
      <c r="IL13" s="9">
        <v>160.61699999999999</v>
      </c>
      <c r="IM13" s="9">
        <v>253.84800000000001</v>
      </c>
      <c r="IN13" s="9">
        <v>809.06</v>
      </c>
      <c r="IO13" s="9">
        <v>242.70500000000001</v>
      </c>
      <c r="IP13" s="9">
        <v>566.35500000000002</v>
      </c>
      <c r="IQ13" s="9">
        <v>147.285</v>
      </c>
    </row>
    <row r="14" spans="1:251">
      <c r="A14" s="10">
        <v>43132</v>
      </c>
      <c r="B14" s="9">
        <v>19854.566999999999</v>
      </c>
      <c r="C14" s="9">
        <v>9761.2119999999995</v>
      </c>
      <c r="D14" s="9">
        <v>10093.355</v>
      </c>
      <c r="E14" s="9">
        <v>12457.397999999999</v>
      </c>
      <c r="F14" s="9">
        <v>6612.6490000000003</v>
      </c>
      <c r="G14" s="9">
        <v>5844.7489999999998</v>
      </c>
      <c r="H14" s="9">
        <v>1850.4770000000001</v>
      </c>
      <c r="I14" s="9">
        <v>958.22500000000002</v>
      </c>
      <c r="J14" s="9">
        <v>892.25099999999998</v>
      </c>
      <c r="K14" s="9">
        <v>1122.491</v>
      </c>
      <c r="L14" s="9">
        <v>470.625</v>
      </c>
      <c r="M14" s="9">
        <v>651.86599999999999</v>
      </c>
      <c r="N14" s="9">
        <v>2093.0970000000002</v>
      </c>
      <c r="O14" s="9">
        <v>894.02599999999995</v>
      </c>
      <c r="P14" s="9">
        <v>1199.0709999999999</v>
      </c>
      <c r="Q14" s="9">
        <v>284.91500000000002</v>
      </c>
      <c r="R14" s="9">
        <v>108.866</v>
      </c>
      <c r="S14" s="9">
        <v>176.04900000000001</v>
      </c>
      <c r="T14" s="9">
        <v>207.56399999999999</v>
      </c>
      <c r="U14" s="9">
        <v>96.194999999999993</v>
      </c>
      <c r="V14" s="9">
        <v>111.369</v>
      </c>
      <c r="W14" s="9">
        <v>98.608000000000004</v>
      </c>
      <c r="X14" s="9">
        <v>47.405000000000001</v>
      </c>
      <c r="Y14" s="9">
        <v>51.203000000000003</v>
      </c>
      <c r="Z14" s="9">
        <v>108.956</v>
      </c>
      <c r="AA14" s="9">
        <v>48.79</v>
      </c>
      <c r="AB14" s="9">
        <v>60.164999999999999</v>
      </c>
      <c r="AC14" s="9">
        <v>77.350999999999999</v>
      </c>
      <c r="AD14" s="9">
        <v>12.670999999999999</v>
      </c>
      <c r="AE14" s="9">
        <v>64.680000000000007</v>
      </c>
      <c r="AF14" s="9">
        <v>1808.183</v>
      </c>
      <c r="AG14" s="9">
        <v>785.16099999999994</v>
      </c>
      <c r="AH14" s="9">
        <v>1023.022</v>
      </c>
      <c r="AI14" s="9">
        <v>680.91399999999999</v>
      </c>
      <c r="AJ14" s="9">
        <v>353.03800000000001</v>
      </c>
      <c r="AK14" s="9">
        <v>327.87700000000001</v>
      </c>
      <c r="AL14" s="9">
        <v>637.80799999999999</v>
      </c>
      <c r="AM14" s="9">
        <v>338.55399999999997</v>
      </c>
      <c r="AN14" s="9">
        <v>299.25400000000002</v>
      </c>
      <c r="AO14" s="9">
        <v>43.106000000000002</v>
      </c>
      <c r="AP14" s="9">
        <v>14.484</v>
      </c>
      <c r="AQ14" s="9">
        <v>28.623000000000001</v>
      </c>
      <c r="AR14" s="9">
        <v>11.025</v>
      </c>
      <c r="AS14" s="9">
        <v>5.7930000000000001</v>
      </c>
      <c r="AT14" s="9">
        <v>5.2320000000000002</v>
      </c>
      <c r="AU14" s="9">
        <v>884.00099999999998</v>
      </c>
      <c r="AV14" s="9">
        <v>332.55200000000002</v>
      </c>
      <c r="AW14" s="9">
        <v>551.44899999999996</v>
      </c>
      <c r="AX14" s="9">
        <v>101.492</v>
      </c>
      <c r="AY14" s="9">
        <v>42.86</v>
      </c>
      <c r="AZ14" s="9">
        <v>58.631999999999998</v>
      </c>
      <c r="BA14" s="9">
        <v>782.51</v>
      </c>
      <c r="BB14" s="9">
        <v>289.69200000000001</v>
      </c>
      <c r="BC14" s="9">
        <v>492.81700000000001</v>
      </c>
      <c r="BD14" s="9">
        <v>232.24199999999999</v>
      </c>
      <c r="BE14" s="9">
        <v>93.778000000000006</v>
      </c>
      <c r="BF14" s="9">
        <v>138.464</v>
      </c>
      <c r="BG14" s="9">
        <v>5304.0720000000001</v>
      </c>
      <c r="BH14" s="9">
        <v>2254.5369999999998</v>
      </c>
      <c r="BI14" s="9">
        <v>3049.5349999999999</v>
      </c>
      <c r="BJ14" s="9">
        <v>4790.1639999999998</v>
      </c>
      <c r="BK14" s="9">
        <v>1985.596</v>
      </c>
      <c r="BL14" s="9">
        <v>2804.567</v>
      </c>
      <c r="BM14" s="9">
        <v>513.90800000000002</v>
      </c>
      <c r="BN14" s="9">
        <v>268.94099999999997</v>
      </c>
      <c r="BO14" s="9">
        <v>244.96799999999999</v>
      </c>
      <c r="BP14" s="9">
        <v>736.41600000000005</v>
      </c>
      <c r="BQ14" s="9">
        <v>385.959</v>
      </c>
      <c r="BR14" s="9">
        <v>350.45699999999999</v>
      </c>
      <c r="BS14" s="9">
        <v>6660.7529999999997</v>
      </c>
      <c r="BT14" s="9">
        <v>2762.605</v>
      </c>
      <c r="BU14" s="9">
        <v>3898.1489999999999</v>
      </c>
      <c r="BV14" s="9">
        <v>12742.312</v>
      </c>
      <c r="BW14" s="9">
        <v>6721.5140000000001</v>
      </c>
      <c r="BX14" s="9">
        <v>6020.7979999999998</v>
      </c>
      <c r="BY14" s="9">
        <v>7112.2550000000001</v>
      </c>
      <c r="BZ14" s="9">
        <v>3039.6979999999999</v>
      </c>
      <c r="CA14" s="9">
        <v>4072.5569999999998</v>
      </c>
      <c r="CB14" s="9">
        <v>16112.022000000001</v>
      </c>
      <c r="CC14" s="9">
        <v>7981.1509999999998</v>
      </c>
      <c r="CD14" s="9">
        <v>8130.8710000000001</v>
      </c>
      <c r="CE14" s="9">
        <v>11932.655000000001</v>
      </c>
      <c r="CF14" s="9">
        <v>6295.0659999999998</v>
      </c>
      <c r="CG14" s="9">
        <v>5637.5889999999999</v>
      </c>
      <c r="CH14" s="9">
        <v>1796.3679999999999</v>
      </c>
      <c r="CI14" s="9">
        <v>920.96600000000001</v>
      </c>
      <c r="CJ14" s="9">
        <v>875.40200000000004</v>
      </c>
      <c r="CK14" s="9">
        <v>1093.9190000000001</v>
      </c>
      <c r="CL14" s="9">
        <v>451.43700000000001</v>
      </c>
      <c r="CM14" s="9">
        <v>642.48299999999995</v>
      </c>
      <c r="CN14" s="9">
        <v>1957.511</v>
      </c>
      <c r="CO14" s="9">
        <v>819.82600000000002</v>
      </c>
      <c r="CP14" s="9">
        <v>1137.6849999999999</v>
      </c>
      <c r="CQ14" s="9">
        <v>273.05099999999999</v>
      </c>
      <c r="CR14" s="9">
        <v>101.68600000000001</v>
      </c>
      <c r="CS14" s="9">
        <v>171.36500000000001</v>
      </c>
      <c r="CT14" s="9">
        <v>198.999</v>
      </c>
      <c r="CU14" s="9">
        <v>90.331999999999994</v>
      </c>
      <c r="CV14" s="9">
        <v>108.667</v>
      </c>
      <c r="CW14" s="9">
        <v>96.888000000000005</v>
      </c>
      <c r="CX14" s="9">
        <v>46.567</v>
      </c>
      <c r="CY14" s="9">
        <v>50.320999999999998</v>
      </c>
      <c r="CZ14" s="9">
        <v>102.11199999999999</v>
      </c>
      <c r="DA14" s="9">
        <v>43.765999999999998</v>
      </c>
      <c r="DB14" s="9">
        <v>58.345999999999997</v>
      </c>
      <c r="DC14" s="9">
        <v>74.052000000000007</v>
      </c>
      <c r="DD14" s="9">
        <v>11.353999999999999</v>
      </c>
      <c r="DE14" s="9">
        <v>62.698</v>
      </c>
      <c r="DF14" s="9">
        <v>1684.4590000000001</v>
      </c>
      <c r="DG14" s="9">
        <v>718.14</v>
      </c>
      <c r="DH14" s="9">
        <v>966.32</v>
      </c>
      <c r="DI14" s="9">
        <v>672.78</v>
      </c>
      <c r="DJ14" s="9">
        <v>346.96300000000002</v>
      </c>
      <c r="DK14" s="9">
        <v>325.81700000000001</v>
      </c>
      <c r="DL14" s="9">
        <v>630.94799999999998</v>
      </c>
      <c r="DM14" s="9">
        <v>332.88900000000001</v>
      </c>
      <c r="DN14" s="9">
        <v>298.05900000000003</v>
      </c>
      <c r="DO14" s="9">
        <v>41.832000000000001</v>
      </c>
      <c r="DP14" s="9">
        <v>14.074</v>
      </c>
      <c r="DQ14" s="9">
        <v>27.757000000000001</v>
      </c>
      <c r="DR14" s="9">
        <v>11.025</v>
      </c>
      <c r="DS14" s="9">
        <v>5.7930000000000001</v>
      </c>
      <c r="DT14" s="9">
        <v>5.2320000000000002</v>
      </c>
      <c r="DU14" s="9">
        <v>785.12</v>
      </c>
      <c r="DV14" s="9">
        <v>279.08</v>
      </c>
      <c r="DW14" s="9">
        <v>506.04</v>
      </c>
      <c r="DX14" s="9">
        <v>73.180000000000007</v>
      </c>
      <c r="DY14" s="9">
        <v>30.14</v>
      </c>
      <c r="DZ14" s="9">
        <v>43.04</v>
      </c>
      <c r="EA14" s="9">
        <v>711.94100000000003</v>
      </c>
      <c r="EB14" s="9">
        <v>248.94</v>
      </c>
      <c r="EC14" s="9">
        <v>463</v>
      </c>
      <c r="ED14" s="9">
        <v>215.53399999999999</v>
      </c>
      <c r="EE14" s="9">
        <v>86.302999999999997</v>
      </c>
      <c r="EF14" s="9">
        <v>129.23099999999999</v>
      </c>
      <c r="EG14" s="9">
        <v>2221.8560000000002</v>
      </c>
      <c r="EH14" s="9">
        <v>866.25900000000001</v>
      </c>
      <c r="EI14" s="9">
        <v>1355.597</v>
      </c>
      <c r="EJ14" s="9">
        <v>1858.904</v>
      </c>
      <c r="EK14" s="9">
        <v>675.17</v>
      </c>
      <c r="EL14" s="9">
        <v>1183.7339999999999</v>
      </c>
      <c r="EM14" s="9">
        <v>362.952</v>
      </c>
      <c r="EN14" s="9">
        <v>191.089</v>
      </c>
      <c r="EO14" s="9">
        <v>171.86199999999999</v>
      </c>
      <c r="EP14" s="9">
        <v>727.83600000000001</v>
      </c>
      <c r="EQ14" s="9">
        <v>379.45499999999998</v>
      </c>
      <c r="ER14" s="9">
        <v>348.38</v>
      </c>
      <c r="ES14" s="9">
        <v>3451.5309999999999</v>
      </c>
      <c r="ET14" s="9">
        <v>1306.6300000000001</v>
      </c>
      <c r="EU14" s="9">
        <v>2144.9009999999998</v>
      </c>
      <c r="EV14" s="9">
        <v>12205.707</v>
      </c>
      <c r="EW14" s="9">
        <v>6396.7520000000004</v>
      </c>
      <c r="EX14" s="9">
        <v>5808.9539999999997</v>
      </c>
      <c r="EY14" s="9">
        <v>3906.3150000000001</v>
      </c>
      <c r="EZ14" s="9">
        <v>1584.3989999999999</v>
      </c>
      <c r="FA14" s="9">
        <v>2321.9160000000002</v>
      </c>
      <c r="FB14" s="9">
        <v>3182.8029999999999</v>
      </c>
      <c r="FC14" s="9">
        <v>1626.9459999999999</v>
      </c>
      <c r="FD14" s="9">
        <v>1555.857</v>
      </c>
      <c r="FE14" s="9">
        <v>1912.5419999999999</v>
      </c>
      <c r="FF14" s="9">
        <v>971.27499999999998</v>
      </c>
      <c r="FG14" s="9">
        <v>941.26800000000003</v>
      </c>
      <c r="FH14" s="9">
        <v>509.79700000000003</v>
      </c>
      <c r="FI14" s="9">
        <v>259.83199999999999</v>
      </c>
      <c r="FJ14" s="9">
        <v>249.965</v>
      </c>
      <c r="FK14" s="9">
        <v>376.01</v>
      </c>
      <c r="FL14" s="9">
        <v>172.56299999999999</v>
      </c>
      <c r="FM14" s="9">
        <v>203.447</v>
      </c>
      <c r="FN14" s="9">
        <v>676.91200000000003</v>
      </c>
      <c r="FO14" s="9">
        <v>347.67200000000003</v>
      </c>
      <c r="FP14" s="9">
        <v>329.24</v>
      </c>
      <c r="FQ14" s="9">
        <v>74.539000000000001</v>
      </c>
      <c r="FR14" s="9">
        <v>39.585999999999999</v>
      </c>
      <c r="FS14" s="9">
        <v>34.953000000000003</v>
      </c>
      <c r="FT14" s="9">
        <v>68.835999999999999</v>
      </c>
      <c r="FU14" s="9">
        <v>38.267000000000003</v>
      </c>
      <c r="FV14" s="9">
        <v>30.568999999999999</v>
      </c>
      <c r="FW14" s="9">
        <v>36.085999999999999</v>
      </c>
      <c r="FX14" s="9">
        <v>19.204999999999998</v>
      </c>
      <c r="FY14" s="9">
        <v>16.881</v>
      </c>
      <c r="FZ14" s="9">
        <v>32.75</v>
      </c>
      <c r="GA14" s="9">
        <v>19.062000000000001</v>
      </c>
      <c r="GB14" s="9">
        <v>13.688000000000001</v>
      </c>
      <c r="GC14" s="9">
        <v>5.7030000000000003</v>
      </c>
      <c r="GD14" s="9">
        <v>1.319</v>
      </c>
      <c r="GE14" s="9">
        <v>4.3840000000000003</v>
      </c>
      <c r="GF14" s="9">
        <v>602.37300000000005</v>
      </c>
      <c r="GG14" s="9">
        <v>308.08600000000001</v>
      </c>
      <c r="GH14" s="9">
        <v>294.28699999999998</v>
      </c>
      <c r="GI14" s="9">
        <v>261.55500000000001</v>
      </c>
      <c r="GJ14" s="9">
        <v>140.82400000000001</v>
      </c>
      <c r="GK14" s="9">
        <v>120.73</v>
      </c>
      <c r="GL14" s="9">
        <v>251.68700000000001</v>
      </c>
      <c r="GM14" s="9">
        <v>135.42099999999999</v>
      </c>
      <c r="GN14" s="9">
        <v>116.26600000000001</v>
      </c>
      <c r="GO14" s="9">
        <v>9.8680000000000003</v>
      </c>
      <c r="GP14" s="9">
        <v>5.4039999999999999</v>
      </c>
      <c r="GQ14" s="9">
        <v>4.4640000000000004</v>
      </c>
      <c r="GR14" s="9">
        <v>0.82499999999999996</v>
      </c>
      <c r="GS14" s="9">
        <v>0</v>
      </c>
      <c r="GT14" s="9">
        <v>0.82499999999999996</v>
      </c>
      <c r="GU14" s="9">
        <v>279.15199999999999</v>
      </c>
      <c r="GV14" s="9">
        <v>134.75399999999999</v>
      </c>
      <c r="GW14" s="9">
        <v>144.398</v>
      </c>
      <c r="GX14" s="9">
        <v>13.227</v>
      </c>
      <c r="GY14" s="9">
        <v>6.3869999999999996</v>
      </c>
      <c r="GZ14" s="9">
        <v>6.8390000000000004</v>
      </c>
      <c r="HA14" s="9">
        <v>265.92599999999999</v>
      </c>
      <c r="HB14" s="9">
        <v>128.36699999999999</v>
      </c>
      <c r="HC14" s="9">
        <v>137.55799999999999</v>
      </c>
      <c r="HD14" s="9">
        <v>60.84</v>
      </c>
      <c r="HE14" s="9">
        <v>32.506999999999998</v>
      </c>
      <c r="HF14" s="9">
        <v>28.332999999999998</v>
      </c>
      <c r="HG14" s="9">
        <v>593.34900000000005</v>
      </c>
      <c r="HH14" s="9">
        <v>307.99900000000002</v>
      </c>
      <c r="HI14" s="9">
        <v>285.35000000000002</v>
      </c>
      <c r="HJ14" s="9">
        <v>567.19600000000003</v>
      </c>
      <c r="HK14" s="9">
        <v>293.87599999999998</v>
      </c>
      <c r="HL14" s="9">
        <v>273.32</v>
      </c>
      <c r="HM14" s="9">
        <v>26.152000000000001</v>
      </c>
      <c r="HN14" s="9">
        <v>14.122999999999999</v>
      </c>
      <c r="HO14" s="9">
        <v>12.03</v>
      </c>
      <c r="HP14" s="9">
        <v>287.77300000000002</v>
      </c>
      <c r="HQ14" s="9">
        <v>154.626</v>
      </c>
      <c r="HR14" s="9">
        <v>133.14699999999999</v>
      </c>
      <c r="HS14" s="9">
        <v>982.48800000000006</v>
      </c>
      <c r="HT14" s="9">
        <v>501.04500000000002</v>
      </c>
      <c r="HU14" s="9">
        <v>481.44299999999998</v>
      </c>
      <c r="HV14" s="9">
        <v>1987.0809999999999</v>
      </c>
      <c r="HW14" s="9">
        <v>1010.861</v>
      </c>
      <c r="HX14" s="9">
        <v>976.221</v>
      </c>
      <c r="HY14" s="9">
        <v>1195.721</v>
      </c>
      <c r="HZ14" s="9">
        <v>616.08500000000004</v>
      </c>
      <c r="IA14" s="9">
        <v>579.63599999999997</v>
      </c>
      <c r="IB14" s="9">
        <v>6914.2740000000003</v>
      </c>
      <c r="IC14" s="9">
        <v>3416.8310000000001</v>
      </c>
      <c r="ID14" s="9">
        <v>3497.4430000000002</v>
      </c>
      <c r="IE14" s="9">
        <v>5631.89</v>
      </c>
      <c r="IF14" s="9">
        <v>3022.547</v>
      </c>
      <c r="IG14" s="9">
        <v>2609.3429999999998</v>
      </c>
      <c r="IH14" s="9">
        <v>755.05799999999999</v>
      </c>
      <c r="II14" s="9">
        <v>405.411</v>
      </c>
      <c r="IJ14" s="9">
        <v>349.64699999999999</v>
      </c>
      <c r="IK14" s="9">
        <v>400.92700000000002</v>
      </c>
      <c r="IL14" s="9">
        <v>160.572</v>
      </c>
      <c r="IM14" s="9">
        <v>240.35499999999999</v>
      </c>
      <c r="IN14" s="9">
        <v>772.77700000000004</v>
      </c>
      <c r="IO14" s="9">
        <v>243.23599999999999</v>
      </c>
      <c r="IP14" s="9">
        <v>529.54100000000005</v>
      </c>
      <c r="IQ14" s="9">
        <v>124.72</v>
      </c>
    </row>
    <row r="15" spans="1:251">
      <c r="A15" s="10">
        <v>43497</v>
      </c>
      <c r="B15" s="9">
        <v>20101.898000000001</v>
      </c>
      <c r="C15" s="9">
        <v>9867.4989999999998</v>
      </c>
      <c r="D15" s="9">
        <v>10234.398999999999</v>
      </c>
      <c r="E15" s="9">
        <v>12729.348</v>
      </c>
      <c r="F15" s="9">
        <v>6741.9849999999997</v>
      </c>
      <c r="G15" s="9">
        <v>5987.3630000000003</v>
      </c>
      <c r="H15" s="9">
        <v>1786.463</v>
      </c>
      <c r="I15" s="9">
        <v>929.61599999999999</v>
      </c>
      <c r="J15" s="9">
        <v>856.84699999999998</v>
      </c>
      <c r="K15" s="9">
        <v>1078.9590000000001</v>
      </c>
      <c r="L15" s="9">
        <v>446.54700000000003</v>
      </c>
      <c r="M15" s="9">
        <v>632.41099999999994</v>
      </c>
      <c r="N15" s="9">
        <v>1985.098</v>
      </c>
      <c r="O15" s="9">
        <v>854.44799999999998</v>
      </c>
      <c r="P15" s="9">
        <v>1130.6500000000001</v>
      </c>
      <c r="Q15" s="9">
        <v>305.25599999999997</v>
      </c>
      <c r="R15" s="9">
        <v>129.71899999999999</v>
      </c>
      <c r="S15" s="9">
        <v>175.53700000000001</v>
      </c>
      <c r="T15" s="9">
        <v>220.45699999999999</v>
      </c>
      <c r="U15" s="9">
        <v>107.384</v>
      </c>
      <c r="V15" s="9">
        <v>113.07299999999999</v>
      </c>
      <c r="W15" s="9">
        <v>110.764</v>
      </c>
      <c r="X15" s="9">
        <v>60.113999999999997</v>
      </c>
      <c r="Y15" s="9">
        <v>50.65</v>
      </c>
      <c r="Z15" s="9">
        <v>109.693</v>
      </c>
      <c r="AA15" s="9">
        <v>47.27</v>
      </c>
      <c r="AB15" s="9">
        <v>62.423000000000002</v>
      </c>
      <c r="AC15" s="9">
        <v>84.799000000000007</v>
      </c>
      <c r="AD15" s="9">
        <v>22.335000000000001</v>
      </c>
      <c r="AE15" s="9">
        <v>62.463999999999999</v>
      </c>
      <c r="AF15" s="9">
        <v>1679.8420000000001</v>
      </c>
      <c r="AG15" s="9">
        <v>724.72900000000004</v>
      </c>
      <c r="AH15" s="9">
        <v>955.11300000000006</v>
      </c>
      <c r="AI15" s="9">
        <v>612.12599999999998</v>
      </c>
      <c r="AJ15" s="9">
        <v>317.12400000000002</v>
      </c>
      <c r="AK15" s="9">
        <v>295.00200000000001</v>
      </c>
      <c r="AL15" s="9">
        <v>560.99699999999996</v>
      </c>
      <c r="AM15" s="9">
        <v>295.298</v>
      </c>
      <c r="AN15" s="9">
        <v>265.69799999999998</v>
      </c>
      <c r="AO15" s="9">
        <v>51.128999999999998</v>
      </c>
      <c r="AP15" s="9">
        <v>21.826000000000001</v>
      </c>
      <c r="AQ15" s="9">
        <v>29.303000000000001</v>
      </c>
      <c r="AR15" s="9">
        <v>13.116</v>
      </c>
      <c r="AS15" s="9">
        <v>5.6760000000000002</v>
      </c>
      <c r="AT15" s="9">
        <v>7.4409999999999998</v>
      </c>
      <c r="AU15" s="9">
        <v>853.18499999999995</v>
      </c>
      <c r="AV15" s="9">
        <v>333.80700000000002</v>
      </c>
      <c r="AW15" s="9">
        <v>519.37800000000004</v>
      </c>
      <c r="AX15" s="9">
        <v>90.13</v>
      </c>
      <c r="AY15" s="9">
        <v>40.530999999999999</v>
      </c>
      <c r="AZ15" s="9">
        <v>49.598999999999997</v>
      </c>
      <c r="BA15" s="9">
        <v>763.05499999999995</v>
      </c>
      <c r="BB15" s="9">
        <v>293.27600000000001</v>
      </c>
      <c r="BC15" s="9">
        <v>469.779</v>
      </c>
      <c r="BD15" s="9">
        <v>201.41499999999999</v>
      </c>
      <c r="BE15" s="9">
        <v>68.122</v>
      </c>
      <c r="BF15" s="9">
        <v>133.29300000000001</v>
      </c>
      <c r="BG15" s="9">
        <v>5387.4520000000002</v>
      </c>
      <c r="BH15" s="9">
        <v>2271.0659999999998</v>
      </c>
      <c r="BI15" s="9">
        <v>3116.386</v>
      </c>
      <c r="BJ15" s="9">
        <v>4827.1260000000002</v>
      </c>
      <c r="BK15" s="9">
        <v>1984.47</v>
      </c>
      <c r="BL15" s="9">
        <v>2842.6559999999999</v>
      </c>
      <c r="BM15" s="9">
        <v>560.32600000000002</v>
      </c>
      <c r="BN15" s="9">
        <v>286.596</v>
      </c>
      <c r="BO15" s="9">
        <v>273.73</v>
      </c>
      <c r="BP15" s="9">
        <v>671.76099999999997</v>
      </c>
      <c r="BQ15" s="9">
        <v>355.41300000000001</v>
      </c>
      <c r="BR15" s="9">
        <v>316.34800000000001</v>
      </c>
      <c r="BS15" s="9">
        <v>6700.7889999999998</v>
      </c>
      <c r="BT15" s="9">
        <v>2770.1019999999999</v>
      </c>
      <c r="BU15" s="9">
        <v>3930.6880000000001</v>
      </c>
      <c r="BV15" s="9">
        <v>13034.603999999999</v>
      </c>
      <c r="BW15" s="9">
        <v>6871.7039999999997</v>
      </c>
      <c r="BX15" s="9">
        <v>6162.9</v>
      </c>
      <c r="BY15" s="9">
        <v>7067.2939999999999</v>
      </c>
      <c r="BZ15" s="9">
        <v>2995.7950000000001</v>
      </c>
      <c r="CA15" s="9">
        <v>4071.4989999999998</v>
      </c>
      <c r="CB15" s="9">
        <v>16297.346</v>
      </c>
      <c r="CC15" s="9">
        <v>8065.8149999999996</v>
      </c>
      <c r="CD15" s="9">
        <v>8231.5310000000009</v>
      </c>
      <c r="CE15" s="9">
        <v>12161.798000000001</v>
      </c>
      <c r="CF15" s="9">
        <v>6392.53</v>
      </c>
      <c r="CG15" s="9">
        <v>5769.268</v>
      </c>
      <c r="CH15" s="9">
        <v>1736.069</v>
      </c>
      <c r="CI15" s="9">
        <v>893.65700000000004</v>
      </c>
      <c r="CJ15" s="9">
        <v>842.41099999999994</v>
      </c>
      <c r="CK15" s="9">
        <v>1052.606</v>
      </c>
      <c r="CL15" s="9">
        <v>428.69200000000001</v>
      </c>
      <c r="CM15" s="9">
        <v>623.91399999999999</v>
      </c>
      <c r="CN15" s="9">
        <v>1842.4580000000001</v>
      </c>
      <c r="CO15" s="9">
        <v>773.91300000000001</v>
      </c>
      <c r="CP15" s="9">
        <v>1068.5450000000001</v>
      </c>
      <c r="CQ15" s="9">
        <v>292.69600000000003</v>
      </c>
      <c r="CR15" s="9">
        <v>123.503</v>
      </c>
      <c r="CS15" s="9">
        <v>169.19300000000001</v>
      </c>
      <c r="CT15" s="9">
        <v>212.185</v>
      </c>
      <c r="CU15" s="9">
        <v>103.621</v>
      </c>
      <c r="CV15" s="9">
        <v>108.565</v>
      </c>
      <c r="CW15" s="9">
        <v>106.998</v>
      </c>
      <c r="CX15" s="9">
        <v>58.661000000000001</v>
      </c>
      <c r="CY15" s="9">
        <v>48.335999999999999</v>
      </c>
      <c r="CZ15" s="9">
        <v>105.188</v>
      </c>
      <c r="DA15" s="9">
        <v>44.959000000000003</v>
      </c>
      <c r="DB15" s="9">
        <v>60.228000000000002</v>
      </c>
      <c r="DC15" s="9">
        <v>80.510999999999996</v>
      </c>
      <c r="DD15" s="9">
        <v>19.882000000000001</v>
      </c>
      <c r="DE15" s="9">
        <v>60.628</v>
      </c>
      <c r="DF15" s="9">
        <v>1549.7619999999999</v>
      </c>
      <c r="DG15" s="9">
        <v>650.41</v>
      </c>
      <c r="DH15" s="9">
        <v>899.35199999999998</v>
      </c>
      <c r="DI15" s="9">
        <v>601.88099999999997</v>
      </c>
      <c r="DJ15" s="9">
        <v>309.274</v>
      </c>
      <c r="DK15" s="9">
        <v>292.60700000000003</v>
      </c>
      <c r="DL15" s="9">
        <v>552.125</v>
      </c>
      <c r="DM15" s="9">
        <v>287.97399999999999</v>
      </c>
      <c r="DN15" s="9">
        <v>264.15100000000001</v>
      </c>
      <c r="DO15" s="9">
        <v>49.756</v>
      </c>
      <c r="DP15" s="9">
        <v>21.3</v>
      </c>
      <c r="DQ15" s="9">
        <v>28.456</v>
      </c>
      <c r="DR15" s="9">
        <v>12.643000000000001</v>
      </c>
      <c r="DS15" s="9">
        <v>5.6760000000000002</v>
      </c>
      <c r="DT15" s="9">
        <v>6.9669999999999996</v>
      </c>
      <c r="DU15" s="9">
        <v>752.21699999999998</v>
      </c>
      <c r="DV15" s="9">
        <v>274.875</v>
      </c>
      <c r="DW15" s="9">
        <v>477.34199999999998</v>
      </c>
      <c r="DX15" s="9">
        <v>61.328000000000003</v>
      </c>
      <c r="DY15" s="9">
        <v>24.033999999999999</v>
      </c>
      <c r="DZ15" s="9">
        <v>37.293999999999997</v>
      </c>
      <c r="EA15" s="9">
        <v>690.88900000000001</v>
      </c>
      <c r="EB15" s="9">
        <v>250.84100000000001</v>
      </c>
      <c r="EC15" s="9">
        <v>440.048</v>
      </c>
      <c r="ED15" s="9">
        <v>183.02199999999999</v>
      </c>
      <c r="EE15" s="9">
        <v>60.585000000000001</v>
      </c>
      <c r="EF15" s="9">
        <v>122.43600000000001</v>
      </c>
      <c r="EG15" s="9">
        <v>2293.0889999999999</v>
      </c>
      <c r="EH15" s="9">
        <v>899.37099999999998</v>
      </c>
      <c r="EI15" s="9">
        <v>1393.7180000000001</v>
      </c>
      <c r="EJ15" s="9">
        <v>1899.55</v>
      </c>
      <c r="EK15" s="9">
        <v>700.072</v>
      </c>
      <c r="EL15" s="9">
        <v>1199.479</v>
      </c>
      <c r="EM15" s="9">
        <v>393.53899999999999</v>
      </c>
      <c r="EN15" s="9">
        <v>199.3</v>
      </c>
      <c r="EO15" s="9">
        <v>194.239</v>
      </c>
      <c r="EP15" s="9">
        <v>659.12300000000005</v>
      </c>
      <c r="EQ15" s="9">
        <v>346.63600000000002</v>
      </c>
      <c r="ER15" s="9">
        <v>312.48700000000002</v>
      </c>
      <c r="ES15" s="9">
        <v>3476.4250000000002</v>
      </c>
      <c r="ET15" s="9">
        <v>1326.6489999999999</v>
      </c>
      <c r="EU15" s="9">
        <v>2149.7759999999998</v>
      </c>
      <c r="EV15" s="9">
        <v>12454.494000000001</v>
      </c>
      <c r="EW15" s="9">
        <v>6516.0339999999997</v>
      </c>
      <c r="EX15" s="9">
        <v>5938.4610000000002</v>
      </c>
      <c r="EY15" s="9">
        <v>3842.8510000000001</v>
      </c>
      <c r="EZ15" s="9">
        <v>1549.7809999999999</v>
      </c>
      <c r="FA15" s="9">
        <v>2293.0700000000002</v>
      </c>
      <c r="FB15" s="9">
        <v>3214.3850000000002</v>
      </c>
      <c r="FC15" s="9">
        <v>1641.883</v>
      </c>
      <c r="FD15" s="9">
        <v>1572.502</v>
      </c>
      <c r="FE15" s="9">
        <v>1973.749</v>
      </c>
      <c r="FF15" s="9">
        <v>1007.0359999999999</v>
      </c>
      <c r="FG15" s="9">
        <v>966.71299999999997</v>
      </c>
      <c r="FH15" s="9">
        <v>496.20299999999997</v>
      </c>
      <c r="FI15" s="9">
        <v>240.97800000000001</v>
      </c>
      <c r="FJ15" s="9">
        <v>255.22499999999999</v>
      </c>
      <c r="FK15" s="9">
        <v>368.12599999999998</v>
      </c>
      <c r="FL15" s="9">
        <v>158.23400000000001</v>
      </c>
      <c r="FM15" s="9">
        <v>209.892</v>
      </c>
      <c r="FN15" s="9">
        <v>644.71600000000001</v>
      </c>
      <c r="FO15" s="9">
        <v>335.20100000000002</v>
      </c>
      <c r="FP15" s="9">
        <v>309.51499999999999</v>
      </c>
      <c r="FQ15" s="9">
        <v>85.691000000000003</v>
      </c>
      <c r="FR15" s="9">
        <v>44.651000000000003</v>
      </c>
      <c r="FS15" s="9">
        <v>41.039000000000001</v>
      </c>
      <c r="FT15" s="9">
        <v>74.451999999999998</v>
      </c>
      <c r="FU15" s="9">
        <v>41.372</v>
      </c>
      <c r="FV15" s="9">
        <v>33.08</v>
      </c>
      <c r="FW15" s="9">
        <v>41.768999999999998</v>
      </c>
      <c r="FX15" s="9">
        <v>24.789000000000001</v>
      </c>
      <c r="FY15" s="9">
        <v>16.98</v>
      </c>
      <c r="FZ15" s="9">
        <v>32.683</v>
      </c>
      <c r="GA15" s="9">
        <v>16.582999999999998</v>
      </c>
      <c r="GB15" s="9">
        <v>16.100000000000001</v>
      </c>
      <c r="GC15" s="9">
        <v>11.239000000000001</v>
      </c>
      <c r="GD15" s="9">
        <v>3.2789999999999999</v>
      </c>
      <c r="GE15" s="9">
        <v>7.9589999999999996</v>
      </c>
      <c r="GF15" s="9">
        <v>559.02499999999998</v>
      </c>
      <c r="GG15" s="9">
        <v>290.55</v>
      </c>
      <c r="GH15" s="9">
        <v>268.476</v>
      </c>
      <c r="GI15" s="9">
        <v>224.80500000000001</v>
      </c>
      <c r="GJ15" s="9">
        <v>117.791</v>
      </c>
      <c r="GK15" s="9">
        <v>107.014</v>
      </c>
      <c r="GL15" s="9">
        <v>208.08600000000001</v>
      </c>
      <c r="GM15" s="9">
        <v>110.14700000000001</v>
      </c>
      <c r="GN15" s="9">
        <v>97.938999999999993</v>
      </c>
      <c r="GO15" s="9">
        <v>16.719000000000001</v>
      </c>
      <c r="GP15" s="9">
        <v>7.6429999999999998</v>
      </c>
      <c r="GQ15" s="9">
        <v>9.0749999999999993</v>
      </c>
      <c r="GR15" s="9">
        <v>2.9630000000000001</v>
      </c>
      <c r="GS15" s="9">
        <v>0.55200000000000005</v>
      </c>
      <c r="GT15" s="9">
        <v>2.411</v>
      </c>
      <c r="GU15" s="9">
        <v>280.87200000000001</v>
      </c>
      <c r="GV15" s="9">
        <v>149.125</v>
      </c>
      <c r="GW15" s="9">
        <v>131.74600000000001</v>
      </c>
      <c r="GX15" s="9">
        <v>12.917</v>
      </c>
      <c r="GY15" s="9">
        <v>8.3529999999999998</v>
      </c>
      <c r="GZ15" s="9">
        <v>4.5640000000000001</v>
      </c>
      <c r="HA15" s="9">
        <v>267.95400000000001</v>
      </c>
      <c r="HB15" s="9">
        <v>140.77199999999999</v>
      </c>
      <c r="HC15" s="9">
        <v>127.182</v>
      </c>
      <c r="HD15" s="9">
        <v>50.386000000000003</v>
      </c>
      <c r="HE15" s="9">
        <v>23.081</v>
      </c>
      <c r="HF15" s="9">
        <v>27.303999999999998</v>
      </c>
      <c r="HG15" s="9">
        <v>595.91999999999996</v>
      </c>
      <c r="HH15" s="9">
        <v>299.64600000000002</v>
      </c>
      <c r="HI15" s="9">
        <v>296.274</v>
      </c>
      <c r="HJ15" s="9">
        <v>574.94200000000001</v>
      </c>
      <c r="HK15" s="9">
        <v>287.74</v>
      </c>
      <c r="HL15" s="9">
        <v>287.20299999999997</v>
      </c>
      <c r="HM15" s="9">
        <v>20.977</v>
      </c>
      <c r="HN15" s="9">
        <v>11.906000000000001</v>
      </c>
      <c r="HO15" s="9">
        <v>9.0709999999999997</v>
      </c>
      <c r="HP15" s="9">
        <v>249.85499999999999</v>
      </c>
      <c r="HQ15" s="9">
        <v>134.93700000000001</v>
      </c>
      <c r="HR15" s="9">
        <v>114.919</v>
      </c>
      <c r="HS15" s="9">
        <v>990.78</v>
      </c>
      <c r="HT15" s="9">
        <v>499.91</v>
      </c>
      <c r="HU15" s="9">
        <v>490.87099999999998</v>
      </c>
      <c r="HV15" s="9">
        <v>2059.44</v>
      </c>
      <c r="HW15" s="9">
        <v>1051.6869999999999</v>
      </c>
      <c r="HX15" s="9">
        <v>1007.752</v>
      </c>
      <c r="HY15" s="9">
        <v>1154.9449999999999</v>
      </c>
      <c r="HZ15" s="9">
        <v>590.19500000000005</v>
      </c>
      <c r="IA15" s="9">
        <v>564.75</v>
      </c>
      <c r="IB15" s="9">
        <v>7024.24</v>
      </c>
      <c r="IC15" s="9">
        <v>3468.913</v>
      </c>
      <c r="ID15" s="9">
        <v>3555.3270000000002</v>
      </c>
      <c r="IE15" s="9">
        <v>5747.5839999999998</v>
      </c>
      <c r="IF15" s="9">
        <v>3073.7080000000001</v>
      </c>
      <c r="IG15" s="9">
        <v>2673.8760000000002</v>
      </c>
      <c r="IH15" s="9">
        <v>741.32899999999995</v>
      </c>
      <c r="II15" s="9">
        <v>405.863</v>
      </c>
      <c r="IJ15" s="9">
        <v>335.46699999999998</v>
      </c>
      <c r="IK15" s="9">
        <v>399.67099999999999</v>
      </c>
      <c r="IL15" s="9">
        <v>158.78700000000001</v>
      </c>
      <c r="IM15" s="9">
        <v>240.88499999999999</v>
      </c>
      <c r="IN15" s="9">
        <v>744.20500000000004</v>
      </c>
      <c r="IO15" s="9">
        <v>239.16300000000001</v>
      </c>
      <c r="IP15" s="9">
        <v>505.04199999999997</v>
      </c>
      <c r="IQ15" s="9">
        <v>141.227</v>
      </c>
    </row>
    <row r="16" spans="1:251">
      <c r="A16" s="10">
        <v>43862</v>
      </c>
      <c r="B16" s="9">
        <v>20505.88</v>
      </c>
      <c r="C16" s="9">
        <v>10097.288</v>
      </c>
      <c r="D16" s="9">
        <v>10408.592000000001</v>
      </c>
      <c r="E16" s="9">
        <v>12980.137000000001</v>
      </c>
      <c r="F16" s="9">
        <v>6826.991</v>
      </c>
      <c r="G16" s="9">
        <v>6153.1459999999997</v>
      </c>
      <c r="H16" s="9">
        <v>1952.924</v>
      </c>
      <c r="I16" s="9">
        <v>1014.545</v>
      </c>
      <c r="J16" s="9">
        <v>938.37900000000002</v>
      </c>
      <c r="K16" s="9">
        <v>1179.519</v>
      </c>
      <c r="L16" s="9">
        <v>481.92200000000003</v>
      </c>
      <c r="M16" s="9">
        <v>697.59699999999998</v>
      </c>
      <c r="N16" s="9">
        <v>2077.6089999999999</v>
      </c>
      <c r="O16" s="9">
        <v>898.54700000000003</v>
      </c>
      <c r="P16" s="9">
        <v>1179.0630000000001</v>
      </c>
      <c r="Q16" s="9">
        <v>329.86399999999998</v>
      </c>
      <c r="R16" s="9">
        <v>146.631</v>
      </c>
      <c r="S16" s="9">
        <v>183.232</v>
      </c>
      <c r="T16" s="9">
        <v>244.52500000000001</v>
      </c>
      <c r="U16" s="9">
        <v>127.09399999999999</v>
      </c>
      <c r="V16" s="9">
        <v>117.431</v>
      </c>
      <c r="W16" s="9">
        <v>111.497</v>
      </c>
      <c r="X16" s="9">
        <v>58.100999999999999</v>
      </c>
      <c r="Y16" s="9">
        <v>53.396000000000001</v>
      </c>
      <c r="Z16" s="9">
        <v>133.029</v>
      </c>
      <c r="AA16" s="9">
        <v>68.992999999999995</v>
      </c>
      <c r="AB16" s="9">
        <v>64.036000000000001</v>
      </c>
      <c r="AC16" s="9">
        <v>85.337999999999994</v>
      </c>
      <c r="AD16" s="9">
        <v>19.538</v>
      </c>
      <c r="AE16" s="9">
        <v>65.801000000000002</v>
      </c>
      <c r="AF16" s="9">
        <v>1747.7460000000001</v>
      </c>
      <c r="AG16" s="9">
        <v>751.91499999999996</v>
      </c>
      <c r="AH16" s="9">
        <v>995.83100000000002</v>
      </c>
      <c r="AI16" s="9">
        <v>640.77499999999998</v>
      </c>
      <c r="AJ16" s="9">
        <v>343.99</v>
      </c>
      <c r="AK16" s="9">
        <v>296.78399999999999</v>
      </c>
      <c r="AL16" s="9">
        <v>592.29499999999996</v>
      </c>
      <c r="AM16" s="9">
        <v>323.50400000000002</v>
      </c>
      <c r="AN16" s="9">
        <v>268.791</v>
      </c>
      <c r="AO16" s="9">
        <v>48.48</v>
      </c>
      <c r="AP16" s="9">
        <v>20.486999999999998</v>
      </c>
      <c r="AQ16" s="9">
        <v>27.992999999999999</v>
      </c>
      <c r="AR16" s="9">
        <v>14.709</v>
      </c>
      <c r="AS16" s="9">
        <v>5.6669999999999998</v>
      </c>
      <c r="AT16" s="9">
        <v>9.0429999999999993</v>
      </c>
      <c r="AU16" s="9">
        <v>879.06100000000004</v>
      </c>
      <c r="AV16" s="9">
        <v>326.10199999999998</v>
      </c>
      <c r="AW16" s="9">
        <v>552.96</v>
      </c>
      <c r="AX16" s="9">
        <v>102.952</v>
      </c>
      <c r="AY16" s="9">
        <v>45.790999999999997</v>
      </c>
      <c r="AZ16" s="9">
        <v>57.161000000000001</v>
      </c>
      <c r="BA16" s="9">
        <v>776.10900000000004</v>
      </c>
      <c r="BB16" s="9">
        <v>280.31</v>
      </c>
      <c r="BC16" s="9">
        <v>495.79899999999998</v>
      </c>
      <c r="BD16" s="9">
        <v>213.20099999999999</v>
      </c>
      <c r="BE16" s="9">
        <v>76.156999999999996</v>
      </c>
      <c r="BF16" s="9">
        <v>137.04400000000001</v>
      </c>
      <c r="BG16" s="9">
        <v>5448.1329999999998</v>
      </c>
      <c r="BH16" s="9">
        <v>2371.7510000000002</v>
      </c>
      <c r="BI16" s="9">
        <v>3076.3829999999998</v>
      </c>
      <c r="BJ16" s="9">
        <v>4821.9840000000004</v>
      </c>
      <c r="BK16" s="9">
        <v>2051.8009999999999</v>
      </c>
      <c r="BL16" s="9">
        <v>2770.183</v>
      </c>
      <c r="BM16" s="9">
        <v>626.15</v>
      </c>
      <c r="BN16" s="9">
        <v>319.95</v>
      </c>
      <c r="BO16" s="9">
        <v>306.2</v>
      </c>
      <c r="BP16" s="9">
        <v>703.79200000000003</v>
      </c>
      <c r="BQ16" s="9">
        <v>381.60500000000002</v>
      </c>
      <c r="BR16" s="9">
        <v>322.18700000000001</v>
      </c>
      <c r="BS16" s="9">
        <v>6821.951</v>
      </c>
      <c r="BT16" s="9">
        <v>2888.6930000000002</v>
      </c>
      <c r="BU16" s="9">
        <v>3933.259</v>
      </c>
      <c r="BV16" s="9">
        <v>13310</v>
      </c>
      <c r="BW16" s="9">
        <v>6973.6220000000003</v>
      </c>
      <c r="BX16" s="9">
        <v>6336.3779999999997</v>
      </c>
      <c r="BY16" s="9">
        <v>7195.8789999999999</v>
      </c>
      <c r="BZ16" s="9">
        <v>3123.6660000000002</v>
      </c>
      <c r="CA16" s="9">
        <v>4072.2130000000002</v>
      </c>
      <c r="CB16" s="9">
        <v>16521.992999999999</v>
      </c>
      <c r="CC16" s="9">
        <v>8195.0409999999993</v>
      </c>
      <c r="CD16" s="9">
        <v>8326.9519999999993</v>
      </c>
      <c r="CE16" s="9">
        <v>12385.513000000001</v>
      </c>
      <c r="CF16" s="9">
        <v>6475.1790000000001</v>
      </c>
      <c r="CG16" s="9">
        <v>5910.3339999999998</v>
      </c>
      <c r="CH16" s="9">
        <v>1899.6759999999999</v>
      </c>
      <c r="CI16" s="9">
        <v>977.15</v>
      </c>
      <c r="CJ16" s="9">
        <v>922.52499999999998</v>
      </c>
      <c r="CK16" s="9">
        <v>1154.319</v>
      </c>
      <c r="CL16" s="9">
        <v>465.459</v>
      </c>
      <c r="CM16" s="9">
        <v>688.86</v>
      </c>
      <c r="CN16" s="9">
        <v>1920.3920000000001</v>
      </c>
      <c r="CO16" s="9">
        <v>815.93600000000004</v>
      </c>
      <c r="CP16" s="9">
        <v>1104.4559999999999</v>
      </c>
      <c r="CQ16" s="9">
        <v>316.50299999999999</v>
      </c>
      <c r="CR16" s="9">
        <v>140.846</v>
      </c>
      <c r="CS16" s="9">
        <v>175.65700000000001</v>
      </c>
      <c r="CT16" s="9">
        <v>234.14</v>
      </c>
      <c r="CU16" s="9">
        <v>122.227</v>
      </c>
      <c r="CV16" s="9">
        <v>111.913</v>
      </c>
      <c r="CW16" s="9">
        <v>107.727</v>
      </c>
      <c r="CX16" s="9">
        <v>56.234000000000002</v>
      </c>
      <c r="CY16" s="9">
        <v>51.493000000000002</v>
      </c>
      <c r="CZ16" s="9">
        <v>126.413</v>
      </c>
      <c r="DA16" s="9">
        <v>65.992999999999995</v>
      </c>
      <c r="DB16" s="9">
        <v>60.42</v>
      </c>
      <c r="DC16" s="9">
        <v>82.361999999999995</v>
      </c>
      <c r="DD16" s="9">
        <v>18.619</v>
      </c>
      <c r="DE16" s="9">
        <v>63.744</v>
      </c>
      <c r="DF16" s="9">
        <v>1603.8889999999999</v>
      </c>
      <c r="DG16" s="9">
        <v>675.09</v>
      </c>
      <c r="DH16" s="9">
        <v>928.79899999999998</v>
      </c>
      <c r="DI16" s="9">
        <v>632.21299999999997</v>
      </c>
      <c r="DJ16" s="9">
        <v>338.73700000000002</v>
      </c>
      <c r="DK16" s="9">
        <v>293.476</v>
      </c>
      <c r="DL16" s="9">
        <v>584.255</v>
      </c>
      <c r="DM16" s="9">
        <v>318.25</v>
      </c>
      <c r="DN16" s="9">
        <v>266.005</v>
      </c>
      <c r="DO16" s="9">
        <v>47.957999999999998</v>
      </c>
      <c r="DP16" s="9">
        <v>20.486999999999998</v>
      </c>
      <c r="DQ16" s="9">
        <v>27.471</v>
      </c>
      <c r="DR16" s="9">
        <v>14.173999999999999</v>
      </c>
      <c r="DS16" s="9">
        <v>5.6669999999999998</v>
      </c>
      <c r="DT16" s="9">
        <v>8.5079999999999991</v>
      </c>
      <c r="DU16" s="9">
        <v>758.79399999999998</v>
      </c>
      <c r="DV16" s="9">
        <v>262.46100000000001</v>
      </c>
      <c r="DW16" s="9">
        <v>496.33300000000003</v>
      </c>
      <c r="DX16" s="9">
        <v>67.978999999999999</v>
      </c>
      <c r="DY16" s="9">
        <v>25.175000000000001</v>
      </c>
      <c r="DZ16" s="9">
        <v>42.804000000000002</v>
      </c>
      <c r="EA16" s="9">
        <v>690.81500000000005</v>
      </c>
      <c r="EB16" s="9">
        <v>237.286</v>
      </c>
      <c r="EC16" s="9">
        <v>453.529</v>
      </c>
      <c r="ED16" s="9">
        <v>198.708</v>
      </c>
      <c r="EE16" s="9">
        <v>68.225999999999999</v>
      </c>
      <c r="EF16" s="9">
        <v>130.483</v>
      </c>
      <c r="EG16" s="9">
        <v>2216.0880000000002</v>
      </c>
      <c r="EH16" s="9">
        <v>903.92600000000004</v>
      </c>
      <c r="EI16" s="9">
        <v>1312.163</v>
      </c>
      <c r="EJ16" s="9">
        <v>1762.8320000000001</v>
      </c>
      <c r="EK16" s="9">
        <v>666.73299999999995</v>
      </c>
      <c r="EL16" s="9">
        <v>1096.0989999999999</v>
      </c>
      <c r="EM16" s="9">
        <v>453.25599999999997</v>
      </c>
      <c r="EN16" s="9">
        <v>237.19200000000001</v>
      </c>
      <c r="EO16" s="9">
        <v>216.06399999999999</v>
      </c>
      <c r="EP16" s="9">
        <v>691.98199999999997</v>
      </c>
      <c r="EQ16" s="9">
        <v>374.48399999999998</v>
      </c>
      <c r="ER16" s="9">
        <v>317.49799999999999</v>
      </c>
      <c r="ES16" s="9">
        <v>3444.498</v>
      </c>
      <c r="ET16" s="9">
        <v>1345.3779999999999</v>
      </c>
      <c r="EU16" s="9">
        <v>2099.12</v>
      </c>
      <c r="EV16" s="9">
        <v>12702.014999999999</v>
      </c>
      <c r="EW16" s="9">
        <v>6616.0249999999996</v>
      </c>
      <c r="EX16" s="9">
        <v>6085.99</v>
      </c>
      <c r="EY16" s="9">
        <v>3819.9769999999999</v>
      </c>
      <c r="EZ16" s="9">
        <v>1579.0160000000001</v>
      </c>
      <c r="FA16" s="9">
        <v>2240.962</v>
      </c>
      <c r="FB16" s="9">
        <v>3186.395</v>
      </c>
      <c r="FC16" s="9">
        <v>1641.038</v>
      </c>
      <c r="FD16" s="9">
        <v>1545.357</v>
      </c>
      <c r="FE16" s="9">
        <v>1942.6959999999999</v>
      </c>
      <c r="FF16" s="9">
        <v>971.24</v>
      </c>
      <c r="FG16" s="9">
        <v>971.45500000000004</v>
      </c>
      <c r="FH16" s="9">
        <v>525.66700000000003</v>
      </c>
      <c r="FI16" s="9">
        <v>248.77600000000001</v>
      </c>
      <c r="FJ16" s="9">
        <v>276.89</v>
      </c>
      <c r="FK16" s="9">
        <v>400.27800000000002</v>
      </c>
      <c r="FL16" s="9">
        <v>172.02099999999999</v>
      </c>
      <c r="FM16" s="9">
        <v>228.25800000000001</v>
      </c>
      <c r="FN16" s="9">
        <v>656.97199999999998</v>
      </c>
      <c r="FO16" s="9">
        <v>354.23700000000002</v>
      </c>
      <c r="FP16" s="9">
        <v>302.73500000000001</v>
      </c>
      <c r="FQ16" s="9">
        <v>91.552000000000007</v>
      </c>
      <c r="FR16" s="9">
        <v>55.561</v>
      </c>
      <c r="FS16" s="9">
        <v>35.991</v>
      </c>
      <c r="FT16" s="9">
        <v>80.350999999999999</v>
      </c>
      <c r="FU16" s="9">
        <v>50.082000000000001</v>
      </c>
      <c r="FV16" s="9">
        <v>30.268999999999998</v>
      </c>
      <c r="FW16" s="9">
        <v>40.927</v>
      </c>
      <c r="FX16" s="9">
        <v>23.513000000000002</v>
      </c>
      <c r="FY16" s="9">
        <v>17.414000000000001</v>
      </c>
      <c r="FZ16" s="9">
        <v>39.424999999999997</v>
      </c>
      <c r="GA16" s="9">
        <v>26.57</v>
      </c>
      <c r="GB16" s="9">
        <v>12.855</v>
      </c>
      <c r="GC16" s="9">
        <v>11.201000000000001</v>
      </c>
      <c r="GD16" s="9">
        <v>5.4790000000000001</v>
      </c>
      <c r="GE16" s="9">
        <v>5.7220000000000004</v>
      </c>
      <c r="GF16" s="9">
        <v>565.41999999999996</v>
      </c>
      <c r="GG16" s="9">
        <v>298.67599999999999</v>
      </c>
      <c r="GH16" s="9">
        <v>266.74400000000003</v>
      </c>
      <c r="GI16" s="9">
        <v>249.30799999999999</v>
      </c>
      <c r="GJ16" s="9">
        <v>140.886</v>
      </c>
      <c r="GK16" s="9">
        <v>108.422</v>
      </c>
      <c r="GL16" s="9">
        <v>235.86699999999999</v>
      </c>
      <c r="GM16" s="9">
        <v>135.059</v>
      </c>
      <c r="GN16" s="9">
        <v>100.80800000000001</v>
      </c>
      <c r="GO16" s="9">
        <v>13.441000000000001</v>
      </c>
      <c r="GP16" s="9">
        <v>5.827</v>
      </c>
      <c r="GQ16" s="9">
        <v>7.6139999999999999</v>
      </c>
      <c r="GR16" s="9">
        <v>1.9410000000000001</v>
      </c>
      <c r="GS16" s="9">
        <v>0.71599999999999997</v>
      </c>
      <c r="GT16" s="9">
        <v>1.2250000000000001</v>
      </c>
      <c r="GU16" s="9">
        <v>260.21899999999999</v>
      </c>
      <c r="GV16" s="9">
        <v>129.16300000000001</v>
      </c>
      <c r="GW16" s="9">
        <v>131.05600000000001</v>
      </c>
      <c r="GX16" s="9">
        <v>18.988</v>
      </c>
      <c r="GY16" s="9">
        <v>9.657</v>
      </c>
      <c r="GZ16" s="9">
        <v>9.3309999999999995</v>
      </c>
      <c r="HA16" s="9">
        <v>241.23</v>
      </c>
      <c r="HB16" s="9">
        <v>119.506</v>
      </c>
      <c r="HC16" s="9">
        <v>121.72499999999999</v>
      </c>
      <c r="HD16" s="9">
        <v>53.953000000000003</v>
      </c>
      <c r="HE16" s="9">
        <v>27.911999999999999</v>
      </c>
      <c r="HF16" s="9">
        <v>26.041</v>
      </c>
      <c r="HG16" s="9">
        <v>586.72699999999998</v>
      </c>
      <c r="HH16" s="9">
        <v>315.56099999999998</v>
      </c>
      <c r="HI16" s="9">
        <v>271.16699999999997</v>
      </c>
      <c r="HJ16" s="9">
        <v>544.48</v>
      </c>
      <c r="HK16" s="9">
        <v>286.94799999999998</v>
      </c>
      <c r="HL16" s="9">
        <v>257.53199999999998</v>
      </c>
      <c r="HM16" s="9">
        <v>42.247</v>
      </c>
      <c r="HN16" s="9">
        <v>28.613</v>
      </c>
      <c r="HO16" s="9">
        <v>13.634</v>
      </c>
      <c r="HP16" s="9">
        <v>276.79399999999998</v>
      </c>
      <c r="HQ16" s="9">
        <v>158.571</v>
      </c>
      <c r="HR16" s="9">
        <v>118.22199999999999</v>
      </c>
      <c r="HS16" s="9">
        <v>966.90599999999995</v>
      </c>
      <c r="HT16" s="9">
        <v>511.226</v>
      </c>
      <c r="HU16" s="9">
        <v>455.68</v>
      </c>
      <c r="HV16" s="9">
        <v>2034.248</v>
      </c>
      <c r="HW16" s="9">
        <v>1026.8019999999999</v>
      </c>
      <c r="HX16" s="9">
        <v>1007.446</v>
      </c>
      <c r="HY16" s="9">
        <v>1152.1469999999999</v>
      </c>
      <c r="HZ16" s="9">
        <v>614.23599999999999</v>
      </c>
      <c r="IA16" s="9">
        <v>537.91099999999994</v>
      </c>
      <c r="IB16" s="9">
        <v>7166.3149999999996</v>
      </c>
      <c r="IC16" s="9">
        <v>3543.605</v>
      </c>
      <c r="ID16" s="9">
        <v>3622.71</v>
      </c>
      <c r="IE16" s="9">
        <v>5894.451</v>
      </c>
      <c r="IF16" s="9">
        <v>3127.0529999999999</v>
      </c>
      <c r="IG16" s="9">
        <v>2767.3980000000001</v>
      </c>
      <c r="IH16" s="9">
        <v>810.87900000000002</v>
      </c>
      <c r="II16" s="9">
        <v>447.75</v>
      </c>
      <c r="IJ16" s="9">
        <v>363.13</v>
      </c>
      <c r="IK16" s="9">
        <v>415.62700000000001</v>
      </c>
      <c r="IL16" s="9">
        <v>168.08099999999999</v>
      </c>
      <c r="IM16" s="9">
        <v>247.547</v>
      </c>
      <c r="IN16" s="9">
        <v>779.28800000000001</v>
      </c>
      <c r="IO16" s="9">
        <v>255.60599999999999</v>
      </c>
      <c r="IP16" s="9">
        <v>523.68200000000002</v>
      </c>
      <c r="IQ16" s="9">
        <v>149.59200000000001</v>
      </c>
    </row>
    <row r="17" spans="1:251">
      <c r="A17" s="10">
        <v>44228</v>
      </c>
      <c r="B17" s="9">
        <v>20632.147000000001</v>
      </c>
      <c r="C17" s="9">
        <v>10122.019</v>
      </c>
      <c r="D17" s="9">
        <v>10510.128000000001</v>
      </c>
      <c r="E17" s="9">
        <v>12947.324000000001</v>
      </c>
      <c r="F17" s="9">
        <v>6797.5029999999997</v>
      </c>
      <c r="G17" s="9">
        <v>6149.8209999999999</v>
      </c>
      <c r="H17" s="9">
        <v>1918.7819999999999</v>
      </c>
      <c r="I17" s="9">
        <v>1041.1849999999999</v>
      </c>
      <c r="J17" s="9">
        <v>877.59699999999998</v>
      </c>
      <c r="K17" s="9">
        <v>1167.097</v>
      </c>
      <c r="L17" s="9">
        <v>533.81600000000003</v>
      </c>
      <c r="M17" s="9">
        <v>633.28099999999995</v>
      </c>
      <c r="N17" s="9">
        <v>2178.817</v>
      </c>
      <c r="O17" s="9">
        <v>960.04600000000005</v>
      </c>
      <c r="P17" s="9">
        <v>1218.7719999999999</v>
      </c>
      <c r="Q17" s="9">
        <v>339.87099999999998</v>
      </c>
      <c r="R17" s="9">
        <v>143.80500000000001</v>
      </c>
      <c r="S17" s="9">
        <v>196.065</v>
      </c>
      <c r="T17" s="9">
        <v>259.15100000000001</v>
      </c>
      <c r="U17" s="9">
        <v>121.89400000000001</v>
      </c>
      <c r="V17" s="9">
        <v>137.25700000000001</v>
      </c>
      <c r="W17" s="9">
        <v>119.379</v>
      </c>
      <c r="X17" s="9">
        <v>60.296999999999997</v>
      </c>
      <c r="Y17" s="9">
        <v>59.082000000000001</v>
      </c>
      <c r="Z17" s="9">
        <v>139.77199999999999</v>
      </c>
      <c r="AA17" s="9">
        <v>61.597000000000001</v>
      </c>
      <c r="AB17" s="9">
        <v>78.174999999999997</v>
      </c>
      <c r="AC17" s="9">
        <v>80.718999999999994</v>
      </c>
      <c r="AD17" s="9">
        <v>21.911000000000001</v>
      </c>
      <c r="AE17" s="9">
        <v>58.808</v>
      </c>
      <c r="AF17" s="9">
        <v>1838.9469999999999</v>
      </c>
      <c r="AG17" s="9">
        <v>816.24</v>
      </c>
      <c r="AH17" s="9">
        <v>1022.707</v>
      </c>
      <c r="AI17" s="9">
        <v>741.60400000000004</v>
      </c>
      <c r="AJ17" s="9">
        <v>398.721</v>
      </c>
      <c r="AK17" s="9">
        <v>342.88299999999998</v>
      </c>
      <c r="AL17" s="9">
        <v>685.55200000000002</v>
      </c>
      <c r="AM17" s="9">
        <v>380.435</v>
      </c>
      <c r="AN17" s="9">
        <v>305.11700000000002</v>
      </c>
      <c r="AO17" s="9">
        <v>56.052</v>
      </c>
      <c r="AP17" s="9">
        <v>18.286999999999999</v>
      </c>
      <c r="AQ17" s="9">
        <v>37.765999999999998</v>
      </c>
      <c r="AR17" s="9">
        <v>18.457999999999998</v>
      </c>
      <c r="AS17" s="9">
        <v>6.7220000000000004</v>
      </c>
      <c r="AT17" s="9">
        <v>11.736000000000001</v>
      </c>
      <c r="AU17" s="9">
        <v>860.44399999999996</v>
      </c>
      <c r="AV17" s="9">
        <v>336.39600000000002</v>
      </c>
      <c r="AW17" s="9">
        <v>524.048</v>
      </c>
      <c r="AX17" s="9">
        <v>112.904</v>
      </c>
      <c r="AY17" s="9">
        <v>52.021000000000001</v>
      </c>
      <c r="AZ17" s="9">
        <v>60.881999999999998</v>
      </c>
      <c r="BA17" s="9">
        <v>747.54100000000005</v>
      </c>
      <c r="BB17" s="9">
        <v>284.375</v>
      </c>
      <c r="BC17" s="9">
        <v>463.166</v>
      </c>
      <c r="BD17" s="9">
        <v>218.44</v>
      </c>
      <c r="BE17" s="9">
        <v>74.400999999999996</v>
      </c>
      <c r="BF17" s="9">
        <v>144.03899999999999</v>
      </c>
      <c r="BG17" s="9">
        <v>5506.0050000000001</v>
      </c>
      <c r="BH17" s="9">
        <v>2364.4699999999998</v>
      </c>
      <c r="BI17" s="9">
        <v>3141.5340000000001</v>
      </c>
      <c r="BJ17" s="9">
        <v>4820.3459999999995</v>
      </c>
      <c r="BK17" s="9">
        <v>2038.117</v>
      </c>
      <c r="BL17" s="9">
        <v>2782.2280000000001</v>
      </c>
      <c r="BM17" s="9">
        <v>685.65899999999999</v>
      </c>
      <c r="BN17" s="9">
        <v>326.35300000000001</v>
      </c>
      <c r="BO17" s="9">
        <v>359.30599999999998</v>
      </c>
      <c r="BP17" s="9">
        <v>804.93100000000004</v>
      </c>
      <c r="BQ17" s="9">
        <v>440.73200000000003</v>
      </c>
      <c r="BR17" s="9">
        <v>364.19900000000001</v>
      </c>
      <c r="BS17" s="9">
        <v>6879.8909999999996</v>
      </c>
      <c r="BT17" s="9">
        <v>2883.7840000000001</v>
      </c>
      <c r="BU17" s="9">
        <v>3996.107</v>
      </c>
      <c r="BV17" s="9">
        <v>13287.195</v>
      </c>
      <c r="BW17" s="9">
        <v>6941.3090000000002</v>
      </c>
      <c r="BX17" s="9">
        <v>6345.8860000000004</v>
      </c>
      <c r="BY17" s="9">
        <v>7344.951</v>
      </c>
      <c r="BZ17" s="9">
        <v>3180.71</v>
      </c>
      <c r="CA17" s="9">
        <v>4164.241</v>
      </c>
      <c r="CB17" s="9">
        <v>16417.053</v>
      </c>
      <c r="CC17" s="9">
        <v>8129.8919999999998</v>
      </c>
      <c r="CD17" s="9">
        <v>8287.1610000000001</v>
      </c>
      <c r="CE17" s="9">
        <v>12297.233</v>
      </c>
      <c r="CF17" s="9">
        <v>6402.2020000000002</v>
      </c>
      <c r="CG17" s="9">
        <v>5895.0309999999999</v>
      </c>
      <c r="CH17" s="9">
        <v>1835.9110000000001</v>
      </c>
      <c r="CI17" s="9">
        <v>996.58</v>
      </c>
      <c r="CJ17" s="9">
        <v>839.33100000000002</v>
      </c>
      <c r="CK17" s="9">
        <v>1123.5</v>
      </c>
      <c r="CL17" s="9">
        <v>509.07100000000003</v>
      </c>
      <c r="CM17" s="9">
        <v>614.42899999999997</v>
      </c>
      <c r="CN17" s="9">
        <v>2035.24</v>
      </c>
      <c r="CO17" s="9">
        <v>880.86199999999997</v>
      </c>
      <c r="CP17" s="9">
        <v>1154.3779999999999</v>
      </c>
      <c r="CQ17" s="9">
        <v>318.399</v>
      </c>
      <c r="CR17" s="9">
        <v>132.88200000000001</v>
      </c>
      <c r="CS17" s="9">
        <v>185.517</v>
      </c>
      <c r="CT17" s="9">
        <v>242.791</v>
      </c>
      <c r="CU17" s="9">
        <v>113.289</v>
      </c>
      <c r="CV17" s="9">
        <v>129.50200000000001</v>
      </c>
      <c r="CW17" s="9">
        <v>114.97</v>
      </c>
      <c r="CX17" s="9">
        <v>58.689</v>
      </c>
      <c r="CY17" s="9">
        <v>56.280999999999999</v>
      </c>
      <c r="CZ17" s="9">
        <v>127.82</v>
      </c>
      <c r="DA17" s="9">
        <v>54.598999999999997</v>
      </c>
      <c r="DB17" s="9">
        <v>73.221000000000004</v>
      </c>
      <c r="DC17" s="9">
        <v>75.608000000000004</v>
      </c>
      <c r="DD17" s="9">
        <v>19.593</v>
      </c>
      <c r="DE17" s="9">
        <v>56.015000000000001</v>
      </c>
      <c r="DF17" s="9">
        <v>1716.8409999999999</v>
      </c>
      <c r="DG17" s="9">
        <v>747.98</v>
      </c>
      <c r="DH17" s="9">
        <v>968.86099999999999</v>
      </c>
      <c r="DI17" s="9">
        <v>731.35</v>
      </c>
      <c r="DJ17" s="9">
        <v>392.49400000000003</v>
      </c>
      <c r="DK17" s="9">
        <v>338.85599999999999</v>
      </c>
      <c r="DL17" s="9">
        <v>675.827</v>
      </c>
      <c r="DM17" s="9">
        <v>374.20800000000003</v>
      </c>
      <c r="DN17" s="9">
        <v>301.61900000000003</v>
      </c>
      <c r="DO17" s="9">
        <v>55.523000000000003</v>
      </c>
      <c r="DP17" s="9">
        <v>18.286999999999999</v>
      </c>
      <c r="DQ17" s="9">
        <v>37.237000000000002</v>
      </c>
      <c r="DR17" s="9">
        <v>17.745999999999999</v>
      </c>
      <c r="DS17" s="9">
        <v>6.7220000000000004</v>
      </c>
      <c r="DT17" s="9">
        <v>11.023999999999999</v>
      </c>
      <c r="DU17" s="9">
        <v>764.851</v>
      </c>
      <c r="DV17" s="9">
        <v>283.11599999999999</v>
      </c>
      <c r="DW17" s="9">
        <v>481.73500000000001</v>
      </c>
      <c r="DX17" s="9">
        <v>81.724999999999994</v>
      </c>
      <c r="DY17" s="9">
        <v>35.670999999999999</v>
      </c>
      <c r="DZ17" s="9">
        <v>46.054000000000002</v>
      </c>
      <c r="EA17" s="9">
        <v>683.12599999999998</v>
      </c>
      <c r="EB17" s="9">
        <v>247.44499999999999</v>
      </c>
      <c r="EC17" s="9">
        <v>435.68099999999998</v>
      </c>
      <c r="ED17" s="9">
        <v>202.893</v>
      </c>
      <c r="EE17" s="9">
        <v>65.649000000000001</v>
      </c>
      <c r="EF17" s="9">
        <v>137.244</v>
      </c>
      <c r="EG17" s="9">
        <v>2084.58</v>
      </c>
      <c r="EH17" s="9">
        <v>846.82799999999997</v>
      </c>
      <c r="EI17" s="9">
        <v>1237.752</v>
      </c>
      <c r="EJ17" s="9">
        <v>1636.095</v>
      </c>
      <c r="EK17" s="9">
        <v>622.58000000000004</v>
      </c>
      <c r="EL17" s="9">
        <v>1013.515</v>
      </c>
      <c r="EM17" s="9">
        <v>448.48500000000001</v>
      </c>
      <c r="EN17" s="9">
        <v>224.24799999999999</v>
      </c>
      <c r="EO17" s="9">
        <v>224.238</v>
      </c>
      <c r="EP17" s="9">
        <v>790.79700000000003</v>
      </c>
      <c r="EQ17" s="9">
        <v>432.89699999999999</v>
      </c>
      <c r="ER17" s="9">
        <v>357.90100000000001</v>
      </c>
      <c r="ES17" s="9">
        <v>3329.0230000000001</v>
      </c>
      <c r="ET17" s="9">
        <v>1294.7929999999999</v>
      </c>
      <c r="EU17" s="9">
        <v>2034.23</v>
      </c>
      <c r="EV17" s="9">
        <v>12615.632</v>
      </c>
      <c r="EW17" s="9">
        <v>6535.0829999999996</v>
      </c>
      <c r="EX17" s="9">
        <v>6080.549</v>
      </c>
      <c r="EY17" s="9">
        <v>3801.4209999999998</v>
      </c>
      <c r="EZ17" s="9">
        <v>1594.808</v>
      </c>
      <c r="FA17" s="9">
        <v>2206.6129999999998</v>
      </c>
      <c r="FB17" s="9">
        <v>3072.5219999999999</v>
      </c>
      <c r="FC17" s="9">
        <v>1577.72</v>
      </c>
      <c r="FD17" s="9">
        <v>1494.8009999999999</v>
      </c>
      <c r="FE17" s="9">
        <v>1867.347</v>
      </c>
      <c r="FF17" s="9">
        <v>932.75</v>
      </c>
      <c r="FG17" s="9">
        <v>934.59699999999998</v>
      </c>
      <c r="FH17" s="9">
        <v>474.37400000000002</v>
      </c>
      <c r="FI17" s="9">
        <v>241.13399999999999</v>
      </c>
      <c r="FJ17" s="9">
        <v>233.24100000000001</v>
      </c>
      <c r="FK17" s="9">
        <v>352.76299999999998</v>
      </c>
      <c r="FL17" s="9">
        <v>168.34200000000001</v>
      </c>
      <c r="FM17" s="9">
        <v>184.42099999999999</v>
      </c>
      <c r="FN17" s="9">
        <v>660.10599999999999</v>
      </c>
      <c r="FO17" s="9">
        <v>365.58</v>
      </c>
      <c r="FP17" s="9">
        <v>294.52600000000001</v>
      </c>
      <c r="FQ17" s="9">
        <v>85.718999999999994</v>
      </c>
      <c r="FR17" s="9">
        <v>48.215000000000003</v>
      </c>
      <c r="FS17" s="9">
        <v>37.503999999999998</v>
      </c>
      <c r="FT17" s="9">
        <v>80.373999999999995</v>
      </c>
      <c r="FU17" s="9">
        <v>46.488</v>
      </c>
      <c r="FV17" s="9">
        <v>33.886000000000003</v>
      </c>
      <c r="FW17" s="9">
        <v>45.267000000000003</v>
      </c>
      <c r="FX17" s="9">
        <v>25.079000000000001</v>
      </c>
      <c r="FY17" s="9">
        <v>20.187999999999999</v>
      </c>
      <c r="FZ17" s="9">
        <v>35.106999999999999</v>
      </c>
      <c r="GA17" s="9">
        <v>21.408999999999999</v>
      </c>
      <c r="GB17" s="9">
        <v>13.698</v>
      </c>
      <c r="GC17" s="9">
        <v>5.3449999999999998</v>
      </c>
      <c r="GD17" s="9">
        <v>1.7270000000000001</v>
      </c>
      <c r="GE17" s="9">
        <v>3.6179999999999999</v>
      </c>
      <c r="GF17" s="9">
        <v>574.38699999999994</v>
      </c>
      <c r="GG17" s="9">
        <v>317.36500000000001</v>
      </c>
      <c r="GH17" s="9">
        <v>257.02199999999999</v>
      </c>
      <c r="GI17" s="9">
        <v>251.33600000000001</v>
      </c>
      <c r="GJ17" s="9">
        <v>142.26900000000001</v>
      </c>
      <c r="GK17" s="9">
        <v>109.06699999999999</v>
      </c>
      <c r="GL17" s="9">
        <v>233.15</v>
      </c>
      <c r="GM17" s="9">
        <v>133.4</v>
      </c>
      <c r="GN17" s="9">
        <v>99.75</v>
      </c>
      <c r="GO17" s="9">
        <v>18.186</v>
      </c>
      <c r="GP17" s="9">
        <v>8.8689999999999998</v>
      </c>
      <c r="GQ17" s="9">
        <v>9.3170000000000002</v>
      </c>
      <c r="GR17" s="9">
        <v>3.4159999999999999</v>
      </c>
      <c r="GS17" s="9">
        <v>1.048</v>
      </c>
      <c r="GT17" s="9">
        <v>2.3679999999999999</v>
      </c>
      <c r="GU17" s="9">
        <v>267.79300000000001</v>
      </c>
      <c r="GV17" s="9">
        <v>145.542</v>
      </c>
      <c r="GW17" s="9">
        <v>122.251</v>
      </c>
      <c r="GX17" s="9">
        <v>19.728999999999999</v>
      </c>
      <c r="GY17" s="9">
        <v>12.989000000000001</v>
      </c>
      <c r="GZ17" s="9">
        <v>6.74</v>
      </c>
      <c r="HA17" s="9">
        <v>248.06399999999999</v>
      </c>
      <c r="HB17" s="9">
        <v>132.553</v>
      </c>
      <c r="HC17" s="9">
        <v>115.511</v>
      </c>
      <c r="HD17" s="9">
        <v>51.843000000000004</v>
      </c>
      <c r="HE17" s="9">
        <v>28.507000000000001</v>
      </c>
      <c r="HF17" s="9">
        <v>23.335999999999999</v>
      </c>
      <c r="HG17" s="9">
        <v>545.06899999999996</v>
      </c>
      <c r="HH17" s="9">
        <v>279.39</v>
      </c>
      <c r="HI17" s="9">
        <v>265.67899999999997</v>
      </c>
      <c r="HJ17" s="9">
        <v>508.61399999999998</v>
      </c>
      <c r="HK17" s="9">
        <v>258.31700000000001</v>
      </c>
      <c r="HL17" s="9">
        <v>250.297</v>
      </c>
      <c r="HM17" s="9">
        <v>36.454999999999998</v>
      </c>
      <c r="HN17" s="9">
        <v>21.071999999999999</v>
      </c>
      <c r="HO17" s="9">
        <v>15.382</v>
      </c>
      <c r="HP17" s="9">
        <v>278.41699999999997</v>
      </c>
      <c r="HQ17" s="9">
        <v>158.47900000000001</v>
      </c>
      <c r="HR17" s="9">
        <v>119.938</v>
      </c>
      <c r="HS17" s="9">
        <v>926.75800000000004</v>
      </c>
      <c r="HT17" s="9">
        <v>486.49099999999999</v>
      </c>
      <c r="HU17" s="9">
        <v>440.267</v>
      </c>
      <c r="HV17" s="9">
        <v>1953.066</v>
      </c>
      <c r="HW17" s="9">
        <v>980.96600000000001</v>
      </c>
      <c r="HX17" s="9">
        <v>972.1</v>
      </c>
      <c r="HY17" s="9">
        <v>1119.4559999999999</v>
      </c>
      <c r="HZ17" s="9">
        <v>596.755</v>
      </c>
      <c r="IA17" s="9">
        <v>522.70100000000002</v>
      </c>
      <c r="IB17" s="9">
        <v>7159.902</v>
      </c>
      <c r="IC17" s="9">
        <v>3536.3310000000001</v>
      </c>
      <c r="ID17" s="9">
        <v>3623.5709999999999</v>
      </c>
      <c r="IE17" s="9">
        <v>5884.6890000000003</v>
      </c>
      <c r="IF17" s="9">
        <v>3112.6210000000001</v>
      </c>
      <c r="IG17" s="9">
        <v>2772.0680000000002</v>
      </c>
      <c r="IH17" s="9">
        <v>803.16300000000001</v>
      </c>
      <c r="II17" s="9">
        <v>457.44799999999998</v>
      </c>
      <c r="IJ17" s="9">
        <v>345.71499999999997</v>
      </c>
      <c r="IK17" s="9">
        <v>438.50599999999997</v>
      </c>
      <c r="IL17" s="9">
        <v>189.8</v>
      </c>
      <c r="IM17" s="9">
        <v>248.70699999999999</v>
      </c>
      <c r="IN17" s="9">
        <v>805.61900000000003</v>
      </c>
      <c r="IO17" s="9">
        <v>271.55799999999999</v>
      </c>
      <c r="IP17" s="9">
        <v>534.06200000000001</v>
      </c>
      <c r="IQ17" s="9">
        <v>148.60300000000001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37.997</v>
      </c>
      <c r="C11" s="9">
        <v>79.694000000000003</v>
      </c>
      <c r="D11" s="9">
        <v>75.975999999999999</v>
      </c>
      <c r="E11" s="9">
        <v>33.51</v>
      </c>
      <c r="F11" s="9">
        <v>42.466000000000001</v>
      </c>
      <c r="G11" s="9">
        <v>34.155000000000001</v>
      </c>
      <c r="H11" s="9">
        <v>17.561</v>
      </c>
      <c r="I11" s="9">
        <v>16.594000000000001</v>
      </c>
      <c r="J11" s="9">
        <v>41.820999999999998</v>
      </c>
      <c r="K11" s="9">
        <v>15.948</v>
      </c>
      <c r="L11" s="9">
        <v>25.872</v>
      </c>
      <c r="M11" s="9">
        <v>41.715000000000003</v>
      </c>
      <c r="N11" s="9">
        <v>4.4870000000000001</v>
      </c>
      <c r="O11" s="9">
        <v>37.228000000000002</v>
      </c>
      <c r="P11" s="9">
        <v>703.53499999999997</v>
      </c>
      <c r="Q11" s="9">
        <v>228.572</v>
      </c>
      <c r="R11" s="9">
        <v>474.96300000000002</v>
      </c>
      <c r="S11" s="9">
        <v>275.512</v>
      </c>
      <c r="T11" s="9">
        <v>144.40700000000001</v>
      </c>
      <c r="U11" s="9">
        <v>131.10499999999999</v>
      </c>
      <c r="V11" s="9">
        <v>257.74099999999999</v>
      </c>
      <c r="W11" s="9">
        <v>134.483</v>
      </c>
      <c r="X11" s="9">
        <v>123.259</v>
      </c>
      <c r="Y11" s="9">
        <v>17.771000000000001</v>
      </c>
      <c r="Z11" s="9">
        <v>9.9250000000000007</v>
      </c>
      <c r="AA11" s="9">
        <v>7.8460000000000001</v>
      </c>
      <c r="AB11" s="9">
        <v>6.1360000000000001</v>
      </c>
      <c r="AC11" s="9">
        <v>1.61</v>
      </c>
      <c r="AD11" s="9">
        <v>4.5259999999999998</v>
      </c>
      <c r="AE11" s="9">
        <v>331.90800000000002</v>
      </c>
      <c r="AF11" s="9">
        <v>56.929000000000002</v>
      </c>
      <c r="AG11" s="9">
        <v>274.97899999999998</v>
      </c>
      <c r="AH11" s="9">
        <v>22.783999999999999</v>
      </c>
      <c r="AI11" s="9">
        <v>2.42</v>
      </c>
      <c r="AJ11" s="9">
        <v>20.364000000000001</v>
      </c>
      <c r="AK11" s="9">
        <v>309.12400000000002</v>
      </c>
      <c r="AL11" s="9">
        <v>54.509</v>
      </c>
      <c r="AM11" s="9">
        <v>254.61500000000001</v>
      </c>
      <c r="AN11" s="9">
        <v>89.978999999999999</v>
      </c>
      <c r="AO11" s="9">
        <v>25.626000000000001</v>
      </c>
      <c r="AP11" s="9">
        <v>64.352999999999994</v>
      </c>
      <c r="AQ11" s="9">
        <v>529.59900000000005</v>
      </c>
      <c r="AR11" s="9">
        <v>141.53899999999999</v>
      </c>
      <c r="AS11" s="9">
        <v>388.06099999999998</v>
      </c>
      <c r="AT11" s="9">
        <v>440.11500000000001</v>
      </c>
      <c r="AU11" s="9">
        <v>92.340999999999994</v>
      </c>
      <c r="AV11" s="9">
        <v>347.774</v>
      </c>
      <c r="AW11" s="9">
        <v>89.484999999999999</v>
      </c>
      <c r="AX11" s="9">
        <v>49.198</v>
      </c>
      <c r="AY11" s="9">
        <v>40.286000000000001</v>
      </c>
      <c r="AZ11" s="9">
        <v>291.89699999999999</v>
      </c>
      <c r="BA11" s="9">
        <v>152.04400000000001</v>
      </c>
      <c r="BB11" s="9">
        <v>139.85300000000001</v>
      </c>
      <c r="BC11" s="9">
        <v>1058.9290000000001</v>
      </c>
      <c r="BD11" s="9">
        <v>256.06400000000002</v>
      </c>
      <c r="BE11" s="9">
        <v>802.86500000000001</v>
      </c>
      <c r="BF11" s="9">
        <v>5403.3680000000004</v>
      </c>
      <c r="BG11" s="9">
        <v>2925.8290000000002</v>
      </c>
      <c r="BH11" s="9">
        <v>2477.5390000000002</v>
      </c>
      <c r="BI11" s="9">
        <v>1233.135</v>
      </c>
      <c r="BJ11" s="9">
        <v>370.11099999999999</v>
      </c>
      <c r="BK11" s="9">
        <v>863.024</v>
      </c>
      <c r="BL11" s="9">
        <v>5782.1729999999998</v>
      </c>
      <c r="BM11" s="9">
        <v>2838.88</v>
      </c>
      <c r="BN11" s="9">
        <v>2943.2939999999999</v>
      </c>
      <c r="BO11" s="9">
        <v>4119.8549999999996</v>
      </c>
      <c r="BP11" s="9">
        <v>2198.152</v>
      </c>
      <c r="BQ11" s="9">
        <v>1921.703</v>
      </c>
      <c r="BR11" s="9">
        <v>518.471</v>
      </c>
      <c r="BS11" s="9">
        <v>254.374</v>
      </c>
      <c r="BT11" s="9">
        <v>264.09699999999998</v>
      </c>
      <c r="BU11" s="9">
        <v>298.18299999999999</v>
      </c>
      <c r="BV11" s="9">
        <v>106.43899999999999</v>
      </c>
      <c r="BW11" s="9">
        <v>191.744</v>
      </c>
      <c r="BX11" s="9">
        <v>497.15800000000002</v>
      </c>
      <c r="BY11" s="9">
        <v>208.13</v>
      </c>
      <c r="BZ11" s="9">
        <v>289.02800000000002</v>
      </c>
      <c r="CA11" s="9">
        <v>57.142000000000003</v>
      </c>
      <c r="CB11" s="9">
        <v>22.114000000000001</v>
      </c>
      <c r="CC11" s="9">
        <v>35.027999999999999</v>
      </c>
      <c r="CD11" s="9">
        <v>39.067999999999998</v>
      </c>
      <c r="CE11" s="9">
        <v>17.936</v>
      </c>
      <c r="CF11" s="9">
        <v>21.132000000000001</v>
      </c>
      <c r="CG11" s="9">
        <v>20.776</v>
      </c>
      <c r="CH11" s="9">
        <v>10.177</v>
      </c>
      <c r="CI11" s="9">
        <v>10.599</v>
      </c>
      <c r="CJ11" s="9">
        <v>18.292000000000002</v>
      </c>
      <c r="CK11" s="9">
        <v>7.7590000000000003</v>
      </c>
      <c r="CL11" s="9">
        <v>10.532999999999999</v>
      </c>
      <c r="CM11" s="9">
        <v>18.074000000000002</v>
      </c>
      <c r="CN11" s="9">
        <v>4.1779999999999999</v>
      </c>
      <c r="CO11" s="9">
        <v>13.897</v>
      </c>
      <c r="CP11" s="9">
        <v>440.01600000000002</v>
      </c>
      <c r="CQ11" s="9">
        <v>186.01599999999999</v>
      </c>
      <c r="CR11" s="9">
        <v>254</v>
      </c>
      <c r="CS11" s="9">
        <v>159.26300000000001</v>
      </c>
      <c r="CT11" s="9">
        <v>90.403000000000006</v>
      </c>
      <c r="CU11" s="9">
        <v>68.861000000000004</v>
      </c>
      <c r="CV11" s="9">
        <v>150.02600000000001</v>
      </c>
      <c r="CW11" s="9">
        <v>85.369</v>
      </c>
      <c r="CX11" s="9">
        <v>64.656000000000006</v>
      </c>
      <c r="CY11" s="9">
        <v>9.2379999999999995</v>
      </c>
      <c r="CZ11" s="9">
        <v>5.0330000000000004</v>
      </c>
      <c r="DA11" s="9">
        <v>4.2050000000000001</v>
      </c>
      <c r="DB11" s="9">
        <v>3.589</v>
      </c>
      <c r="DC11" s="9">
        <v>1.1879999999999999</v>
      </c>
      <c r="DD11" s="9">
        <v>2.4009999999999998</v>
      </c>
      <c r="DE11" s="9">
        <v>213.262</v>
      </c>
      <c r="DF11" s="9">
        <v>69.006</v>
      </c>
      <c r="DG11" s="9">
        <v>144.256</v>
      </c>
      <c r="DH11" s="9">
        <v>39.018999999999998</v>
      </c>
      <c r="DI11" s="9">
        <v>18.399999999999999</v>
      </c>
      <c r="DJ11" s="9">
        <v>20.619</v>
      </c>
      <c r="DK11" s="9">
        <v>174.24299999999999</v>
      </c>
      <c r="DL11" s="9">
        <v>50.606000000000002</v>
      </c>
      <c r="DM11" s="9">
        <v>123.637</v>
      </c>
      <c r="DN11" s="9">
        <v>63.901000000000003</v>
      </c>
      <c r="DO11" s="9">
        <v>25.419</v>
      </c>
      <c r="DP11" s="9">
        <v>38.481999999999999</v>
      </c>
      <c r="DQ11" s="9">
        <v>1165.1600000000001</v>
      </c>
      <c r="DR11" s="9">
        <v>432.59800000000001</v>
      </c>
      <c r="DS11" s="9">
        <v>732.56299999999999</v>
      </c>
      <c r="DT11" s="9">
        <v>840.39499999999998</v>
      </c>
      <c r="DU11" s="9">
        <v>262.82400000000001</v>
      </c>
      <c r="DV11" s="9">
        <v>577.57100000000003</v>
      </c>
      <c r="DW11" s="9">
        <v>324.76600000000002</v>
      </c>
      <c r="DX11" s="9">
        <v>169.774</v>
      </c>
      <c r="DY11" s="9">
        <v>154.99199999999999</v>
      </c>
      <c r="DZ11" s="9">
        <v>170.80099999999999</v>
      </c>
      <c r="EA11" s="9">
        <v>95.546000000000006</v>
      </c>
      <c r="EB11" s="9">
        <v>75.254999999999995</v>
      </c>
      <c r="EC11" s="9">
        <v>1491.5170000000001</v>
      </c>
      <c r="ED11" s="9">
        <v>545.18100000000004</v>
      </c>
      <c r="EE11" s="9">
        <v>946.33600000000001</v>
      </c>
      <c r="EF11" s="9">
        <v>4176.9970000000003</v>
      </c>
      <c r="EG11" s="9">
        <v>2220.2660000000001</v>
      </c>
      <c r="EH11" s="9">
        <v>1956.731</v>
      </c>
      <c r="EI11" s="9">
        <v>1605.1759999999999</v>
      </c>
      <c r="EJ11" s="9">
        <v>618.61300000000006</v>
      </c>
      <c r="EK11" s="9">
        <v>986.56299999999999</v>
      </c>
      <c r="EL11" s="9">
        <v>3307.1819999999998</v>
      </c>
      <c r="EM11" s="9">
        <v>1591.412</v>
      </c>
      <c r="EN11" s="9">
        <v>1715.769</v>
      </c>
      <c r="EO11" s="9">
        <v>420.90300000000002</v>
      </c>
      <c r="EP11" s="9">
        <v>267.89600000000002</v>
      </c>
      <c r="EQ11" s="9">
        <v>153.00700000000001</v>
      </c>
      <c r="ER11" s="9">
        <v>43.304000000000002</v>
      </c>
      <c r="ES11" s="9">
        <v>32.170999999999999</v>
      </c>
      <c r="ET11" s="9">
        <v>11.132999999999999</v>
      </c>
      <c r="EU11" s="9">
        <v>24.684999999999999</v>
      </c>
      <c r="EV11" s="9">
        <v>16.690000000000001</v>
      </c>
      <c r="EW11" s="9">
        <v>7.9950000000000001</v>
      </c>
      <c r="EX11" s="9">
        <v>113.74299999999999</v>
      </c>
      <c r="EY11" s="9">
        <v>67.367000000000004</v>
      </c>
      <c r="EZ11" s="9">
        <v>46.375999999999998</v>
      </c>
      <c r="FA11" s="9">
        <v>9.1950000000000003</v>
      </c>
      <c r="FB11" s="9">
        <v>3.1629999999999998</v>
      </c>
      <c r="FC11" s="9">
        <v>6.032</v>
      </c>
      <c r="FD11" s="9">
        <v>7.0140000000000002</v>
      </c>
      <c r="FE11" s="9">
        <v>2.6139999999999999</v>
      </c>
      <c r="FF11" s="9">
        <v>4.4009999999999998</v>
      </c>
      <c r="FG11" s="9">
        <v>1.573</v>
      </c>
      <c r="FH11" s="9">
        <v>0.878</v>
      </c>
      <c r="FI11" s="9">
        <v>0.69499999999999995</v>
      </c>
      <c r="FJ11" s="9">
        <v>5.4409999999999998</v>
      </c>
      <c r="FK11" s="9">
        <v>1.7350000000000001</v>
      </c>
      <c r="FL11" s="9">
        <v>3.706</v>
      </c>
      <c r="FM11" s="9">
        <v>2.181</v>
      </c>
      <c r="FN11" s="9">
        <v>0.55000000000000004</v>
      </c>
      <c r="FO11" s="9">
        <v>1.6319999999999999</v>
      </c>
      <c r="FP11" s="9">
        <v>104.547</v>
      </c>
      <c r="FQ11" s="9">
        <v>64.203999999999994</v>
      </c>
      <c r="FR11" s="9">
        <v>40.343000000000004</v>
      </c>
      <c r="FS11" s="9">
        <v>6.306</v>
      </c>
      <c r="FT11" s="9">
        <v>4.5919999999999996</v>
      </c>
      <c r="FU11" s="9">
        <v>1.7150000000000001</v>
      </c>
      <c r="FV11" s="9">
        <v>6.306</v>
      </c>
      <c r="FW11" s="9">
        <v>4.5919999999999996</v>
      </c>
      <c r="FX11" s="9">
        <v>1.7150000000000001</v>
      </c>
      <c r="FY11" s="9">
        <v>0</v>
      </c>
      <c r="FZ11" s="9">
        <v>0</v>
      </c>
      <c r="GA11" s="9">
        <v>0</v>
      </c>
      <c r="GB11" s="9">
        <v>0</v>
      </c>
      <c r="GC11" s="9">
        <v>0</v>
      </c>
      <c r="GD11" s="9">
        <v>0</v>
      </c>
      <c r="GE11" s="9">
        <v>91.143000000000001</v>
      </c>
      <c r="GF11" s="9">
        <v>55.343000000000004</v>
      </c>
      <c r="GG11" s="9">
        <v>35.799999999999997</v>
      </c>
      <c r="GH11" s="9">
        <v>26.344999999999999</v>
      </c>
      <c r="GI11" s="9">
        <v>15.608000000000001</v>
      </c>
      <c r="GJ11" s="9">
        <v>10.737</v>
      </c>
      <c r="GK11" s="9">
        <v>64.798000000000002</v>
      </c>
      <c r="GL11" s="9">
        <v>39.734999999999999</v>
      </c>
      <c r="GM11" s="9">
        <v>25.064</v>
      </c>
      <c r="GN11" s="9">
        <v>7.0979999999999999</v>
      </c>
      <c r="GO11" s="9">
        <v>4.2699999999999996</v>
      </c>
      <c r="GP11" s="9">
        <v>2.8290000000000002</v>
      </c>
      <c r="GQ11" s="9">
        <v>2772.5360000000001</v>
      </c>
      <c r="GR11" s="9">
        <v>1256.1489999999999</v>
      </c>
      <c r="GS11" s="9">
        <v>1516.386</v>
      </c>
      <c r="GT11" s="9">
        <v>2616.1559999999999</v>
      </c>
      <c r="GU11" s="9">
        <v>1179.9290000000001</v>
      </c>
      <c r="GV11" s="9">
        <v>1436.2270000000001</v>
      </c>
      <c r="GW11" s="9">
        <v>156.38</v>
      </c>
      <c r="GX11" s="9">
        <v>76.22</v>
      </c>
      <c r="GY11" s="9">
        <v>80.16</v>
      </c>
      <c r="GZ11" s="9">
        <v>7.8789999999999996</v>
      </c>
      <c r="HA11" s="9">
        <v>5.47</v>
      </c>
      <c r="HB11" s="9">
        <v>2.4089999999999998</v>
      </c>
      <c r="HC11" s="9">
        <v>2878.3989999999999</v>
      </c>
      <c r="HD11" s="9">
        <v>1318.047</v>
      </c>
      <c r="HE11" s="9">
        <v>1560.3530000000001</v>
      </c>
      <c r="HF11" s="9">
        <v>430.09800000000001</v>
      </c>
      <c r="HG11" s="9">
        <v>271.05900000000003</v>
      </c>
      <c r="HH11" s="9">
        <v>159.04</v>
      </c>
      <c r="HI11" s="9">
        <v>2877.0830000000001</v>
      </c>
      <c r="HJ11" s="9">
        <v>1320.3530000000001</v>
      </c>
      <c r="HK11" s="9">
        <v>1556.73</v>
      </c>
      <c r="HL11" s="9">
        <v>6013.5680000000002</v>
      </c>
      <c r="HM11" s="9">
        <v>2970.7640000000001</v>
      </c>
      <c r="HN11" s="9">
        <v>3042.8040000000001</v>
      </c>
      <c r="HO11" s="9">
        <v>3645.2159999999999</v>
      </c>
      <c r="HP11" s="9">
        <v>1971.1310000000001</v>
      </c>
      <c r="HQ11" s="9">
        <v>1674.085</v>
      </c>
      <c r="HR11" s="9">
        <v>501.22899999999998</v>
      </c>
      <c r="HS11" s="9">
        <v>266.483</v>
      </c>
      <c r="HT11" s="9">
        <v>234.74600000000001</v>
      </c>
      <c r="HU11" s="9">
        <v>310.67200000000003</v>
      </c>
      <c r="HV11" s="9">
        <v>128.62100000000001</v>
      </c>
      <c r="HW11" s="9">
        <v>182.05</v>
      </c>
      <c r="HX11" s="9">
        <v>676.26800000000003</v>
      </c>
      <c r="HY11" s="9">
        <v>285.71800000000002</v>
      </c>
      <c r="HZ11" s="9">
        <v>390.55099999999999</v>
      </c>
      <c r="IA11" s="9">
        <v>74.320999999999998</v>
      </c>
      <c r="IB11" s="9">
        <v>30.231000000000002</v>
      </c>
      <c r="IC11" s="9">
        <v>44.091000000000001</v>
      </c>
      <c r="ID11" s="9">
        <v>57.170999999999999</v>
      </c>
      <c r="IE11" s="9">
        <v>26.207000000000001</v>
      </c>
      <c r="IF11" s="9">
        <v>30.963999999999999</v>
      </c>
      <c r="IG11" s="9">
        <v>25.047999999999998</v>
      </c>
      <c r="IH11" s="9">
        <v>11.164999999999999</v>
      </c>
      <c r="II11" s="9">
        <v>13.884</v>
      </c>
      <c r="IJ11" s="9">
        <v>32.122999999999998</v>
      </c>
      <c r="IK11" s="9">
        <v>15.042</v>
      </c>
      <c r="IL11" s="9">
        <v>17.081</v>
      </c>
      <c r="IM11" s="9">
        <v>17.149999999999999</v>
      </c>
      <c r="IN11" s="9">
        <v>4.024</v>
      </c>
      <c r="IO11" s="9">
        <v>13.125999999999999</v>
      </c>
      <c r="IP11" s="9">
        <v>601.947</v>
      </c>
      <c r="IQ11" s="9">
        <v>255.48699999999999</v>
      </c>
    </row>
    <row r="12" spans="1:251">
      <c r="A12" s="10">
        <v>42401</v>
      </c>
      <c r="B12" s="9">
        <v>45.003999999999998</v>
      </c>
      <c r="C12" s="9">
        <v>82.971000000000004</v>
      </c>
      <c r="D12" s="9">
        <v>88.725999999999999</v>
      </c>
      <c r="E12" s="9">
        <v>39.466999999999999</v>
      </c>
      <c r="F12" s="9">
        <v>49.259</v>
      </c>
      <c r="G12" s="9">
        <v>45.457000000000001</v>
      </c>
      <c r="H12" s="9">
        <v>23.771999999999998</v>
      </c>
      <c r="I12" s="9">
        <v>21.684999999999999</v>
      </c>
      <c r="J12" s="9">
        <v>43.268000000000001</v>
      </c>
      <c r="K12" s="9">
        <v>15.694000000000001</v>
      </c>
      <c r="L12" s="9">
        <v>27.574000000000002</v>
      </c>
      <c r="M12" s="9">
        <v>39.25</v>
      </c>
      <c r="N12" s="9">
        <v>5.5380000000000003</v>
      </c>
      <c r="O12" s="9">
        <v>33.712000000000003</v>
      </c>
      <c r="P12" s="9">
        <v>667.41800000000001</v>
      </c>
      <c r="Q12" s="9">
        <v>192.91</v>
      </c>
      <c r="R12" s="9">
        <v>474.50900000000001</v>
      </c>
      <c r="S12" s="9">
        <v>259.19900000000001</v>
      </c>
      <c r="T12" s="9">
        <v>115.81100000000001</v>
      </c>
      <c r="U12" s="9">
        <v>143.38800000000001</v>
      </c>
      <c r="V12" s="9">
        <v>234.114</v>
      </c>
      <c r="W12" s="9">
        <v>108.711</v>
      </c>
      <c r="X12" s="9">
        <v>125.402</v>
      </c>
      <c r="Y12" s="9">
        <v>25.085000000000001</v>
      </c>
      <c r="Z12" s="9">
        <v>7.1</v>
      </c>
      <c r="AA12" s="9">
        <v>17.986000000000001</v>
      </c>
      <c r="AB12" s="9">
        <v>2.8149999999999999</v>
      </c>
      <c r="AC12" s="9">
        <v>1.3140000000000001</v>
      </c>
      <c r="AD12" s="9">
        <v>1.5</v>
      </c>
      <c r="AE12" s="9">
        <v>301.12599999999998</v>
      </c>
      <c r="AF12" s="9">
        <v>49.433999999999997</v>
      </c>
      <c r="AG12" s="9">
        <v>251.69300000000001</v>
      </c>
      <c r="AH12" s="9">
        <v>24.454999999999998</v>
      </c>
      <c r="AI12" s="9">
        <v>5.5279999999999996</v>
      </c>
      <c r="AJ12" s="9">
        <v>18.927</v>
      </c>
      <c r="AK12" s="9">
        <v>276.67099999999999</v>
      </c>
      <c r="AL12" s="9">
        <v>43.905999999999999</v>
      </c>
      <c r="AM12" s="9">
        <v>232.76599999999999</v>
      </c>
      <c r="AN12" s="9">
        <v>104.27800000000001</v>
      </c>
      <c r="AO12" s="9">
        <v>26.350999999999999</v>
      </c>
      <c r="AP12" s="9">
        <v>77.927000000000007</v>
      </c>
      <c r="AQ12" s="9">
        <v>552.79999999999995</v>
      </c>
      <c r="AR12" s="9">
        <v>166.11799999999999</v>
      </c>
      <c r="AS12" s="9">
        <v>386.68200000000002</v>
      </c>
      <c r="AT12" s="9">
        <v>460.82799999999997</v>
      </c>
      <c r="AU12" s="9">
        <v>116.026</v>
      </c>
      <c r="AV12" s="9">
        <v>344.80099999999999</v>
      </c>
      <c r="AW12" s="9">
        <v>91.972999999999999</v>
      </c>
      <c r="AX12" s="9">
        <v>50.091999999999999</v>
      </c>
      <c r="AY12" s="9">
        <v>41.881</v>
      </c>
      <c r="AZ12" s="9">
        <v>279.57100000000003</v>
      </c>
      <c r="BA12" s="9">
        <v>132.48400000000001</v>
      </c>
      <c r="BB12" s="9">
        <v>147.08799999999999</v>
      </c>
      <c r="BC12" s="9">
        <v>1068.623</v>
      </c>
      <c r="BD12" s="9">
        <v>271.54899999999998</v>
      </c>
      <c r="BE12" s="9">
        <v>797.07399999999996</v>
      </c>
      <c r="BF12" s="9">
        <v>5482.71</v>
      </c>
      <c r="BG12" s="9">
        <v>2960.29</v>
      </c>
      <c r="BH12" s="9">
        <v>2522.4209999999998</v>
      </c>
      <c r="BI12" s="9">
        <v>1220.2190000000001</v>
      </c>
      <c r="BJ12" s="9">
        <v>359.02800000000002</v>
      </c>
      <c r="BK12" s="9">
        <v>861.19100000000003</v>
      </c>
      <c r="BL12" s="9">
        <v>5864.9110000000001</v>
      </c>
      <c r="BM12" s="9">
        <v>2873.4029999999998</v>
      </c>
      <c r="BN12" s="9">
        <v>2991.509</v>
      </c>
      <c r="BO12" s="9">
        <v>4230.2920000000004</v>
      </c>
      <c r="BP12" s="9">
        <v>2238.5569999999998</v>
      </c>
      <c r="BQ12" s="9">
        <v>1991.7339999999999</v>
      </c>
      <c r="BR12" s="9">
        <v>508.51600000000002</v>
      </c>
      <c r="BS12" s="9">
        <v>253.327</v>
      </c>
      <c r="BT12" s="9">
        <v>255.18899999999999</v>
      </c>
      <c r="BU12" s="9">
        <v>297.279</v>
      </c>
      <c r="BV12" s="9">
        <v>114.06399999999999</v>
      </c>
      <c r="BW12" s="9">
        <v>183.215</v>
      </c>
      <c r="BX12" s="9">
        <v>515.58600000000001</v>
      </c>
      <c r="BY12" s="9">
        <v>230.05</v>
      </c>
      <c r="BZ12" s="9">
        <v>285.536</v>
      </c>
      <c r="CA12" s="9">
        <v>66.77</v>
      </c>
      <c r="CB12" s="9">
        <v>28.146000000000001</v>
      </c>
      <c r="CC12" s="9">
        <v>38.624000000000002</v>
      </c>
      <c r="CD12" s="9">
        <v>48.593000000000004</v>
      </c>
      <c r="CE12" s="9">
        <v>21.363</v>
      </c>
      <c r="CF12" s="9">
        <v>27.23</v>
      </c>
      <c r="CG12" s="9">
        <v>24.234000000000002</v>
      </c>
      <c r="CH12" s="9">
        <v>11.096</v>
      </c>
      <c r="CI12" s="9">
        <v>13.138</v>
      </c>
      <c r="CJ12" s="9">
        <v>24.358000000000001</v>
      </c>
      <c r="CK12" s="9">
        <v>10.266999999999999</v>
      </c>
      <c r="CL12" s="9">
        <v>14.090999999999999</v>
      </c>
      <c r="CM12" s="9">
        <v>18.178000000000001</v>
      </c>
      <c r="CN12" s="9">
        <v>6.7830000000000004</v>
      </c>
      <c r="CO12" s="9">
        <v>11.395</v>
      </c>
      <c r="CP12" s="9">
        <v>448.81599999999997</v>
      </c>
      <c r="CQ12" s="9">
        <v>201.904</v>
      </c>
      <c r="CR12" s="9">
        <v>246.91200000000001</v>
      </c>
      <c r="CS12" s="9">
        <v>169.91499999999999</v>
      </c>
      <c r="CT12" s="9">
        <v>93.259</v>
      </c>
      <c r="CU12" s="9">
        <v>76.656000000000006</v>
      </c>
      <c r="CV12" s="9">
        <v>155.39099999999999</v>
      </c>
      <c r="CW12" s="9">
        <v>86.486000000000004</v>
      </c>
      <c r="CX12" s="9">
        <v>68.905000000000001</v>
      </c>
      <c r="CY12" s="9">
        <v>14.523999999999999</v>
      </c>
      <c r="CZ12" s="9">
        <v>6.7729999999999997</v>
      </c>
      <c r="DA12" s="9">
        <v>7.7510000000000003</v>
      </c>
      <c r="DB12" s="9">
        <v>2.84</v>
      </c>
      <c r="DC12" s="9">
        <v>1.1930000000000001</v>
      </c>
      <c r="DD12" s="9">
        <v>1.647</v>
      </c>
      <c r="DE12" s="9">
        <v>215.018</v>
      </c>
      <c r="DF12" s="9">
        <v>80.260999999999996</v>
      </c>
      <c r="DG12" s="9">
        <v>134.75700000000001</v>
      </c>
      <c r="DH12" s="9">
        <v>32.420999999999999</v>
      </c>
      <c r="DI12" s="9">
        <v>13.006</v>
      </c>
      <c r="DJ12" s="9">
        <v>19.416</v>
      </c>
      <c r="DK12" s="9">
        <v>182.596</v>
      </c>
      <c r="DL12" s="9">
        <v>67.254999999999995</v>
      </c>
      <c r="DM12" s="9">
        <v>115.34099999999999</v>
      </c>
      <c r="DN12" s="9">
        <v>61.042999999999999</v>
      </c>
      <c r="DO12" s="9">
        <v>27.190999999999999</v>
      </c>
      <c r="DP12" s="9">
        <v>33.851999999999997</v>
      </c>
      <c r="DQ12" s="9">
        <v>1119.0329999999999</v>
      </c>
      <c r="DR12" s="9">
        <v>404.79599999999999</v>
      </c>
      <c r="DS12" s="9">
        <v>714.23800000000006</v>
      </c>
      <c r="DT12" s="9">
        <v>837.73800000000006</v>
      </c>
      <c r="DU12" s="9">
        <v>266.27300000000002</v>
      </c>
      <c r="DV12" s="9">
        <v>571.46500000000003</v>
      </c>
      <c r="DW12" s="9">
        <v>281.29500000000002</v>
      </c>
      <c r="DX12" s="9">
        <v>138.52199999999999</v>
      </c>
      <c r="DY12" s="9">
        <v>142.773</v>
      </c>
      <c r="DZ12" s="9">
        <v>179.626</v>
      </c>
      <c r="EA12" s="9">
        <v>97.582999999999998</v>
      </c>
      <c r="EB12" s="9">
        <v>82.043000000000006</v>
      </c>
      <c r="EC12" s="9">
        <v>1454.9939999999999</v>
      </c>
      <c r="ED12" s="9">
        <v>537.26300000000003</v>
      </c>
      <c r="EE12" s="9">
        <v>917.73099999999999</v>
      </c>
      <c r="EF12" s="9">
        <v>4297.0619999999999</v>
      </c>
      <c r="EG12" s="9">
        <v>2266.703</v>
      </c>
      <c r="EH12" s="9">
        <v>2030.3589999999999</v>
      </c>
      <c r="EI12" s="9">
        <v>1567.8489999999999</v>
      </c>
      <c r="EJ12" s="9">
        <v>606.69899999999996</v>
      </c>
      <c r="EK12" s="9">
        <v>961.15</v>
      </c>
      <c r="EL12" s="9">
        <v>3415.384</v>
      </c>
      <c r="EM12" s="9">
        <v>1635.8489999999999</v>
      </c>
      <c r="EN12" s="9">
        <v>1779.5350000000001</v>
      </c>
      <c r="EO12" s="9">
        <v>445.971</v>
      </c>
      <c r="EP12" s="9">
        <v>274.375</v>
      </c>
      <c r="EQ12" s="9">
        <v>171.596</v>
      </c>
      <c r="ER12" s="9">
        <v>36.936999999999998</v>
      </c>
      <c r="ES12" s="9">
        <v>26.765000000000001</v>
      </c>
      <c r="ET12" s="9">
        <v>10.172000000000001</v>
      </c>
      <c r="EU12" s="9">
        <v>23.702999999999999</v>
      </c>
      <c r="EV12" s="9">
        <v>16.305</v>
      </c>
      <c r="EW12" s="9">
        <v>7.3979999999999997</v>
      </c>
      <c r="EX12" s="9">
        <v>120.227</v>
      </c>
      <c r="EY12" s="9">
        <v>66.510999999999996</v>
      </c>
      <c r="EZ12" s="9">
        <v>53.716000000000001</v>
      </c>
      <c r="FA12" s="9">
        <v>9.2739999999999991</v>
      </c>
      <c r="FB12" s="9">
        <v>4.3380000000000001</v>
      </c>
      <c r="FC12" s="9">
        <v>4.9349999999999996</v>
      </c>
      <c r="FD12" s="9">
        <v>5.8029999999999999</v>
      </c>
      <c r="FE12" s="9">
        <v>1.6120000000000001</v>
      </c>
      <c r="FF12" s="9">
        <v>4.1909999999999998</v>
      </c>
      <c r="FG12" s="9">
        <v>2.0710000000000002</v>
      </c>
      <c r="FH12" s="9">
        <v>0.71899999999999997</v>
      </c>
      <c r="FI12" s="9">
        <v>1.351</v>
      </c>
      <c r="FJ12" s="9">
        <v>3.7320000000000002</v>
      </c>
      <c r="FK12" s="9">
        <v>0.89300000000000002</v>
      </c>
      <c r="FL12" s="9">
        <v>2.84</v>
      </c>
      <c r="FM12" s="9">
        <v>3.4710000000000001</v>
      </c>
      <c r="FN12" s="9">
        <v>2.726</v>
      </c>
      <c r="FO12" s="9">
        <v>0.74399999999999999</v>
      </c>
      <c r="FP12" s="9">
        <v>110.953</v>
      </c>
      <c r="FQ12" s="9">
        <v>62.173000000000002</v>
      </c>
      <c r="FR12" s="9">
        <v>48.78</v>
      </c>
      <c r="FS12" s="9">
        <v>5.907</v>
      </c>
      <c r="FT12" s="9">
        <v>3.4670000000000001</v>
      </c>
      <c r="FU12" s="9">
        <v>2.44</v>
      </c>
      <c r="FV12" s="9">
        <v>5.6390000000000002</v>
      </c>
      <c r="FW12" s="9">
        <v>3.1989999999999998</v>
      </c>
      <c r="FX12" s="9">
        <v>2.44</v>
      </c>
      <c r="FY12" s="9">
        <v>0.26800000000000002</v>
      </c>
      <c r="FZ12" s="9">
        <v>0.26800000000000002</v>
      </c>
      <c r="GA12" s="9">
        <v>0</v>
      </c>
      <c r="GB12" s="9">
        <v>0</v>
      </c>
      <c r="GC12" s="9">
        <v>0</v>
      </c>
      <c r="GD12" s="9">
        <v>0</v>
      </c>
      <c r="GE12" s="9">
        <v>88.873999999999995</v>
      </c>
      <c r="GF12" s="9">
        <v>52.38</v>
      </c>
      <c r="GG12" s="9">
        <v>36.494</v>
      </c>
      <c r="GH12" s="9">
        <v>30.413</v>
      </c>
      <c r="GI12" s="9">
        <v>16.082000000000001</v>
      </c>
      <c r="GJ12" s="9">
        <v>14.332000000000001</v>
      </c>
      <c r="GK12" s="9">
        <v>58.460999999999999</v>
      </c>
      <c r="GL12" s="9">
        <v>36.298999999999999</v>
      </c>
      <c r="GM12" s="9">
        <v>22.161999999999999</v>
      </c>
      <c r="GN12" s="9">
        <v>16.172000000000001</v>
      </c>
      <c r="GO12" s="9">
        <v>6.3250000000000002</v>
      </c>
      <c r="GP12" s="9">
        <v>9.8469999999999995</v>
      </c>
      <c r="GQ12" s="9">
        <v>2849.1849999999999</v>
      </c>
      <c r="GR12" s="9">
        <v>1294.962</v>
      </c>
      <c r="GS12" s="9">
        <v>1554.223</v>
      </c>
      <c r="GT12" s="9">
        <v>2703.2460000000001</v>
      </c>
      <c r="GU12" s="9">
        <v>1216.5640000000001</v>
      </c>
      <c r="GV12" s="9">
        <v>1486.682</v>
      </c>
      <c r="GW12" s="9">
        <v>145.93899999999999</v>
      </c>
      <c r="GX12" s="9">
        <v>78.397999999999996</v>
      </c>
      <c r="GY12" s="9">
        <v>67.540999999999997</v>
      </c>
      <c r="GZ12" s="9">
        <v>7.7089999999999996</v>
      </c>
      <c r="HA12" s="9">
        <v>3.9180000000000001</v>
      </c>
      <c r="HB12" s="9">
        <v>3.7919999999999998</v>
      </c>
      <c r="HC12" s="9">
        <v>2961.703</v>
      </c>
      <c r="HD12" s="9">
        <v>1357.5550000000001</v>
      </c>
      <c r="HE12" s="9">
        <v>1604.1479999999999</v>
      </c>
      <c r="HF12" s="9">
        <v>455.245</v>
      </c>
      <c r="HG12" s="9">
        <v>278.714</v>
      </c>
      <c r="HH12" s="9">
        <v>176.53200000000001</v>
      </c>
      <c r="HI12" s="9">
        <v>2960.1379999999999</v>
      </c>
      <c r="HJ12" s="9">
        <v>1357.135</v>
      </c>
      <c r="HK12" s="9">
        <v>1603.0039999999999</v>
      </c>
      <c r="HL12" s="9">
        <v>6139.8450000000003</v>
      </c>
      <c r="HM12" s="9">
        <v>3025.7849999999999</v>
      </c>
      <c r="HN12" s="9">
        <v>3114.0610000000001</v>
      </c>
      <c r="HO12" s="9">
        <v>3789.6880000000001</v>
      </c>
      <c r="HP12" s="9">
        <v>2014.954</v>
      </c>
      <c r="HQ12" s="9">
        <v>1774.7329999999999</v>
      </c>
      <c r="HR12" s="9">
        <v>497.77199999999999</v>
      </c>
      <c r="HS12" s="9">
        <v>257.798</v>
      </c>
      <c r="HT12" s="9">
        <v>239.97300000000001</v>
      </c>
      <c r="HU12" s="9">
        <v>304.96499999999997</v>
      </c>
      <c r="HV12" s="9">
        <v>124.08499999999999</v>
      </c>
      <c r="HW12" s="9">
        <v>180.88</v>
      </c>
      <c r="HX12" s="9">
        <v>644.08900000000006</v>
      </c>
      <c r="HY12" s="9">
        <v>273.89699999999999</v>
      </c>
      <c r="HZ12" s="9">
        <v>370.19200000000001</v>
      </c>
      <c r="IA12" s="9">
        <v>81.167000000000002</v>
      </c>
      <c r="IB12" s="9">
        <v>33.228000000000002</v>
      </c>
      <c r="IC12" s="9">
        <v>47.939</v>
      </c>
      <c r="ID12" s="9">
        <v>64.465000000000003</v>
      </c>
      <c r="IE12" s="9">
        <v>28.911999999999999</v>
      </c>
      <c r="IF12" s="9">
        <v>35.552</v>
      </c>
      <c r="IG12" s="9">
        <v>31.518000000000001</v>
      </c>
      <c r="IH12" s="9">
        <v>11.972</v>
      </c>
      <c r="II12" s="9">
        <v>19.545999999999999</v>
      </c>
      <c r="IJ12" s="9">
        <v>32.945999999999998</v>
      </c>
      <c r="IK12" s="9">
        <v>16.940000000000001</v>
      </c>
      <c r="IL12" s="9">
        <v>16.007000000000001</v>
      </c>
      <c r="IM12" s="9">
        <v>16.702000000000002</v>
      </c>
      <c r="IN12" s="9">
        <v>4.3159999999999998</v>
      </c>
      <c r="IO12" s="9">
        <v>12.387</v>
      </c>
      <c r="IP12" s="9">
        <v>562.92200000000003</v>
      </c>
      <c r="IQ12" s="9">
        <v>240.67</v>
      </c>
    </row>
    <row r="13" spans="1:251">
      <c r="A13" s="10">
        <v>42767</v>
      </c>
      <c r="B13" s="9">
        <v>41.008000000000003</v>
      </c>
      <c r="C13" s="9">
        <v>106.277</v>
      </c>
      <c r="D13" s="9">
        <v>94.034000000000006</v>
      </c>
      <c r="E13" s="9">
        <v>35.933</v>
      </c>
      <c r="F13" s="9">
        <v>58.100999999999999</v>
      </c>
      <c r="G13" s="9">
        <v>43.749000000000002</v>
      </c>
      <c r="H13" s="9">
        <v>18.757000000000001</v>
      </c>
      <c r="I13" s="9">
        <v>24.992000000000001</v>
      </c>
      <c r="J13" s="9">
        <v>50.286000000000001</v>
      </c>
      <c r="K13" s="9">
        <v>17.175999999999998</v>
      </c>
      <c r="L13" s="9">
        <v>33.109000000000002</v>
      </c>
      <c r="M13" s="9">
        <v>53.250999999999998</v>
      </c>
      <c r="N13" s="9">
        <v>5.0750000000000002</v>
      </c>
      <c r="O13" s="9">
        <v>48.176000000000002</v>
      </c>
      <c r="P13" s="9">
        <v>661.774</v>
      </c>
      <c r="Q13" s="9">
        <v>201.697</v>
      </c>
      <c r="R13" s="9">
        <v>460.07799999999997</v>
      </c>
      <c r="S13" s="9">
        <v>255.988</v>
      </c>
      <c r="T13" s="9">
        <v>121.536</v>
      </c>
      <c r="U13" s="9">
        <v>134.452</v>
      </c>
      <c r="V13" s="9">
        <v>236.15700000000001</v>
      </c>
      <c r="W13" s="9">
        <v>116.372</v>
      </c>
      <c r="X13" s="9">
        <v>119.785</v>
      </c>
      <c r="Y13" s="9">
        <v>19.831</v>
      </c>
      <c r="Z13" s="9">
        <v>5.1639999999999997</v>
      </c>
      <c r="AA13" s="9">
        <v>14.667999999999999</v>
      </c>
      <c r="AB13" s="9">
        <v>5.23</v>
      </c>
      <c r="AC13" s="9">
        <v>0.89500000000000002</v>
      </c>
      <c r="AD13" s="9">
        <v>4.335</v>
      </c>
      <c r="AE13" s="9">
        <v>302.87299999999999</v>
      </c>
      <c r="AF13" s="9">
        <v>56.750999999999998</v>
      </c>
      <c r="AG13" s="9">
        <v>246.12200000000001</v>
      </c>
      <c r="AH13" s="9">
        <v>19.733000000000001</v>
      </c>
      <c r="AI13" s="9">
        <v>5.4180000000000001</v>
      </c>
      <c r="AJ13" s="9">
        <v>14.315</v>
      </c>
      <c r="AK13" s="9">
        <v>283.14</v>
      </c>
      <c r="AL13" s="9">
        <v>51.332999999999998</v>
      </c>
      <c r="AM13" s="9">
        <v>231.80699999999999</v>
      </c>
      <c r="AN13" s="9">
        <v>97.683999999999997</v>
      </c>
      <c r="AO13" s="9">
        <v>22.515000000000001</v>
      </c>
      <c r="AP13" s="9">
        <v>75.168999999999997</v>
      </c>
      <c r="AQ13" s="9">
        <v>547.80399999999997</v>
      </c>
      <c r="AR13" s="9">
        <v>153.93700000000001</v>
      </c>
      <c r="AS13" s="9">
        <v>393.86700000000002</v>
      </c>
      <c r="AT13" s="9">
        <v>452.327</v>
      </c>
      <c r="AU13" s="9">
        <v>105.56699999999999</v>
      </c>
      <c r="AV13" s="9">
        <v>346.76100000000002</v>
      </c>
      <c r="AW13" s="9">
        <v>95.475999999999999</v>
      </c>
      <c r="AX13" s="9">
        <v>48.37</v>
      </c>
      <c r="AY13" s="9">
        <v>47.106999999999999</v>
      </c>
      <c r="AZ13" s="9">
        <v>279.90499999999997</v>
      </c>
      <c r="BA13" s="9">
        <v>135.12899999999999</v>
      </c>
      <c r="BB13" s="9">
        <v>144.77699999999999</v>
      </c>
      <c r="BC13" s="9">
        <v>1076.9580000000001</v>
      </c>
      <c r="BD13" s="9">
        <v>261.51299999999998</v>
      </c>
      <c r="BE13" s="9">
        <v>815.44500000000005</v>
      </c>
      <c r="BF13" s="9">
        <v>5599.0770000000002</v>
      </c>
      <c r="BG13" s="9">
        <v>3015.3980000000001</v>
      </c>
      <c r="BH13" s="9">
        <v>2583.6790000000001</v>
      </c>
      <c r="BI13" s="9">
        <v>1209.578</v>
      </c>
      <c r="BJ13" s="9">
        <v>355.63299999999998</v>
      </c>
      <c r="BK13" s="9">
        <v>853.94500000000005</v>
      </c>
      <c r="BL13" s="9">
        <v>5941.4679999999998</v>
      </c>
      <c r="BM13" s="9">
        <v>2900.5630000000001</v>
      </c>
      <c r="BN13" s="9">
        <v>3040.904</v>
      </c>
      <c r="BO13" s="9">
        <v>4275.2690000000002</v>
      </c>
      <c r="BP13" s="9">
        <v>2246.413</v>
      </c>
      <c r="BQ13" s="9">
        <v>2028.857</v>
      </c>
      <c r="BR13" s="9">
        <v>515.93399999999997</v>
      </c>
      <c r="BS13" s="9">
        <v>263.18700000000001</v>
      </c>
      <c r="BT13" s="9">
        <v>252.74700000000001</v>
      </c>
      <c r="BU13" s="9">
        <v>315.17500000000001</v>
      </c>
      <c r="BV13" s="9">
        <v>121.931</v>
      </c>
      <c r="BW13" s="9">
        <v>193.244</v>
      </c>
      <c r="BX13" s="9">
        <v>502.90600000000001</v>
      </c>
      <c r="BY13" s="9">
        <v>206.941</v>
      </c>
      <c r="BZ13" s="9">
        <v>295.96499999999997</v>
      </c>
      <c r="CA13" s="9">
        <v>65.852000000000004</v>
      </c>
      <c r="CB13" s="9">
        <v>25.97</v>
      </c>
      <c r="CC13" s="9">
        <v>39.881999999999998</v>
      </c>
      <c r="CD13" s="9">
        <v>50.973999999999997</v>
      </c>
      <c r="CE13" s="9">
        <v>18.175999999999998</v>
      </c>
      <c r="CF13" s="9">
        <v>32.798000000000002</v>
      </c>
      <c r="CG13" s="9">
        <v>25.15</v>
      </c>
      <c r="CH13" s="9">
        <v>10.785</v>
      </c>
      <c r="CI13" s="9">
        <v>14.365</v>
      </c>
      <c r="CJ13" s="9">
        <v>25.824000000000002</v>
      </c>
      <c r="CK13" s="9">
        <v>7.391</v>
      </c>
      <c r="CL13" s="9">
        <v>18.433</v>
      </c>
      <c r="CM13" s="9">
        <v>14.878</v>
      </c>
      <c r="CN13" s="9">
        <v>7.7949999999999999</v>
      </c>
      <c r="CO13" s="9">
        <v>7.0830000000000002</v>
      </c>
      <c r="CP13" s="9">
        <v>437.05399999999997</v>
      </c>
      <c r="CQ13" s="9">
        <v>180.971</v>
      </c>
      <c r="CR13" s="9">
        <v>256.08300000000003</v>
      </c>
      <c r="CS13" s="9">
        <v>173.91499999999999</v>
      </c>
      <c r="CT13" s="9">
        <v>89.393000000000001</v>
      </c>
      <c r="CU13" s="9">
        <v>84.522000000000006</v>
      </c>
      <c r="CV13" s="9">
        <v>159.66900000000001</v>
      </c>
      <c r="CW13" s="9">
        <v>84.61</v>
      </c>
      <c r="CX13" s="9">
        <v>75.058999999999997</v>
      </c>
      <c r="CY13" s="9">
        <v>14.246</v>
      </c>
      <c r="CZ13" s="9">
        <v>4.7830000000000004</v>
      </c>
      <c r="DA13" s="9">
        <v>9.4629999999999992</v>
      </c>
      <c r="DB13" s="9">
        <v>2.988</v>
      </c>
      <c r="DC13" s="9">
        <v>0.72199999999999998</v>
      </c>
      <c r="DD13" s="9">
        <v>2.2650000000000001</v>
      </c>
      <c r="DE13" s="9">
        <v>205.345</v>
      </c>
      <c r="DF13" s="9">
        <v>73.165999999999997</v>
      </c>
      <c r="DG13" s="9">
        <v>132.179</v>
      </c>
      <c r="DH13" s="9">
        <v>25.417000000000002</v>
      </c>
      <c r="DI13" s="9">
        <v>7.24</v>
      </c>
      <c r="DJ13" s="9">
        <v>18.177</v>
      </c>
      <c r="DK13" s="9">
        <v>179.928</v>
      </c>
      <c r="DL13" s="9">
        <v>65.926000000000002</v>
      </c>
      <c r="DM13" s="9">
        <v>114.003</v>
      </c>
      <c r="DN13" s="9">
        <v>54.805999999999997</v>
      </c>
      <c r="DO13" s="9">
        <v>17.689</v>
      </c>
      <c r="DP13" s="9">
        <v>37.116999999999997</v>
      </c>
      <c r="DQ13" s="9">
        <v>1163.2929999999999</v>
      </c>
      <c r="DR13" s="9">
        <v>447.21</v>
      </c>
      <c r="DS13" s="9">
        <v>716.08299999999997</v>
      </c>
      <c r="DT13" s="9">
        <v>833.05899999999997</v>
      </c>
      <c r="DU13" s="9">
        <v>277.26499999999999</v>
      </c>
      <c r="DV13" s="9">
        <v>555.79399999999998</v>
      </c>
      <c r="DW13" s="9">
        <v>330.23399999999998</v>
      </c>
      <c r="DX13" s="9">
        <v>169.94499999999999</v>
      </c>
      <c r="DY13" s="9">
        <v>160.28899999999999</v>
      </c>
      <c r="DZ13" s="9">
        <v>184.81899999999999</v>
      </c>
      <c r="EA13" s="9">
        <v>95.394999999999996</v>
      </c>
      <c r="EB13" s="9">
        <v>89.424000000000007</v>
      </c>
      <c r="EC13" s="9">
        <v>1481.3789999999999</v>
      </c>
      <c r="ED13" s="9">
        <v>558.75599999999997</v>
      </c>
      <c r="EE13" s="9">
        <v>922.62400000000002</v>
      </c>
      <c r="EF13" s="9">
        <v>4341.1210000000001</v>
      </c>
      <c r="EG13" s="9">
        <v>2272.3829999999998</v>
      </c>
      <c r="EH13" s="9">
        <v>2068.7379999999998</v>
      </c>
      <c r="EI13" s="9">
        <v>1600.346</v>
      </c>
      <c r="EJ13" s="9">
        <v>628.17999999999995</v>
      </c>
      <c r="EK13" s="9">
        <v>972.16600000000005</v>
      </c>
      <c r="EL13" s="9">
        <v>3598.9520000000002</v>
      </c>
      <c r="EM13" s="9">
        <v>1717.826</v>
      </c>
      <c r="EN13" s="9">
        <v>1881.126</v>
      </c>
      <c r="EO13" s="9">
        <v>461.92099999999999</v>
      </c>
      <c r="EP13" s="9">
        <v>277.57499999999999</v>
      </c>
      <c r="EQ13" s="9">
        <v>184.345</v>
      </c>
      <c r="ER13" s="9">
        <v>36.472000000000001</v>
      </c>
      <c r="ES13" s="9">
        <v>23.951000000000001</v>
      </c>
      <c r="ET13" s="9">
        <v>12.521000000000001</v>
      </c>
      <c r="EU13" s="9">
        <v>19.478999999999999</v>
      </c>
      <c r="EV13" s="9">
        <v>12.07</v>
      </c>
      <c r="EW13" s="9">
        <v>7.4080000000000004</v>
      </c>
      <c r="EX13" s="9">
        <v>108.70699999999999</v>
      </c>
      <c r="EY13" s="9">
        <v>57.435000000000002</v>
      </c>
      <c r="EZ13" s="9">
        <v>51.273000000000003</v>
      </c>
      <c r="FA13" s="9">
        <v>12.515000000000001</v>
      </c>
      <c r="FB13" s="9">
        <v>6.4969999999999999</v>
      </c>
      <c r="FC13" s="9">
        <v>6.0179999999999998</v>
      </c>
      <c r="FD13" s="9">
        <v>10.763999999999999</v>
      </c>
      <c r="FE13" s="9">
        <v>6.069</v>
      </c>
      <c r="FF13" s="9">
        <v>4.6950000000000003</v>
      </c>
      <c r="FG13" s="9">
        <v>3.1629999999999998</v>
      </c>
      <c r="FH13" s="9">
        <v>1.804</v>
      </c>
      <c r="FI13" s="9">
        <v>1.3580000000000001</v>
      </c>
      <c r="FJ13" s="9">
        <v>7.601</v>
      </c>
      <c r="FK13" s="9">
        <v>4.2640000000000002</v>
      </c>
      <c r="FL13" s="9">
        <v>3.3370000000000002</v>
      </c>
      <c r="FM13" s="9">
        <v>1.7509999999999999</v>
      </c>
      <c r="FN13" s="9">
        <v>0.42799999999999999</v>
      </c>
      <c r="FO13" s="9">
        <v>1.3220000000000001</v>
      </c>
      <c r="FP13" s="9">
        <v>96.192999999999998</v>
      </c>
      <c r="FQ13" s="9">
        <v>50.938000000000002</v>
      </c>
      <c r="FR13" s="9">
        <v>45.255000000000003</v>
      </c>
      <c r="FS13" s="9">
        <v>5.55</v>
      </c>
      <c r="FT13" s="9">
        <v>3.7</v>
      </c>
      <c r="FU13" s="9">
        <v>1.85</v>
      </c>
      <c r="FV13" s="9">
        <v>5.2949999999999999</v>
      </c>
      <c r="FW13" s="9">
        <v>3.4449999999999998</v>
      </c>
      <c r="FX13" s="9">
        <v>1.85</v>
      </c>
      <c r="FY13" s="9">
        <v>0.255</v>
      </c>
      <c r="FZ13" s="9">
        <v>0.255</v>
      </c>
      <c r="GA13" s="9">
        <v>0</v>
      </c>
      <c r="GB13" s="9">
        <v>0</v>
      </c>
      <c r="GC13" s="9">
        <v>0</v>
      </c>
      <c r="GD13" s="9">
        <v>0</v>
      </c>
      <c r="GE13" s="9">
        <v>81.358000000000004</v>
      </c>
      <c r="GF13" s="9">
        <v>43.033999999999999</v>
      </c>
      <c r="GG13" s="9">
        <v>38.323</v>
      </c>
      <c r="GH13" s="9">
        <v>30.899000000000001</v>
      </c>
      <c r="GI13" s="9">
        <v>17.946999999999999</v>
      </c>
      <c r="GJ13" s="9">
        <v>12.951000000000001</v>
      </c>
      <c r="GK13" s="9">
        <v>50.459000000000003</v>
      </c>
      <c r="GL13" s="9">
        <v>25.087</v>
      </c>
      <c r="GM13" s="9">
        <v>25.372</v>
      </c>
      <c r="GN13" s="9">
        <v>9.2850000000000001</v>
      </c>
      <c r="GO13" s="9">
        <v>4.2039999999999997</v>
      </c>
      <c r="GP13" s="9">
        <v>5.0819999999999999</v>
      </c>
      <c r="GQ13" s="9">
        <v>3028.3240000000001</v>
      </c>
      <c r="GR13" s="9">
        <v>1382.816</v>
      </c>
      <c r="GS13" s="9">
        <v>1645.508</v>
      </c>
      <c r="GT13" s="9">
        <v>2850.52</v>
      </c>
      <c r="GU13" s="9">
        <v>1299.404</v>
      </c>
      <c r="GV13" s="9">
        <v>1551.116</v>
      </c>
      <c r="GW13" s="9">
        <v>177.804</v>
      </c>
      <c r="GX13" s="9">
        <v>83.411000000000001</v>
      </c>
      <c r="GY13" s="9">
        <v>94.393000000000001</v>
      </c>
      <c r="GZ13" s="9">
        <v>8.4580000000000002</v>
      </c>
      <c r="HA13" s="9">
        <v>5.2489999999999997</v>
      </c>
      <c r="HB13" s="9">
        <v>3.2080000000000002</v>
      </c>
      <c r="HC13" s="9">
        <v>3128.5740000000001</v>
      </c>
      <c r="HD13" s="9">
        <v>1435.001</v>
      </c>
      <c r="HE13" s="9">
        <v>1693.5730000000001</v>
      </c>
      <c r="HF13" s="9">
        <v>474.435</v>
      </c>
      <c r="HG13" s="9">
        <v>284.072</v>
      </c>
      <c r="HH13" s="9">
        <v>190.363</v>
      </c>
      <c r="HI13" s="9">
        <v>3124.5169999999998</v>
      </c>
      <c r="HJ13" s="9">
        <v>1433.7529999999999</v>
      </c>
      <c r="HK13" s="9">
        <v>1690.7639999999999</v>
      </c>
      <c r="HL13" s="9">
        <v>6263.7889999999998</v>
      </c>
      <c r="HM13" s="9">
        <v>3084.6260000000002</v>
      </c>
      <c r="HN13" s="9">
        <v>3179.163</v>
      </c>
      <c r="HO13" s="9">
        <v>3802.41</v>
      </c>
      <c r="HP13" s="9">
        <v>2042.8340000000001</v>
      </c>
      <c r="HQ13" s="9">
        <v>1759.576</v>
      </c>
      <c r="HR13" s="9">
        <v>527.34500000000003</v>
      </c>
      <c r="HS13" s="9">
        <v>265.70299999999997</v>
      </c>
      <c r="HT13" s="9">
        <v>261.64100000000002</v>
      </c>
      <c r="HU13" s="9">
        <v>317.96699999999998</v>
      </c>
      <c r="HV13" s="9">
        <v>120.226</v>
      </c>
      <c r="HW13" s="9">
        <v>197.74</v>
      </c>
      <c r="HX13" s="9">
        <v>662.625</v>
      </c>
      <c r="HY13" s="9">
        <v>269.01900000000001</v>
      </c>
      <c r="HZ13" s="9">
        <v>393.60500000000002</v>
      </c>
      <c r="IA13" s="9">
        <v>95.373999999999995</v>
      </c>
      <c r="IB13" s="9">
        <v>33.715000000000003</v>
      </c>
      <c r="IC13" s="9">
        <v>61.658999999999999</v>
      </c>
      <c r="ID13" s="9">
        <v>62.817</v>
      </c>
      <c r="IE13" s="9">
        <v>26.382000000000001</v>
      </c>
      <c r="IF13" s="9">
        <v>36.436</v>
      </c>
      <c r="IG13" s="9">
        <v>27.433</v>
      </c>
      <c r="IH13" s="9">
        <v>11.467000000000001</v>
      </c>
      <c r="II13" s="9">
        <v>15.965999999999999</v>
      </c>
      <c r="IJ13" s="9">
        <v>35.384999999999998</v>
      </c>
      <c r="IK13" s="9">
        <v>14.914999999999999</v>
      </c>
      <c r="IL13" s="9">
        <v>20.47</v>
      </c>
      <c r="IM13" s="9">
        <v>32.557000000000002</v>
      </c>
      <c r="IN13" s="9">
        <v>7.3330000000000002</v>
      </c>
      <c r="IO13" s="9">
        <v>25.222999999999999</v>
      </c>
      <c r="IP13" s="9">
        <v>567.25099999999998</v>
      </c>
      <c r="IQ13" s="9">
        <v>235.304</v>
      </c>
    </row>
    <row r="14" spans="1:251">
      <c r="A14" s="10">
        <v>43132</v>
      </c>
      <c r="B14" s="9">
        <v>31.98</v>
      </c>
      <c r="C14" s="9">
        <v>92.741</v>
      </c>
      <c r="D14" s="9">
        <v>76.436999999999998</v>
      </c>
      <c r="E14" s="9">
        <v>28.716000000000001</v>
      </c>
      <c r="F14" s="9">
        <v>47.72</v>
      </c>
      <c r="G14" s="9">
        <v>33.283999999999999</v>
      </c>
      <c r="H14" s="9">
        <v>13.499000000000001</v>
      </c>
      <c r="I14" s="9">
        <v>19.785</v>
      </c>
      <c r="J14" s="9">
        <v>43.152999999999999</v>
      </c>
      <c r="K14" s="9">
        <v>15.217000000000001</v>
      </c>
      <c r="L14" s="9">
        <v>27.936</v>
      </c>
      <c r="M14" s="9">
        <v>48.283999999999999</v>
      </c>
      <c r="N14" s="9">
        <v>3.2629999999999999</v>
      </c>
      <c r="O14" s="9">
        <v>45.02</v>
      </c>
      <c r="P14" s="9">
        <v>648.05600000000004</v>
      </c>
      <c r="Q14" s="9">
        <v>211.256</v>
      </c>
      <c r="R14" s="9">
        <v>436.8</v>
      </c>
      <c r="S14" s="9">
        <v>248.75299999999999</v>
      </c>
      <c r="T14" s="9">
        <v>117.566</v>
      </c>
      <c r="U14" s="9">
        <v>131.18700000000001</v>
      </c>
      <c r="V14" s="9">
        <v>226.57499999999999</v>
      </c>
      <c r="W14" s="9">
        <v>113.119</v>
      </c>
      <c r="X14" s="9">
        <v>113.456</v>
      </c>
      <c r="Y14" s="9">
        <v>22.177</v>
      </c>
      <c r="Z14" s="9">
        <v>4.4470000000000001</v>
      </c>
      <c r="AA14" s="9">
        <v>17.731000000000002</v>
      </c>
      <c r="AB14" s="9">
        <v>5.0919999999999996</v>
      </c>
      <c r="AC14" s="9">
        <v>1.6220000000000001</v>
      </c>
      <c r="AD14" s="9">
        <v>3.47</v>
      </c>
      <c r="AE14" s="9">
        <v>303.16800000000001</v>
      </c>
      <c r="AF14" s="9">
        <v>66.450999999999993</v>
      </c>
      <c r="AG14" s="9">
        <v>236.71700000000001</v>
      </c>
      <c r="AH14" s="9">
        <v>21.29</v>
      </c>
      <c r="AI14" s="9">
        <v>4.9859999999999998</v>
      </c>
      <c r="AJ14" s="9">
        <v>16.303999999999998</v>
      </c>
      <c r="AK14" s="9">
        <v>281.87799999999999</v>
      </c>
      <c r="AL14" s="9">
        <v>61.463999999999999</v>
      </c>
      <c r="AM14" s="9">
        <v>220.41399999999999</v>
      </c>
      <c r="AN14" s="9">
        <v>91.043999999999997</v>
      </c>
      <c r="AO14" s="9">
        <v>25.617999999999999</v>
      </c>
      <c r="AP14" s="9">
        <v>65.426000000000002</v>
      </c>
      <c r="AQ14" s="9">
        <v>509.608</v>
      </c>
      <c r="AR14" s="9">
        <v>151.048</v>
      </c>
      <c r="AS14" s="9">
        <v>358.55900000000003</v>
      </c>
      <c r="AT14" s="9">
        <v>427.70600000000002</v>
      </c>
      <c r="AU14" s="9">
        <v>101.268</v>
      </c>
      <c r="AV14" s="9">
        <v>326.43799999999999</v>
      </c>
      <c r="AW14" s="9">
        <v>81.902000000000001</v>
      </c>
      <c r="AX14" s="9">
        <v>49.78</v>
      </c>
      <c r="AY14" s="9">
        <v>32.122</v>
      </c>
      <c r="AZ14" s="9">
        <v>259.85899999999998</v>
      </c>
      <c r="BA14" s="9">
        <v>126.619</v>
      </c>
      <c r="BB14" s="9">
        <v>133.24100000000001</v>
      </c>
      <c r="BC14" s="9">
        <v>1022.525</v>
      </c>
      <c r="BD14" s="9">
        <v>267.666</v>
      </c>
      <c r="BE14" s="9">
        <v>754.85900000000004</v>
      </c>
      <c r="BF14" s="9">
        <v>5756.61</v>
      </c>
      <c r="BG14" s="9">
        <v>3054.5259999999998</v>
      </c>
      <c r="BH14" s="9">
        <v>2702.0839999999998</v>
      </c>
      <c r="BI14" s="9">
        <v>1157.664</v>
      </c>
      <c r="BJ14" s="9">
        <v>362.30500000000001</v>
      </c>
      <c r="BK14" s="9">
        <v>795.35900000000004</v>
      </c>
      <c r="BL14" s="9">
        <v>6014.9449999999997</v>
      </c>
      <c r="BM14" s="9">
        <v>2937.375</v>
      </c>
      <c r="BN14" s="9">
        <v>3077.57</v>
      </c>
      <c r="BO14" s="9">
        <v>4388.223</v>
      </c>
      <c r="BP14" s="9">
        <v>2301.2449999999999</v>
      </c>
      <c r="BQ14" s="9">
        <v>2086.9789999999998</v>
      </c>
      <c r="BR14" s="9">
        <v>531.51300000000003</v>
      </c>
      <c r="BS14" s="9">
        <v>255.72300000000001</v>
      </c>
      <c r="BT14" s="9">
        <v>275.79000000000002</v>
      </c>
      <c r="BU14" s="9">
        <v>316.98200000000003</v>
      </c>
      <c r="BV14" s="9">
        <v>118.301</v>
      </c>
      <c r="BW14" s="9">
        <v>198.68100000000001</v>
      </c>
      <c r="BX14" s="9">
        <v>507.822</v>
      </c>
      <c r="BY14" s="9">
        <v>228.91800000000001</v>
      </c>
      <c r="BZ14" s="9">
        <v>278.904</v>
      </c>
      <c r="CA14" s="9">
        <v>73.792000000000002</v>
      </c>
      <c r="CB14" s="9">
        <v>30.12</v>
      </c>
      <c r="CC14" s="9">
        <v>43.670999999999999</v>
      </c>
      <c r="CD14" s="9">
        <v>53.725999999999999</v>
      </c>
      <c r="CE14" s="9">
        <v>23.349</v>
      </c>
      <c r="CF14" s="9">
        <v>30.376999999999999</v>
      </c>
      <c r="CG14" s="9">
        <v>27.518000000000001</v>
      </c>
      <c r="CH14" s="9">
        <v>13.862</v>
      </c>
      <c r="CI14" s="9">
        <v>13.654999999999999</v>
      </c>
      <c r="CJ14" s="9">
        <v>26.209</v>
      </c>
      <c r="CK14" s="9">
        <v>9.4870000000000001</v>
      </c>
      <c r="CL14" s="9">
        <v>16.722000000000001</v>
      </c>
      <c r="CM14" s="9">
        <v>20.065000000000001</v>
      </c>
      <c r="CN14" s="9">
        <v>6.7709999999999999</v>
      </c>
      <c r="CO14" s="9">
        <v>13.294</v>
      </c>
      <c r="CP14" s="9">
        <v>434.03</v>
      </c>
      <c r="CQ14" s="9">
        <v>198.797</v>
      </c>
      <c r="CR14" s="9">
        <v>235.233</v>
      </c>
      <c r="CS14" s="9">
        <v>162.47300000000001</v>
      </c>
      <c r="CT14" s="9">
        <v>88.572999999999993</v>
      </c>
      <c r="CU14" s="9">
        <v>73.900000000000006</v>
      </c>
      <c r="CV14" s="9">
        <v>152.68600000000001</v>
      </c>
      <c r="CW14" s="9">
        <v>84.349000000000004</v>
      </c>
      <c r="CX14" s="9">
        <v>68.337000000000003</v>
      </c>
      <c r="CY14" s="9">
        <v>9.7870000000000008</v>
      </c>
      <c r="CZ14" s="9">
        <v>4.2240000000000002</v>
      </c>
      <c r="DA14" s="9">
        <v>5.5629999999999997</v>
      </c>
      <c r="DB14" s="9">
        <v>5.1079999999999997</v>
      </c>
      <c r="DC14" s="9">
        <v>4.1710000000000003</v>
      </c>
      <c r="DD14" s="9">
        <v>0.93700000000000006</v>
      </c>
      <c r="DE14" s="9">
        <v>202.8</v>
      </c>
      <c r="DF14" s="9">
        <v>77.875</v>
      </c>
      <c r="DG14" s="9">
        <v>124.925</v>
      </c>
      <c r="DH14" s="9">
        <v>38.662999999999997</v>
      </c>
      <c r="DI14" s="9">
        <v>18.765999999999998</v>
      </c>
      <c r="DJ14" s="9">
        <v>19.896999999999998</v>
      </c>
      <c r="DK14" s="9">
        <v>164.137</v>
      </c>
      <c r="DL14" s="9">
        <v>59.109000000000002</v>
      </c>
      <c r="DM14" s="9">
        <v>105.02800000000001</v>
      </c>
      <c r="DN14" s="9">
        <v>63.65</v>
      </c>
      <c r="DO14" s="9">
        <v>28.178000000000001</v>
      </c>
      <c r="DP14" s="9">
        <v>35.472000000000001</v>
      </c>
      <c r="DQ14" s="9">
        <v>1118.8989999999999</v>
      </c>
      <c r="DR14" s="9">
        <v>407.21199999999999</v>
      </c>
      <c r="DS14" s="9">
        <v>711.68700000000001</v>
      </c>
      <c r="DT14" s="9">
        <v>864.00199999999995</v>
      </c>
      <c r="DU14" s="9">
        <v>280.02499999999998</v>
      </c>
      <c r="DV14" s="9">
        <v>583.976</v>
      </c>
      <c r="DW14" s="9">
        <v>254.898</v>
      </c>
      <c r="DX14" s="9">
        <v>127.187</v>
      </c>
      <c r="DY14" s="9">
        <v>127.711</v>
      </c>
      <c r="DZ14" s="9">
        <v>180.20400000000001</v>
      </c>
      <c r="EA14" s="9">
        <v>98.210999999999999</v>
      </c>
      <c r="EB14" s="9">
        <v>81.992000000000004</v>
      </c>
      <c r="EC14" s="9">
        <v>1446.518</v>
      </c>
      <c r="ED14" s="9">
        <v>537.91899999999998</v>
      </c>
      <c r="EE14" s="9">
        <v>908.59900000000005</v>
      </c>
      <c r="EF14" s="9">
        <v>4462.0150000000003</v>
      </c>
      <c r="EG14" s="9">
        <v>2331.3649999999998</v>
      </c>
      <c r="EH14" s="9">
        <v>2130.65</v>
      </c>
      <c r="EI14" s="9">
        <v>1552.93</v>
      </c>
      <c r="EJ14" s="9">
        <v>606.00900000000001</v>
      </c>
      <c r="EK14" s="9">
        <v>946.92</v>
      </c>
      <c r="EL14" s="9">
        <v>3742.5450000000001</v>
      </c>
      <c r="EM14" s="9">
        <v>1780.0609999999999</v>
      </c>
      <c r="EN14" s="9">
        <v>1962.4849999999999</v>
      </c>
      <c r="EO14" s="9">
        <v>524.74199999999996</v>
      </c>
      <c r="EP14" s="9">
        <v>317.58199999999999</v>
      </c>
      <c r="EQ14" s="9">
        <v>207.16</v>
      </c>
      <c r="ER14" s="9">
        <v>54.109000000000002</v>
      </c>
      <c r="ES14" s="9">
        <v>37.259</v>
      </c>
      <c r="ET14" s="9">
        <v>16.850000000000001</v>
      </c>
      <c r="EU14" s="9">
        <v>28.571999999999999</v>
      </c>
      <c r="EV14" s="9">
        <v>19.189</v>
      </c>
      <c r="EW14" s="9">
        <v>9.3829999999999991</v>
      </c>
      <c r="EX14" s="9">
        <v>135.58699999999999</v>
      </c>
      <c r="EY14" s="9">
        <v>74.2</v>
      </c>
      <c r="EZ14" s="9">
        <v>61.386000000000003</v>
      </c>
      <c r="FA14" s="9">
        <v>11.863</v>
      </c>
      <c r="FB14" s="9">
        <v>7.18</v>
      </c>
      <c r="FC14" s="9">
        <v>4.6840000000000002</v>
      </c>
      <c r="FD14" s="9">
        <v>8.5640000000000001</v>
      </c>
      <c r="FE14" s="9">
        <v>5.8630000000000004</v>
      </c>
      <c r="FF14" s="9">
        <v>2.702</v>
      </c>
      <c r="FG14" s="9">
        <v>1.72</v>
      </c>
      <c r="FH14" s="9">
        <v>0.83799999999999997</v>
      </c>
      <c r="FI14" s="9">
        <v>0.88300000000000001</v>
      </c>
      <c r="FJ14" s="9">
        <v>6.8440000000000003</v>
      </c>
      <c r="FK14" s="9">
        <v>5.0250000000000004</v>
      </c>
      <c r="FL14" s="9">
        <v>1.819</v>
      </c>
      <c r="FM14" s="9">
        <v>3.2989999999999999</v>
      </c>
      <c r="FN14" s="9">
        <v>1.3169999999999999</v>
      </c>
      <c r="FO14" s="9">
        <v>1.982</v>
      </c>
      <c r="FP14" s="9">
        <v>123.723</v>
      </c>
      <c r="FQ14" s="9">
        <v>67.021000000000001</v>
      </c>
      <c r="FR14" s="9">
        <v>56.701999999999998</v>
      </c>
      <c r="FS14" s="9">
        <v>8.1340000000000003</v>
      </c>
      <c r="FT14" s="9">
        <v>6.0750000000000002</v>
      </c>
      <c r="FU14" s="9">
        <v>2.06</v>
      </c>
      <c r="FV14" s="9">
        <v>6.86</v>
      </c>
      <c r="FW14" s="9">
        <v>5.665</v>
      </c>
      <c r="FX14" s="9">
        <v>1.1950000000000001</v>
      </c>
      <c r="FY14" s="9">
        <v>1.274</v>
      </c>
      <c r="FZ14" s="9">
        <v>0.40899999999999997</v>
      </c>
      <c r="GA14" s="9">
        <v>0.86499999999999999</v>
      </c>
      <c r="GB14" s="9">
        <v>0</v>
      </c>
      <c r="GC14" s="9">
        <v>0</v>
      </c>
      <c r="GD14" s="9">
        <v>0</v>
      </c>
      <c r="GE14" s="9">
        <v>98.881</v>
      </c>
      <c r="GF14" s="9">
        <v>53.472000000000001</v>
      </c>
      <c r="GG14" s="9">
        <v>45.408999999999999</v>
      </c>
      <c r="GH14" s="9">
        <v>28.312000000000001</v>
      </c>
      <c r="GI14" s="9">
        <v>12.72</v>
      </c>
      <c r="GJ14" s="9">
        <v>15.592000000000001</v>
      </c>
      <c r="GK14" s="9">
        <v>70.569000000000003</v>
      </c>
      <c r="GL14" s="9">
        <v>40.752000000000002</v>
      </c>
      <c r="GM14" s="9">
        <v>29.817</v>
      </c>
      <c r="GN14" s="9">
        <v>16.707999999999998</v>
      </c>
      <c r="GO14" s="9">
        <v>7.4740000000000002</v>
      </c>
      <c r="GP14" s="9">
        <v>9.234</v>
      </c>
      <c r="GQ14" s="9">
        <v>3082.2159999999999</v>
      </c>
      <c r="GR14" s="9">
        <v>1388.278</v>
      </c>
      <c r="GS14" s="9">
        <v>1693.9380000000001</v>
      </c>
      <c r="GT14" s="9">
        <v>2931.26</v>
      </c>
      <c r="GU14" s="9">
        <v>1310.4269999999999</v>
      </c>
      <c r="GV14" s="9">
        <v>1620.8330000000001</v>
      </c>
      <c r="GW14" s="9">
        <v>150.95599999999999</v>
      </c>
      <c r="GX14" s="9">
        <v>77.850999999999999</v>
      </c>
      <c r="GY14" s="9">
        <v>73.105000000000004</v>
      </c>
      <c r="GZ14" s="9">
        <v>8.58</v>
      </c>
      <c r="HA14" s="9">
        <v>6.5030000000000001</v>
      </c>
      <c r="HB14" s="9">
        <v>2.077</v>
      </c>
      <c r="HC14" s="9">
        <v>3209.223</v>
      </c>
      <c r="HD14" s="9">
        <v>1455.9749999999999</v>
      </c>
      <c r="HE14" s="9">
        <v>1753.2470000000001</v>
      </c>
      <c r="HF14" s="9">
        <v>536.60599999999999</v>
      </c>
      <c r="HG14" s="9">
        <v>324.762</v>
      </c>
      <c r="HH14" s="9">
        <v>211.84399999999999</v>
      </c>
      <c r="HI14" s="9">
        <v>3205.94</v>
      </c>
      <c r="HJ14" s="9">
        <v>1455.299</v>
      </c>
      <c r="HK14" s="9">
        <v>1750.6410000000001</v>
      </c>
      <c r="HL14" s="9">
        <v>6381.1409999999996</v>
      </c>
      <c r="HM14" s="9">
        <v>3140.491</v>
      </c>
      <c r="HN14" s="9">
        <v>3240.65</v>
      </c>
      <c r="HO14" s="9">
        <v>3967.5619999999999</v>
      </c>
      <c r="HP14" s="9">
        <v>2113.0219999999999</v>
      </c>
      <c r="HQ14" s="9">
        <v>1854.539</v>
      </c>
      <c r="HR14" s="9">
        <v>558.49</v>
      </c>
      <c r="HS14" s="9">
        <v>282.55700000000002</v>
      </c>
      <c r="HT14" s="9">
        <v>275.93299999999999</v>
      </c>
      <c r="HU14" s="9">
        <v>341.94</v>
      </c>
      <c r="HV14" s="9">
        <v>137.58099999999999</v>
      </c>
      <c r="HW14" s="9">
        <v>204.35900000000001</v>
      </c>
      <c r="HX14" s="9">
        <v>636.697</v>
      </c>
      <c r="HY14" s="9">
        <v>280.19200000000001</v>
      </c>
      <c r="HZ14" s="9">
        <v>356.505</v>
      </c>
      <c r="IA14" s="9">
        <v>85.241</v>
      </c>
      <c r="IB14" s="9">
        <v>34.113999999999997</v>
      </c>
      <c r="IC14" s="9">
        <v>51.125999999999998</v>
      </c>
      <c r="ID14" s="9">
        <v>66.417000000000002</v>
      </c>
      <c r="IE14" s="9">
        <v>31.268000000000001</v>
      </c>
      <c r="IF14" s="9">
        <v>35.149000000000001</v>
      </c>
      <c r="IG14" s="9">
        <v>32.527999999999999</v>
      </c>
      <c r="IH14" s="9">
        <v>15.609</v>
      </c>
      <c r="II14" s="9">
        <v>16.919</v>
      </c>
      <c r="IJ14" s="9">
        <v>33.889000000000003</v>
      </c>
      <c r="IK14" s="9">
        <v>15.659000000000001</v>
      </c>
      <c r="IL14" s="9">
        <v>18.23</v>
      </c>
      <c r="IM14" s="9">
        <v>18.823</v>
      </c>
      <c r="IN14" s="9">
        <v>2.8460000000000001</v>
      </c>
      <c r="IO14" s="9">
        <v>15.978</v>
      </c>
      <c r="IP14" s="9">
        <v>551.45600000000002</v>
      </c>
      <c r="IQ14" s="9">
        <v>246.078</v>
      </c>
    </row>
    <row r="15" spans="1:251">
      <c r="A15" s="10">
        <v>43497</v>
      </c>
      <c r="B15" s="9">
        <v>42.49</v>
      </c>
      <c r="C15" s="9">
        <v>98.736000000000004</v>
      </c>
      <c r="D15" s="9">
        <v>88.451999999999998</v>
      </c>
      <c r="E15" s="9">
        <v>35.420999999999999</v>
      </c>
      <c r="F15" s="9">
        <v>53.03</v>
      </c>
      <c r="G15" s="9">
        <v>44.215000000000003</v>
      </c>
      <c r="H15" s="9">
        <v>20.847000000000001</v>
      </c>
      <c r="I15" s="9">
        <v>23.367999999999999</v>
      </c>
      <c r="J15" s="9">
        <v>44.237000000000002</v>
      </c>
      <c r="K15" s="9">
        <v>14.574</v>
      </c>
      <c r="L15" s="9">
        <v>29.661999999999999</v>
      </c>
      <c r="M15" s="9">
        <v>52.774999999999999</v>
      </c>
      <c r="N15" s="9">
        <v>7.069</v>
      </c>
      <c r="O15" s="9">
        <v>45.706000000000003</v>
      </c>
      <c r="P15" s="9">
        <v>602.97900000000004</v>
      </c>
      <c r="Q15" s="9">
        <v>196.673</v>
      </c>
      <c r="R15" s="9">
        <v>406.30599999999998</v>
      </c>
      <c r="S15" s="9">
        <v>222.40899999999999</v>
      </c>
      <c r="T15" s="9">
        <v>113.336</v>
      </c>
      <c r="U15" s="9">
        <v>109.07299999999999</v>
      </c>
      <c r="V15" s="9">
        <v>201.31899999999999</v>
      </c>
      <c r="W15" s="9">
        <v>104.256</v>
      </c>
      <c r="X15" s="9">
        <v>97.061999999999998</v>
      </c>
      <c r="Y15" s="9">
        <v>21.09</v>
      </c>
      <c r="Z15" s="9">
        <v>9.0790000000000006</v>
      </c>
      <c r="AA15" s="9">
        <v>12.010999999999999</v>
      </c>
      <c r="AB15" s="9">
        <v>5.38</v>
      </c>
      <c r="AC15" s="9">
        <v>2.1070000000000002</v>
      </c>
      <c r="AD15" s="9">
        <v>3.2730000000000001</v>
      </c>
      <c r="AE15" s="9">
        <v>289.26900000000001</v>
      </c>
      <c r="AF15" s="9">
        <v>61.75</v>
      </c>
      <c r="AG15" s="9">
        <v>227.518</v>
      </c>
      <c r="AH15" s="9">
        <v>21.364000000000001</v>
      </c>
      <c r="AI15" s="9">
        <v>6.3090000000000002</v>
      </c>
      <c r="AJ15" s="9">
        <v>15.055</v>
      </c>
      <c r="AK15" s="9">
        <v>267.90499999999997</v>
      </c>
      <c r="AL15" s="9">
        <v>55.441000000000003</v>
      </c>
      <c r="AM15" s="9">
        <v>212.464</v>
      </c>
      <c r="AN15" s="9">
        <v>85.921000000000006</v>
      </c>
      <c r="AO15" s="9">
        <v>19.478999999999999</v>
      </c>
      <c r="AP15" s="9">
        <v>66.441000000000003</v>
      </c>
      <c r="AQ15" s="9">
        <v>532.45100000000002</v>
      </c>
      <c r="AR15" s="9">
        <v>156.041</v>
      </c>
      <c r="AS15" s="9">
        <v>376.41</v>
      </c>
      <c r="AT15" s="9">
        <v>446.48599999999999</v>
      </c>
      <c r="AU15" s="9">
        <v>108.845</v>
      </c>
      <c r="AV15" s="9">
        <v>337.64100000000002</v>
      </c>
      <c r="AW15" s="9">
        <v>85.963999999999999</v>
      </c>
      <c r="AX15" s="9">
        <v>47.195999999999998</v>
      </c>
      <c r="AY15" s="9">
        <v>38.768000000000001</v>
      </c>
      <c r="AZ15" s="9">
        <v>245.53399999999999</v>
      </c>
      <c r="BA15" s="9">
        <v>125.104</v>
      </c>
      <c r="BB15" s="9">
        <v>120.43</v>
      </c>
      <c r="BC15" s="9">
        <v>1031.1220000000001</v>
      </c>
      <c r="BD15" s="9">
        <v>270.101</v>
      </c>
      <c r="BE15" s="9">
        <v>761.02200000000005</v>
      </c>
      <c r="BF15" s="9">
        <v>5888.8109999999997</v>
      </c>
      <c r="BG15" s="9">
        <v>3116.1990000000001</v>
      </c>
      <c r="BH15" s="9">
        <v>2772.6120000000001</v>
      </c>
      <c r="BI15" s="9">
        <v>1135.4290000000001</v>
      </c>
      <c r="BJ15" s="9">
        <v>352.714</v>
      </c>
      <c r="BK15" s="9">
        <v>782.71500000000003</v>
      </c>
      <c r="BL15" s="9">
        <v>6058.7209999999995</v>
      </c>
      <c r="BM15" s="9">
        <v>2955.0189999999998</v>
      </c>
      <c r="BN15" s="9">
        <v>3103.701</v>
      </c>
      <c r="BO15" s="9">
        <v>4440.4650000000001</v>
      </c>
      <c r="BP15" s="9">
        <v>2311.7860000000001</v>
      </c>
      <c r="BQ15" s="9">
        <v>2128.6790000000001</v>
      </c>
      <c r="BR15" s="9">
        <v>498.53699999999998</v>
      </c>
      <c r="BS15" s="9">
        <v>246.81700000000001</v>
      </c>
      <c r="BT15" s="9">
        <v>251.72</v>
      </c>
      <c r="BU15" s="9">
        <v>284.80900000000003</v>
      </c>
      <c r="BV15" s="9">
        <v>111.672</v>
      </c>
      <c r="BW15" s="9">
        <v>173.137</v>
      </c>
      <c r="BX15" s="9">
        <v>453.53699999999998</v>
      </c>
      <c r="BY15" s="9">
        <v>199.54900000000001</v>
      </c>
      <c r="BZ15" s="9">
        <v>253.988</v>
      </c>
      <c r="CA15" s="9">
        <v>65.778999999999996</v>
      </c>
      <c r="CB15" s="9">
        <v>36.360999999999997</v>
      </c>
      <c r="CC15" s="9">
        <v>29.417000000000002</v>
      </c>
      <c r="CD15" s="9">
        <v>49.281999999999996</v>
      </c>
      <c r="CE15" s="9">
        <v>26.827000000000002</v>
      </c>
      <c r="CF15" s="9">
        <v>22.454000000000001</v>
      </c>
      <c r="CG15" s="9">
        <v>21.013000000000002</v>
      </c>
      <c r="CH15" s="9">
        <v>13.025</v>
      </c>
      <c r="CI15" s="9">
        <v>7.9880000000000004</v>
      </c>
      <c r="CJ15" s="9">
        <v>28.268000000000001</v>
      </c>
      <c r="CK15" s="9">
        <v>13.802</v>
      </c>
      <c r="CL15" s="9">
        <v>14.465999999999999</v>
      </c>
      <c r="CM15" s="9">
        <v>16.497</v>
      </c>
      <c r="CN15" s="9">
        <v>9.5340000000000007</v>
      </c>
      <c r="CO15" s="9">
        <v>6.9630000000000001</v>
      </c>
      <c r="CP15" s="9">
        <v>387.75799999999998</v>
      </c>
      <c r="CQ15" s="9">
        <v>163.18799999999999</v>
      </c>
      <c r="CR15" s="9">
        <v>224.571</v>
      </c>
      <c r="CS15" s="9">
        <v>154.667</v>
      </c>
      <c r="CT15" s="9">
        <v>78.147000000000006</v>
      </c>
      <c r="CU15" s="9">
        <v>76.52</v>
      </c>
      <c r="CV15" s="9">
        <v>142.721</v>
      </c>
      <c r="CW15" s="9">
        <v>73.570999999999998</v>
      </c>
      <c r="CX15" s="9">
        <v>69.150000000000006</v>
      </c>
      <c r="CY15" s="9">
        <v>11.946999999999999</v>
      </c>
      <c r="CZ15" s="9">
        <v>4.577</v>
      </c>
      <c r="DA15" s="9">
        <v>7.37</v>
      </c>
      <c r="DB15" s="9">
        <v>4.2990000000000004</v>
      </c>
      <c r="DC15" s="9">
        <v>3.016</v>
      </c>
      <c r="DD15" s="9">
        <v>1.284</v>
      </c>
      <c r="DE15" s="9">
        <v>182.07599999999999</v>
      </c>
      <c r="DF15" s="9">
        <v>64</v>
      </c>
      <c r="DG15" s="9">
        <v>118.077</v>
      </c>
      <c r="DH15" s="9">
        <v>27.047000000000001</v>
      </c>
      <c r="DI15" s="9">
        <v>9.3719999999999999</v>
      </c>
      <c r="DJ15" s="9">
        <v>17.675000000000001</v>
      </c>
      <c r="DK15" s="9">
        <v>155.029</v>
      </c>
      <c r="DL15" s="9">
        <v>54.628</v>
      </c>
      <c r="DM15" s="9">
        <v>100.402</v>
      </c>
      <c r="DN15" s="9">
        <v>46.715000000000003</v>
      </c>
      <c r="DO15" s="9">
        <v>18.024999999999999</v>
      </c>
      <c r="DP15" s="9">
        <v>28.690999999999999</v>
      </c>
      <c r="DQ15" s="9">
        <v>1164.7190000000001</v>
      </c>
      <c r="DR15" s="9">
        <v>443.68400000000003</v>
      </c>
      <c r="DS15" s="9">
        <v>721.03499999999997</v>
      </c>
      <c r="DT15" s="9">
        <v>878.12199999999996</v>
      </c>
      <c r="DU15" s="9">
        <v>303.48700000000002</v>
      </c>
      <c r="DV15" s="9">
        <v>574.63499999999999</v>
      </c>
      <c r="DW15" s="9">
        <v>286.59699999999998</v>
      </c>
      <c r="DX15" s="9">
        <v>140.19800000000001</v>
      </c>
      <c r="DY15" s="9">
        <v>146.399</v>
      </c>
      <c r="DZ15" s="9">
        <v>163.73400000000001</v>
      </c>
      <c r="EA15" s="9">
        <v>86.596000000000004</v>
      </c>
      <c r="EB15" s="9">
        <v>77.138999999999996</v>
      </c>
      <c r="EC15" s="9">
        <v>1454.5219999999999</v>
      </c>
      <c r="ED15" s="9">
        <v>556.63800000000003</v>
      </c>
      <c r="EE15" s="9">
        <v>897.88400000000001</v>
      </c>
      <c r="EF15" s="9">
        <v>4506.2439999999997</v>
      </c>
      <c r="EG15" s="9">
        <v>2348.1469999999999</v>
      </c>
      <c r="EH15" s="9">
        <v>2158.096</v>
      </c>
      <c r="EI15" s="9">
        <v>1552.4770000000001</v>
      </c>
      <c r="EJ15" s="9">
        <v>606.87199999999996</v>
      </c>
      <c r="EK15" s="9">
        <v>945.60500000000002</v>
      </c>
      <c r="EL15" s="9">
        <v>3804.5520000000001</v>
      </c>
      <c r="EM15" s="9">
        <v>1801.684</v>
      </c>
      <c r="EN15" s="9">
        <v>2002.8679999999999</v>
      </c>
      <c r="EO15" s="9">
        <v>567.54999999999995</v>
      </c>
      <c r="EP15" s="9">
        <v>349.45400000000001</v>
      </c>
      <c r="EQ15" s="9">
        <v>218.096</v>
      </c>
      <c r="ER15" s="9">
        <v>50.393999999999998</v>
      </c>
      <c r="ES15" s="9">
        <v>35.957999999999998</v>
      </c>
      <c r="ET15" s="9">
        <v>14.436</v>
      </c>
      <c r="EU15" s="9">
        <v>26.352</v>
      </c>
      <c r="EV15" s="9">
        <v>17.855</v>
      </c>
      <c r="EW15" s="9">
        <v>8.4969999999999999</v>
      </c>
      <c r="EX15" s="9">
        <v>142.63999999999999</v>
      </c>
      <c r="EY15" s="9">
        <v>80.534999999999997</v>
      </c>
      <c r="EZ15" s="9">
        <v>62.104999999999997</v>
      </c>
      <c r="FA15" s="9">
        <v>12.56</v>
      </c>
      <c r="FB15" s="9">
        <v>6.2160000000000002</v>
      </c>
      <c r="FC15" s="9">
        <v>6.3440000000000003</v>
      </c>
      <c r="FD15" s="9">
        <v>8.2720000000000002</v>
      </c>
      <c r="FE15" s="9">
        <v>3.7629999999999999</v>
      </c>
      <c r="FF15" s="9">
        <v>4.508</v>
      </c>
      <c r="FG15" s="9">
        <v>3.7669999999999999</v>
      </c>
      <c r="FH15" s="9">
        <v>1.4530000000000001</v>
      </c>
      <c r="FI15" s="9">
        <v>2.3140000000000001</v>
      </c>
      <c r="FJ15" s="9">
        <v>4.5049999999999999</v>
      </c>
      <c r="FK15" s="9">
        <v>2.3109999999999999</v>
      </c>
      <c r="FL15" s="9">
        <v>2.1949999999999998</v>
      </c>
      <c r="FM15" s="9">
        <v>4.2880000000000003</v>
      </c>
      <c r="FN15" s="9">
        <v>2.4529999999999998</v>
      </c>
      <c r="FO15" s="9">
        <v>1.835</v>
      </c>
      <c r="FP15" s="9">
        <v>130.08000000000001</v>
      </c>
      <c r="FQ15" s="9">
        <v>74.319000000000003</v>
      </c>
      <c r="FR15" s="9">
        <v>55.761000000000003</v>
      </c>
      <c r="FS15" s="9">
        <v>10.244999999999999</v>
      </c>
      <c r="FT15" s="9">
        <v>7.85</v>
      </c>
      <c r="FU15" s="9">
        <v>2.395</v>
      </c>
      <c r="FV15" s="9">
        <v>8.8710000000000004</v>
      </c>
      <c r="FW15" s="9">
        <v>7.3239999999999998</v>
      </c>
      <c r="FX15" s="9">
        <v>1.5469999999999999</v>
      </c>
      <c r="FY15" s="9">
        <v>1.3740000000000001</v>
      </c>
      <c r="FZ15" s="9">
        <v>0.52600000000000002</v>
      </c>
      <c r="GA15" s="9">
        <v>0.84699999999999998</v>
      </c>
      <c r="GB15" s="9">
        <v>0.47399999999999998</v>
      </c>
      <c r="GC15" s="9">
        <v>0</v>
      </c>
      <c r="GD15" s="9">
        <v>0.47399999999999998</v>
      </c>
      <c r="GE15" s="9">
        <v>100.968</v>
      </c>
      <c r="GF15" s="9">
        <v>58.932000000000002</v>
      </c>
      <c r="GG15" s="9">
        <v>42.036999999999999</v>
      </c>
      <c r="GH15" s="9">
        <v>28.802</v>
      </c>
      <c r="GI15" s="9">
        <v>16.497</v>
      </c>
      <c r="GJ15" s="9">
        <v>12.305</v>
      </c>
      <c r="GK15" s="9">
        <v>72.165999999999997</v>
      </c>
      <c r="GL15" s="9">
        <v>42.435000000000002</v>
      </c>
      <c r="GM15" s="9">
        <v>29.731999999999999</v>
      </c>
      <c r="GN15" s="9">
        <v>18.393000000000001</v>
      </c>
      <c r="GO15" s="9">
        <v>7.5359999999999996</v>
      </c>
      <c r="GP15" s="9">
        <v>10.856</v>
      </c>
      <c r="GQ15" s="9">
        <v>3094.3629999999998</v>
      </c>
      <c r="GR15" s="9">
        <v>1371.6949999999999</v>
      </c>
      <c r="GS15" s="9">
        <v>1722.6679999999999</v>
      </c>
      <c r="GT15" s="9">
        <v>2927.5749999999998</v>
      </c>
      <c r="GU15" s="9">
        <v>1284.3979999999999</v>
      </c>
      <c r="GV15" s="9">
        <v>1643.1769999999999</v>
      </c>
      <c r="GW15" s="9">
        <v>166.78700000000001</v>
      </c>
      <c r="GX15" s="9">
        <v>87.296999999999997</v>
      </c>
      <c r="GY15" s="9">
        <v>79.489999999999995</v>
      </c>
      <c r="GZ15" s="9">
        <v>12.638</v>
      </c>
      <c r="HA15" s="9">
        <v>8.7769999999999992</v>
      </c>
      <c r="HB15" s="9">
        <v>3.8610000000000002</v>
      </c>
      <c r="HC15" s="9">
        <v>3224.3649999999998</v>
      </c>
      <c r="HD15" s="9">
        <v>1443.453</v>
      </c>
      <c r="HE15" s="9">
        <v>1780.912</v>
      </c>
      <c r="HF15" s="9">
        <v>580.11</v>
      </c>
      <c r="HG15" s="9">
        <v>355.67</v>
      </c>
      <c r="HH15" s="9">
        <v>224.43899999999999</v>
      </c>
      <c r="HI15" s="9">
        <v>3224.4430000000002</v>
      </c>
      <c r="HJ15" s="9">
        <v>1446.0139999999999</v>
      </c>
      <c r="HK15" s="9">
        <v>1778.4290000000001</v>
      </c>
      <c r="HL15" s="9">
        <v>6474.16</v>
      </c>
      <c r="HM15" s="9">
        <v>3178.6120000000001</v>
      </c>
      <c r="HN15" s="9">
        <v>3295.5479999999998</v>
      </c>
      <c r="HO15" s="9">
        <v>4090.89</v>
      </c>
      <c r="HP15" s="9">
        <v>2166.2150000000001</v>
      </c>
      <c r="HQ15" s="9">
        <v>1924.675</v>
      </c>
      <c r="HR15" s="9">
        <v>530.99300000000005</v>
      </c>
      <c r="HS15" s="9">
        <v>282.71699999999998</v>
      </c>
      <c r="HT15" s="9">
        <v>248.27600000000001</v>
      </c>
      <c r="HU15" s="9">
        <v>325.71699999999998</v>
      </c>
      <c r="HV15" s="9">
        <v>138.149</v>
      </c>
      <c r="HW15" s="9">
        <v>187.56899999999999</v>
      </c>
      <c r="HX15" s="9">
        <v>607.03200000000004</v>
      </c>
      <c r="HY15" s="9">
        <v>267.30599999999998</v>
      </c>
      <c r="HZ15" s="9">
        <v>339.726</v>
      </c>
      <c r="IA15" s="9">
        <v>92.760999999999996</v>
      </c>
      <c r="IB15" s="9">
        <v>41.816000000000003</v>
      </c>
      <c r="IC15" s="9">
        <v>50.945</v>
      </c>
      <c r="ID15" s="9">
        <v>62.578000000000003</v>
      </c>
      <c r="IE15" s="9">
        <v>33.563000000000002</v>
      </c>
      <c r="IF15" s="9">
        <v>29.013999999999999</v>
      </c>
      <c r="IG15" s="9">
        <v>28.184000000000001</v>
      </c>
      <c r="IH15" s="9">
        <v>16.241</v>
      </c>
      <c r="II15" s="9">
        <v>11.944000000000001</v>
      </c>
      <c r="IJ15" s="9">
        <v>34.393000000000001</v>
      </c>
      <c r="IK15" s="9">
        <v>17.323</v>
      </c>
      <c r="IL15" s="9">
        <v>17.071000000000002</v>
      </c>
      <c r="IM15" s="9">
        <v>30.183</v>
      </c>
      <c r="IN15" s="9">
        <v>8.2530000000000001</v>
      </c>
      <c r="IO15" s="9">
        <v>21.931000000000001</v>
      </c>
      <c r="IP15" s="9">
        <v>514.27099999999996</v>
      </c>
      <c r="IQ15" s="9">
        <v>225.49</v>
      </c>
    </row>
    <row r="16" spans="1:251">
      <c r="A16" s="10">
        <v>43862</v>
      </c>
      <c r="B16" s="9">
        <v>49.743000000000002</v>
      </c>
      <c r="C16" s="9">
        <v>99.849000000000004</v>
      </c>
      <c r="D16" s="9">
        <v>100.864</v>
      </c>
      <c r="E16" s="9">
        <v>44.856999999999999</v>
      </c>
      <c r="F16" s="9">
        <v>56.006</v>
      </c>
      <c r="G16" s="9">
        <v>41.822000000000003</v>
      </c>
      <c r="H16" s="9">
        <v>21.622</v>
      </c>
      <c r="I16" s="9">
        <v>20.199000000000002</v>
      </c>
      <c r="J16" s="9">
        <v>59.042000000000002</v>
      </c>
      <c r="K16" s="9">
        <v>23.234999999999999</v>
      </c>
      <c r="L16" s="9">
        <v>35.807000000000002</v>
      </c>
      <c r="M16" s="9">
        <v>48.728999999999999</v>
      </c>
      <c r="N16" s="9">
        <v>4.8860000000000001</v>
      </c>
      <c r="O16" s="9">
        <v>43.843000000000004</v>
      </c>
      <c r="P16" s="9">
        <v>629.69600000000003</v>
      </c>
      <c r="Q16" s="9">
        <v>205.863</v>
      </c>
      <c r="R16" s="9">
        <v>423.83300000000003</v>
      </c>
      <c r="S16" s="9">
        <v>223.501</v>
      </c>
      <c r="T16" s="9">
        <v>115.404</v>
      </c>
      <c r="U16" s="9">
        <v>108.09699999999999</v>
      </c>
      <c r="V16" s="9">
        <v>201.62100000000001</v>
      </c>
      <c r="W16" s="9">
        <v>105.49299999999999</v>
      </c>
      <c r="X16" s="9">
        <v>96.128</v>
      </c>
      <c r="Y16" s="9">
        <v>21.879000000000001</v>
      </c>
      <c r="Z16" s="9">
        <v>9.9109999999999996</v>
      </c>
      <c r="AA16" s="9">
        <v>11.968999999999999</v>
      </c>
      <c r="AB16" s="9">
        <v>7.1420000000000003</v>
      </c>
      <c r="AC16" s="9">
        <v>2.1720000000000002</v>
      </c>
      <c r="AD16" s="9">
        <v>4.97</v>
      </c>
      <c r="AE16" s="9">
        <v>313.12</v>
      </c>
      <c r="AF16" s="9">
        <v>67.046999999999997</v>
      </c>
      <c r="AG16" s="9">
        <v>246.07300000000001</v>
      </c>
      <c r="AH16" s="9">
        <v>21.245999999999999</v>
      </c>
      <c r="AI16" s="9">
        <v>5.726</v>
      </c>
      <c r="AJ16" s="9">
        <v>15.52</v>
      </c>
      <c r="AK16" s="9">
        <v>291.87400000000002</v>
      </c>
      <c r="AL16" s="9">
        <v>61.320999999999998</v>
      </c>
      <c r="AM16" s="9">
        <v>230.553</v>
      </c>
      <c r="AN16" s="9">
        <v>85.933000000000007</v>
      </c>
      <c r="AO16" s="9">
        <v>21.24</v>
      </c>
      <c r="AP16" s="9">
        <v>64.692999999999998</v>
      </c>
      <c r="AQ16" s="9">
        <v>492.57600000000002</v>
      </c>
      <c r="AR16" s="9">
        <v>160.946</v>
      </c>
      <c r="AS16" s="9">
        <v>331.63</v>
      </c>
      <c r="AT16" s="9">
        <v>393.37900000000002</v>
      </c>
      <c r="AU16" s="9">
        <v>106.863</v>
      </c>
      <c r="AV16" s="9">
        <v>286.51600000000002</v>
      </c>
      <c r="AW16" s="9">
        <v>99.195999999999998</v>
      </c>
      <c r="AX16" s="9">
        <v>54.082999999999998</v>
      </c>
      <c r="AY16" s="9">
        <v>45.113</v>
      </c>
      <c r="AZ16" s="9">
        <v>243.44300000000001</v>
      </c>
      <c r="BA16" s="9">
        <v>127.116</v>
      </c>
      <c r="BB16" s="9">
        <v>116.327</v>
      </c>
      <c r="BC16" s="9">
        <v>1028.421</v>
      </c>
      <c r="BD16" s="9">
        <v>289.43700000000001</v>
      </c>
      <c r="BE16" s="9">
        <v>738.98400000000004</v>
      </c>
      <c r="BF16" s="9">
        <v>6044.0439999999999</v>
      </c>
      <c r="BG16" s="9">
        <v>3176.7959999999998</v>
      </c>
      <c r="BH16" s="9">
        <v>2867.2469999999998</v>
      </c>
      <c r="BI16" s="9">
        <v>1122.271</v>
      </c>
      <c r="BJ16" s="9">
        <v>366.80900000000003</v>
      </c>
      <c r="BK16" s="9">
        <v>755.46299999999997</v>
      </c>
      <c r="BL16" s="9">
        <v>6169.2820000000002</v>
      </c>
      <c r="BM16" s="9">
        <v>3010.3969999999999</v>
      </c>
      <c r="BN16" s="9">
        <v>3158.8850000000002</v>
      </c>
      <c r="BO16" s="9">
        <v>4548.366</v>
      </c>
      <c r="BP16" s="9">
        <v>2376.8850000000002</v>
      </c>
      <c r="BQ16" s="9">
        <v>2171.4810000000002</v>
      </c>
      <c r="BR16" s="9">
        <v>563.13</v>
      </c>
      <c r="BS16" s="9">
        <v>280.62400000000002</v>
      </c>
      <c r="BT16" s="9">
        <v>282.50599999999997</v>
      </c>
      <c r="BU16" s="9">
        <v>338.41399999999999</v>
      </c>
      <c r="BV16" s="9">
        <v>125.358</v>
      </c>
      <c r="BW16" s="9">
        <v>213.05600000000001</v>
      </c>
      <c r="BX16" s="9">
        <v>484.13099999999997</v>
      </c>
      <c r="BY16" s="9">
        <v>206.09299999999999</v>
      </c>
      <c r="BZ16" s="9">
        <v>278.03800000000001</v>
      </c>
      <c r="CA16" s="9">
        <v>75.358000000000004</v>
      </c>
      <c r="CB16" s="9">
        <v>35.540999999999997</v>
      </c>
      <c r="CC16" s="9">
        <v>39.816000000000003</v>
      </c>
      <c r="CD16" s="9">
        <v>52.924999999999997</v>
      </c>
      <c r="CE16" s="9">
        <v>27.288</v>
      </c>
      <c r="CF16" s="9">
        <v>25.637</v>
      </c>
      <c r="CG16" s="9">
        <v>24.978999999999999</v>
      </c>
      <c r="CH16" s="9">
        <v>11.099</v>
      </c>
      <c r="CI16" s="9">
        <v>13.88</v>
      </c>
      <c r="CJ16" s="9">
        <v>27.946000000000002</v>
      </c>
      <c r="CK16" s="9">
        <v>16.189</v>
      </c>
      <c r="CL16" s="9">
        <v>11.757999999999999</v>
      </c>
      <c r="CM16" s="9">
        <v>22.433</v>
      </c>
      <c r="CN16" s="9">
        <v>8.2539999999999996</v>
      </c>
      <c r="CO16" s="9">
        <v>14.179</v>
      </c>
      <c r="CP16" s="9">
        <v>408.77300000000002</v>
      </c>
      <c r="CQ16" s="9">
        <v>170.55099999999999</v>
      </c>
      <c r="CR16" s="9">
        <v>238.22200000000001</v>
      </c>
      <c r="CS16" s="9">
        <v>159.405</v>
      </c>
      <c r="CT16" s="9">
        <v>82.447000000000003</v>
      </c>
      <c r="CU16" s="9">
        <v>76.956999999999994</v>
      </c>
      <c r="CV16" s="9">
        <v>146.767</v>
      </c>
      <c r="CW16" s="9">
        <v>77.697999999999993</v>
      </c>
      <c r="CX16" s="9">
        <v>69.069000000000003</v>
      </c>
      <c r="CY16" s="9">
        <v>12.638</v>
      </c>
      <c r="CZ16" s="9">
        <v>4.7489999999999997</v>
      </c>
      <c r="DA16" s="9">
        <v>7.8879999999999999</v>
      </c>
      <c r="DB16" s="9">
        <v>5.0919999999999996</v>
      </c>
      <c r="DC16" s="9">
        <v>2.7789999999999999</v>
      </c>
      <c r="DD16" s="9">
        <v>2.3130000000000002</v>
      </c>
      <c r="DE16" s="9">
        <v>185.45500000000001</v>
      </c>
      <c r="DF16" s="9">
        <v>66.251999999999995</v>
      </c>
      <c r="DG16" s="9">
        <v>119.20399999999999</v>
      </c>
      <c r="DH16" s="9">
        <v>27.744</v>
      </c>
      <c r="DI16" s="9">
        <v>9.7919999999999998</v>
      </c>
      <c r="DJ16" s="9">
        <v>17.952000000000002</v>
      </c>
      <c r="DK16" s="9">
        <v>157.71100000000001</v>
      </c>
      <c r="DL16" s="9">
        <v>56.46</v>
      </c>
      <c r="DM16" s="9">
        <v>101.251</v>
      </c>
      <c r="DN16" s="9">
        <v>58.822000000000003</v>
      </c>
      <c r="DO16" s="9">
        <v>19.074000000000002</v>
      </c>
      <c r="DP16" s="9">
        <v>39.747999999999998</v>
      </c>
      <c r="DQ16" s="9">
        <v>1136.7850000000001</v>
      </c>
      <c r="DR16" s="9">
        <v>427.41899999999998</v>
      </c>
      <c r="DS16" s="9">
        <v>709.36599999999999</v>
      </c>
      <c r="DT16" s="9">
        <v>824.97199999999998</v>
      </c>
      <c r="DU16" s="9">
        <v>272.923</v>
      </c>
      <c r="DV16" s="9">
        <v>552.04999999999995</v>
      </c>
      <c r="DW16" s="9">
        <v>311.81299999999999</v>
      </c>
      <c r="DX16" s="9">
        <v>154.49700000000001</v>
      </c>
      <c r="DY16" s="9">
        <v>157.316</v>
      </c>
      <c r="DZ16" s="9">
        <v>171.745</v>
      </c>
      <c r="EA16" s="9">
        <v>88.796999999999997</v>
      </c>
      <c r="EB16" s="9">
        <v>82.948999999999998</v>
      </c>
      <c r="EC16" s="9">
        <v>1449.171</v>
      </c>
      <c r="ED16" s="9">
        <v>544.71500000000003</v>
      </c>
      <c r="EE16" s="9">
        <v>904.45600000000002</v>
      </c>
      <c r="EF16" s="9">
        <v>4623.7240000000002</v>
      </c>
      <c r="EG16" s="9">
        <v>2412.4270000000001</v>
      </c>
      <c r="EH16" s="9">
        <v>2211.297</v>
      </c>
      <c r="EI16" s="9">
        <v>1545.558</v>
      </c>
      <c r="EJ16" s="9">
        <v>597.97</v>
      </c>
      <c r="EK16" s="9">
        <v>947.58799999999997</v>
      </c>
      <c r="EL16" s="9">
        <v>3983.8870000000002</v>
      </c>
      <c r="EM16" s="9">
        <v>1902.2470000000001</v>
      </c>
      <c r="EN16" s="9">
        <v>2081.64</v>
      </c>
      <c r="EO16" s="9">
        <v>594.62400000000002</v>
      </c>
      <c r="EP16" s="9">
        <v>351.81200000000001</v>
      </c>
      <c r="EQ16" s="9">
        <v>242.81200000000001</v>
      </c>
      <c r="ER16" s="9">
        <v>53.247999999999998</v>
      </c>
      <c r="ES16" s="9">
        <v>37.395000000000003</v>
      </c>
      <c r="ET16" s="9">
        <v>15.853</v>
      </c>
      <c r="EU16" s="9">
        <v>25.2</v>
      </c>
      <c r="EV16" s="9">
        <v>16.463000000000001</v>
      </c>
      <c r="EW16" s="9">
        <v>8.7379999999999995</v>
      </c>
      <c r="EX16" s="9">
        <v>157.21799999999999</v>
      </c>
      <c r="EY16" s="9">
        <v>82.611000000000004</v>
      </c>
      <c r="EZ16" s="9">
        <v>74.606999999999999</v>
      </c>
      <c r="FA16" s="9">
        <v>13.361000000000001</v>
      </c>
      <c r="FB16" s="9">
        <v>5.7859999999999996</v>
      </c>
      <c r="FC16" s="9">
        <v>7.5759999999999996</v>
      </c>
      <c r="FD16" s="9">
        <v>10.385</v>
      </c>
      <c r="FE16" s="9">
        <v>4.8659999999999997</v>
      </c>
      <c r="FF16" s="9">
        <v>5.5190000000000001</v>
      </c>
      <c r="FG16" s="9">
        <v>3.77</v>
      </c>
      <c r="FH16" s="9">
        <v>1.867</v>
      </c>
      <c r="FI16" s="9">
        <v>1.903</v>
      </c>
      <c r="FJ16" s="9">
        <v>6.6150000000000002</v>
      </c>
      <c r="FK16" s="9">
        <v>2.9990000000000001</v>
      </c>
      <c r="FL16" s="9">
        <v>3.6160000000000001</v>
      </c>
      <c r="FM16" s="9">
        <v>2.976</v>
      </c>
      <c r="FN16" s="9">
        <v>0.91900000000000004</v>
      </c>
      <c r="FO16" s="9">
        <v>2.0569999999999999</v>
      </c>
      <c r="FP16" s="9">
        <v>143.857</v>
      </c>
      <c r="FQ16" s="9">
        <v>76.825000000000003</v>
      </c>
      <c r="FR16" s="9">
        <v>67.031999999999996</v>
      </c>
      <c r="FS16" s="9">
        <v>8.5619999999999994</v>
      </c>
      <c r="FT16" s="9">
        <v>5.2539999999999996</v>
      </c>
      <c r="FU16" s="9">
        <v>3.3079999999999998</v>
      </c>
      <c r="FV16" s="9">
        <v>8.0399999999999991</v>
      </c>
      <c r="FW16" s="9">
        <v>5.2539999999999996</v>
      </c>
      <c r="FX16" s="9">
        <v>2.786</v>
      </c>
      <c r="FY16" s="9">
        <v>0.52200000000000002</v>
      </c>
      <c r="FZ16" s="9">
        <v>0</v>
      </c>
      <c r="GA16" s="9">
        <v>0.52200000000000002</v>
      </c>
      <c r="GB16" s="9">
        <v>0.53500000000000003</v>
      </c>
      <c r="GC16" s="9">
        <v>0</v>
      </c>
      <c r="GD16" s="9">
        <v>0.53500000000000003</v>
      </c>
      <c r="GE16" s="9">
        <v>120.267</v>
      </c>
      <c r="GF16" s="9">
        <v>63.640999999999998</v>
      </c>
      <c r="GG16" s="9">
        <v>56.627000000000002</v>
      </c>
      <c r="GH16" s="9">
        <v>34.973999999999997</v>
      </c>
      <c r="GI16" s="9">
        <v>20.617000000000001</v>
      </c>
      <c r="GJ16" s="9">
        <v>14.356999999999999</v>
      </c>
      <c r="GK16" s="9">
        <v>85.293999999999997</v>
      </c>
      <c r="GL16" s="9">
        <v>43.024000000000001</v>
      </c>
      <c r="GM16" s="9">
        <v>42.268999999999998</v>
      </c>
      <c r="GN16" s="9">
        <v>14.492000000000001</v>
      </c>
      <c r="GO16" s="9">
        <v>7.931</v>
      </c>
      <c r="GP16" s="9">
        <v>6.5609999999999999</v>
      </c>
      <c r="GQ16" s="9">
        <v>3232.0450000000001</v>
      </c>
      <c r="GR16" s="9">
        <v>1467.825</v>
      </c>
      <c r="GS16" s="9">
        <v>1764.22</v>
      </c>
      <c r="GT16" s="9">
        <v>3059.152</v>
      </c>
      <c r="GU16" s="9">
        <v>1385.067</v>
      </c>
      <c r="GV16" s="9">
        <v>1674.0840000000001</v>
      </c>
      <c r="GW16" s="9">
        <v>172.89400000000001</v>
      </c>
      <c r="GX16" s="9">
        <v>82.757999999999996</v>
      </c>
      <c r="GY16" s="9">
        <v>90.135999999999996</v>
      </c>
      <c r="GZ16" s="9">
        <v>11.81</v>
      </c>
      <c r="HA16" s="9">
        <v>7.1210000000000004</v>
      </c>
      <c r="HB16" s="9">
        <v>4.6890000000000001</v>
      </c>
      <c r="HC16" s="9">
        <v>3377.453</v>
      </c>
      <c r="HD16" s="9">
        <v>1543.3150000000001</v>
      </c>
      <c r="HE16" s="9">
        <v>1834.1379999999999</v>
      </c>
      <c r="HF16" s="9">
        <v>607.98500000000001</v>
      </c>
      <c r="HG16" s="9">
        <v>357.59699999999998</v>
      </c>
      <c r="HH16" s="9">
        <v>250.38800000000001</v>
      </c>
      <c r="HI16" s="9">
        <v>3375.902</v>
      </c>
      <c r="HJ16" s="9">
        <v>1544.65</v>
      </c>
      <c r="HK16" s="9">
        <v>1831.252</v>
      </c>
      <c r="HL16" s="9">
        <v>6559.48</v>
      </c>
      <c r="HM16" s="9">
        <v>3236.97</v>
      </c>
      <c r="HN16" s="9">
        <v>3322.51</v>
      </c>
      <c r="HO16" s="9">
        <v>4128.1440000000002</v>
      </c>
      <c r="HP16" s="9">
        <v>2190.2950000000001</v>
      </c>
      <c r="HQ16" s="9">
        <v>1937.85</v>
      </c>
      <c r="HR16" s="9">
        <v>630.44299999999998</v>
      </c>
      <c r="HS16" s="9">
        <v>337.97</v>
      </c>
      <c r="HT16" s="9">
        <v>292.47399999999999</v>
      </c>
      <c r="HU16" s="9">
        <v>371.33800000000002</v>
      </c>
      <c r="HV16" s="9">
        <v>152.58699999999999</v>
      </c>
      <c r="HW16" s="9">
        <v>218.751</v>
      </c>
      <c r="HX16" s="9">
        <v>633.60500000000002</v>
      </c>
      <c r="HY16" s="9">
        <v>265.82</v>
      </c>
      <c r="HZ16" s="9">
        <v>367.78500000000003</v>
      </c>
      <c r="IA16" s="9">
        <v>98.856999999999999</v>
      </c>
      <c r="IB16" s="9">
        <v>44.616999999999997</v>
      </c>
      <c r="IC16" s="9">
        <v>54.24</v>
      </c>
      <c r="ID16" s="9">
        <v>71.356999999999999</v>
      </c>
      <c r="IE16" s="9">
        <v>36.451000000000001</v>
      </c>
      <c r="IF16" s="9">
        <v>34.905999999999999</v>
      </c>
      <c r="IG16" s="9">
        <v>32.345999999999997</v>
      </c>
      <c r="IH16" s="9">
        <v>15.355</v>
      </c>
      <c r="II16" s="9">
        <v>16.989999999999998</v>
      </c>
      <c r="IJ16" s="9">
        <v>39.012</v>
      </c>
      <c r="IK16" s="9">
        <v>21.096</v>
      </c>
      <c r="IL16" s="9">
        <v>17.916</v>
      </c>
      <c r="IM16" s="9">
        <v>27.5</v>
      </c>
      <c r="IN16" s="9">
        <v>8.1660000000000004</v>
      </c>
      <c r="IO16" s="9">
        <v>19.334</v>
      </c>
      <c r="IP16" s="9">
        <v>534.74699999999996</v>
      </c>
      <c r="IQ16" s="9">
        <v>221.203</v>
      </c>
    </row>
    <row r="17" spans="1:251">
      <c r="A17" s="10">
        <v>44228</v>
      </c>
      <c r="B17" s="9">
        <v>45.021999999999998</v>
      </c>
      <c r="C17" s="9">
        <v>103.58</v>
      </c>
      <c r="D17" s="9">
        <v>98.412999999999997</v>
      </c>
      <c r="E17" s="9">
        <v>37.521999999999998</v>
      </c>
      <c r="F17" s="9">
        <v>60.892000000000003</v>
      </c>
      <c r="G17" s="9">
        <v>40.762</v>
      </c>
      <c r="H17" s="9">
        <v>19.879000000000001</v>
      </c>
      <c r="I17" s="9">
        <v>20.882999999999999</v>
      </c>
      <c r="J17" s="9">
        <v>57.652000000000001</v>
      </c>
      <c r="K17" s="9">
        <v>17.643000000000001</v>
      </c>
      <c r="L17" s="9">
        <v>40.009</v>
      </c>
      <c r="M17" s="9">
        <v>50.189</v>
      </c>
      <c r="N17" s="9">
        <v>7.5010000000000003</v>
      </c>
      <c r="O17" s="9">
        <v>42.689</v>
      </c>
      <c r="P17" s="9">
        <v>657.01700000000005</v>
      </c>
      <c r="Q17" s="9">
        <v>226.535</v>
      </c>
      <c r="R17" s="9">
        <v>430.48099999999999</v>
      </c>
      <c r="S17" s="9">
        <v>278.661</v>
      </c>
      <c r="T17" s="9">
        <v>146.44800000000001</v>
      </c>
      <c r="U17" s="9">
        <v>132.21299999999999</v>
      </c>
      <c r="V17" s="9">
        <v>254.05699999999999</v>
      </c>
      <c r="W17" s="9">
        <v>138.11099999999999</v>
      </c>
      <c r="X17" s="9">
        <v>115.94499999999999</v>
      </c>
      <c r="Y17" s="9">
        <v>24.603999999999999</v>
      </c>
      <c r="Z17" s="9">
        <v>8.3369999999999997</v>
      </c>
      <c r="AA17" s="9">
        <v>16.266999999999999</v>
      </c>
      <c r="AB17" s="9">
        <v>10.016999999999999</v>
      </c>
      <c r="AC17" s="9">
        <v>3.4889999999999999</v>
      </c>
      <c r="AD17" s="9">
        <v>6.5279999999999996</v>
      </c>
      <c r="AE17" s="9">
        <v>277.62299999999999</v>
      </c>
      <c r="AF17" s="9">
        <v>59.3</v>
      </c>
      <c r="AG17" s="9">
        <v>218.32400000000001</v>
      </c>
      <c r="AH17" s="9">
        <v>18.632999999999999</v>
      </c>
      <c r="AI17" s="9">
        <v>4.3460000000000001</v>
      </c>
      <c r="AJ17" s="9">
        <v>14.287000000000001</v>
      </c>
      <c r="AK17" s="9">
        <v>258.99</v>
      </c>
      <c r="AL17" s="9">
        <v>54.954000000000001</v>
      </c>
      <c r="AM17" s="9">
        <v>204.036</v>
      </c>
      <c r="AN17" s="9">
        <v>90.715999999999994</v>
      </c>
      <c r="AO17" s="9">
        <v>17.297999999999998</v>
      </c>
      <c r="AP17" s="9">
        <v>73.417000000000002</v>
      </c>
      <c r="AQ17" s="9">
        <v>469.59399999999999</v>
      </c>
      <c r="AR17" s="9">
        <v>152.15299999999999</v>
      </c>
      <c r="AS17" s="9">
        <v>317.44099999999997</v>
      </c>
      <c r="AT17" s="9">
        <v>378.79500000000002</v>
      </c>
      <c r="AU17" s="9">
        <v>103.652</v>
      </c>
      <c r="AV17" s="9">
        <v>275.14299999999997</v>
      </c>
      <c r="AW17" s="9">
        <v>90.799000000000007</v>
      </c>
      <c r="AX17" s="9">
        <v>48.500999999999998</v>
      </c>
      <c r="AY17" s="9">
        <v>42.298000000000002</v>
      </c>
      <c r="AZ17" s="9">
        <v>294.81900000000002</v>
      </c>
      <c r="BA17" s="9">
        <v>157.99</v>
      </c>
      <c r="BB17" s="9">
        <v>136.82900000000001</v>
      </c>
      <c r="BC17" s="9">
        <v>980.39499999999998</v>
      </c>
      <c r="BD17" s="9">
        <v>265.72000000000003</v>
      </c>
      <c r="BE17" s="9">
        <v>714.67399999999998</v>
      </c>
      <c r="BF17" s="9">
        <v>6033.2920000000004</v>
      </c>
      <c r="BG17" s="9">
        <v>3157.643</v>
      </c>
      <c r="BH17" s="9">
        <v>2875.6480000000001</v>
      </c>
      <c r="BI17" s="9">
        <v>1126.6099999999999</v>
      </c>
      <c r="BJ17" s="9">
        <v>378.68799999999999</v>
      </c>
      <c r="BK17" s="9">
        <v>747.923</v>
      </c>
      <c r="BL17" s="9">
        <v>6184.6289999999999</v>
      </c>
      <c r="BM17" s="9">
        <v>3015.84</v>
      </c>
      <c r="BN17" s="9">
        <v>3168.7890000000002</v>
      </c>
      <c r="BO17" s="9">
        <v>4545.1970000000001</v>
      </c>
      <c r="BP17" s="9">
        <v>2356.83</v>
      </c>
      <c r="BQ17" s="9">
        <v>2188.3670000000002</v>
      </c>
      <c r="BR17" s="9">
        <v>558.37400000000002</v>
      </c>
      <c r="BS17" s="9">
        <v>297.99799999999999</v>
      </c>
      <c r="BT17" s="9">
        <v>260.37599999999998</v>
      </c>
      <c r="BU17" s="9">
        <v>332.23099999999999</v>
      </c>
      <c r="BV17" s="9">
        <v>150.93</v>
      </c>
      <c r="BW17" s="9">
        <v>181.30099999999999</v>
      </c>
      <c r="BX17" s="9">
        <v>569.51400000000001</v>
      </c>
      <c r="BY17" s="9">
        <v>243.72399999999999</v>
      </c>
      <c r="BZ17" s="9">
        <v>325.79000000000002</v>
      </c>
      <c r="CA17" s="9">
        <v>84.076999999999998</v>
      </c>
      <c r="CB17" s="9">
        <v>39.643999999999998</v>
      </c>
      <c r="CC17" s="9">
        <v>44.433</v>
      </c>
      <c r="CD17" s="9">
        <v>64.003</v>
      </c>
      <c r="CE17" s="9">
        <v>29.279</v>
      </c>
      <c r="CF17" s="9">
        <v>34.723999999999997</v>
      </c>
      <c r="CG17" s="9">
        <v>28.942</v>
      </c>
      <c r="CH17" s="9">
        <v>13.731999999999999</v>
      </c>
      <c r="CI17" s="9">
        <v>15.21</v>
      </c>
      <c r="CJ17" s="9">
        <v>35.061999999999998</v>
      </c>
      <c r="CK17" s="9">
        <v>15.547000000000001</v>
      </c>
      <c r="CL17" s="9">
        <v>19.515000000000001</v>
      </c>
      <c r="CM17" s="9">
        <v>20.074000000000002</v>
      </c>
      <c r="CN17" s="9">
        <v>10.365</v>
      </c>
      <c r="CO17" s="9">
        <v>9.7089999999999996</v>
      </c>
      <c r="CP17" s="9">
        <v>485.43700000000001</v>
      </c>
      <c r="CQ17" s="9">
        <v>204.08</v>
      </c>
      <c r="CR17" s="9">
        <v>281.35700000000003</v>
      </c>
      <c r="CS17" s="9">
        <v>201.35400000000001</v>
      </c>
      <c r="CT17" s="9">
        <v>103.777</v>
      </c>
      <c r="CU17" s="9">
        <v>97.576999999999998</v>
      </c>
      <c r="CV17" s="9">
        <v>188.62</v>
      </c>
      <c r="CW17" s="9">
        <v>102.696</v>
      </c>
      <c r="CX17" s="9">
        <v>85.924000000000007</v>
      </c>
      <c r="CY17" s="9">
        <v>12.733000000000001</v>
      </c>
      <c r="CZ17" s="9">
        <v>1.081</v>
      </c>
      <c r="DA17" s="9">
        <v>11.653</v>
      </c>
      <c r="DB17" s="9">
        <v>4.3140000000000001</v>
      </c>
      <c r="DC17" s="9">
        <v>2.1850000000000001</v>
      </c>
      <c r="DD17" s="9">
        <v>2.129</v>
      </c>
      <c r="DE17" s="9">
        <v>219.435</v>
      </c>
      <c r="DF17" s="9">
        <v>78.274000000000001</v>
      </c>
      <c r="DG17" s="9">
        <v>141.161</v>
      </c>
      <c r="DH17" s="9">
        <v>43.363</v>
      </c>
      <c r="DI17" s="9">
        <v>18.335999999999999</v>
      </c>
      <c r="DJ17" s="9">
        <v>25.027000000000001</v>
      </c>
      <c r="DK17" s="9">
        <v>176.072</v>
      </c>
      <c r="DL17" s="9">
        <v>59.938000000000002</v>
      </c>
      <c r="DM17" s="9">
        <v>116.134</v>
      </c>
      <c r="DN17" s="9">
        <v>60.334000000000003</v>
      </c>
      <c r="DO17" s="9">
        <v>19.844000000000001</v>
      </c>
      <c r="DP17" s="9">
        <v>40.491</v>
      </c>
      <c r="DQ17" s="9">
        <v>1069.9179999999999</v>
      </c>
      <c r="DR17" s="9">
        <v>415.286</v>
      </c>
      <c r="DS17" s="9">
        <v>654.63199999999995</v>
      </c>
      <c r="DT17" s="9">
        <v>748.68600000000004</v>
      </c>
      <c r="DU17" s="9">
        <v>260.61099999999999</v>
      </c>
      <c r="DV17" s="9">
        <v>488.07499999999999</v>
      </c>
      <c r="DW17" s="9">
        <v>321.23200000000003</v>
      </c>
      <c r="DX17" s="9">
        <v>154.67500000000001</v>
      </c>
      <c r="DY17" s="9">
        <v>166.55699999999999</v>
      </c>
      <c r="DZ17" s="9">
        <v>217.56200000000001</v>
      </c>
      <c r="EA17" s="9">
        <v>116.428</v>
      </c>
      <c r="EB17" s="9">
        <v>101.134</v>
      </c>
      <c r="EC17" s="9">
        <v>1421.87</v>
      </c>
      <c r="ED17" s="9">
        <v>542.58199999999999</v>
      </c>
      <c r="EE17" s="9">
        <v>879.28800000000001</v>
      </c>
      <c r="EF17" s="9">
        <v>4629.2740000000003</v>
      </c>
      <c r="EG17" s="9">
        <v>2396.4740000000002</v>
      </c>
      <c r="EH17" s="9">
        <v>2232.8000000000002</v>
      </c>
      <c r="EI17" s="9">
        <v>1555.355</v>
      </c>
      <c r="EJ17" s="9">
        <v>619.36599999999999</v>
      </c>
      <c r="EK17" s="9">
        <v>935.98900000000003</v>
      </c>
      <c r="EL17" s="9">
        <v>4215.0940000000001</v>
      </c>
      <c r="EM17" s="9">
        <v>1992.127</v>
      </c>
      <c r="EN17" s="9">
        <v>2222.9659999999999</v>
      </c>
      <c r="EO17" s="9">
        <v>650.09100000000001</v>
      </c>
      <c r="EP17" s="9">
        <v>395.30200000000002</v>
      </c>
      <c r="EQ17" s="9">
        <v>254.79</v>
      </c>
      <c r="ER17" s="9">
        <v>82.870999999999995</v>
      </c>
      <c r="ES17" s="9">
        <v>44.604999999999997</v>
      </c>
      <c r="ET17" s="9">
        <v>38.265999999999998</v>
      </c>
      <c r="EU17" s="9">
        <v>43.597000000000001</v>
      </c>
      <c r="EV17" s="9">
        <v>24.745000000000001</v>
      </c>
      <c r="EW17" s="9">
        <v>18.852</v>
      </c>
      <c r="EX17" s="9">
        <v>143.578</v>
      </c>
      <c r="EY17" s="9">
        <v>79.183999999999997</v>
      </c>
      <c r="EZ17" s="9">
        <v>64.394000000000005</v>
      </c>
      <c r="FA17" s="9">
        <v>21.472000000000001</v>
      </c>
      <c r="FB17" s="9">
        <v>10.923999999999999</v>
      </c>
      <c r="FC17" s="9">
        <v>10.548</v>
      </c>
      <c r="FD17" s="9">
        <v>16.361000000000001</v>
      </c>
      <c r="FE17" s="9">
        <v>8.6059999999999999</v>
      </c>
      <c r="FF17" s="9">
        <v>7.7549999999999999</v>
      </c>
      <c r="FG17" s="9">
        <v>4.4089999999999998</v>
      </c>
      <c r="FH17" s="9">
        <v>1.6080000000000001</v>
      </c>
      <c r="FI17" s="9">
        <v>2.8010000000000002</v>
      </c>
      <c r="FJ17" s="9">
        <v>11.952</v>
      </c>
      <c r="FK17" s="9">
        <v>6.9980000000000002</v>
      </c>
      <c r="FL17" s="9">
        <v>4.9539999999999997</v>
      </c>
      <c r="FM17" s="9">
        <v>5.1109999999999998</v>
      </c>
      <c r="FN17" s="9">
        <v>2.3180000000000001</v>
      </c>
      <c r="FO17" s="9">
        <v>2.7930000000000001</v>
      </c>
      <c r="FP17" s="9">
        <v>122.10599999999999</v>
      </c>
      <c r="FQ17" s="9">
        <v>68.260000000000005</v>
      </c>
      <c r="FR17" s="9">
        <v>53.845999999999997</v>
      </c>
      <c r="FS17" s="9">
        <v>10.254</v>
      </c>
      <c r="FT17" s="9">
        <v>6.2270000000000003</v>
      </c>
      <c r="FU17" s="9">
        <v>4.0270000000000001</v>
      </c>
      <c r="FV17" s="9">
        <v>9.7249999999999996</v>
      </c>
      <c r="FW17" s="9">
        <v>6.2270000000000003</v>
      </c>
      <c r="FX17" s="9">
        <v>3.4980000000000002</v>
      </c>
      <c r="FY17" s="9">
        <v>0.52900000000000003</v>
      </c>
      <c r="FZ17" s="9">
        <v>0</v>
      </c>
      <c r="GA17" s="9">
        <v>0.52900000000000003</v>
      </c>
      <c r="GB17" s="9">
        <v>0.71199999999999997</v>
      </c>
      <c r="GC17" s="9">
        <v>0</v>
      </c>
      <c r="GD17" s="9">
        <v>0.71199999999999997</v>
      </c>
      <c r="GE17" s="9">
        <v>95.593000000000004</v>
      </c>
      <c r="GF17" s="9">
        <v>53.280999999999999</v>
      </c>
      <c r="GG17" s="9">
        <v>42.313000000000002</v>
      </c>
      <c r="GH17" s="9">
        <v>31.178000000000001</v>
      </c>
      <c r="GI17" s="9">
        <v>16.350000000000001</v>
      </c>
      <c r="GJ17" s="9">
        <v>14.827999999999999</v>
      </c>
      <c r="GK17" s="9">
        <v>64.415000000000006</v>
      </c>
      <c r="GL17" s="9">
        <v>36.93</v>
      </c>
      <c r="GM17" s="9">
        <v>27.484999999999999</v>
      </c>
      <c r="GN17" s="9">
        <v>15.547000000000001</v>
      </c>
      <c r="GO17" s="9">
        <v>8.7520000000000007</v>
      </c>
      <c r="GP17" s="9">
        <v>6.7949999999999999</v>
      </c>
      <c r="GQ17" s="9">
        <v>3421.424</v>
      </c>
      <c r="GR17" s="9">
        <v>1517.6420000000001</v>
      </c>
      <c r="GS17" s="9">
        <v>1903.7819999999999</v>
      </c>
      <c r="GT17" s="9">
        <v>3184.2510000000002</v>
      </c>
      <c r="GU17" s="9">
        <v>1415.537</v>
      </c>
      <c r="GV17" s="9">
        <v>1768.7139999999999</v>
      </c>
      <c r="GW17" s="9">
        <v>237.17400000000001</v>
      </c>
      <c r="GX17" s="9">
        <v>102.105</v>
      </c>
      <c r="GY17" s="9">
        <v>135.06899999999999</v>
      </c>
      <c r="GZ17" s="9">
        <v>14.134</v>
      </c>
      <c r="HA17" s="9">
        <v>7.835</v>
      </c>
      <c r="HB17" s="9">
        <v>6.2990000000000004</v>
      </c>
      <c r="HC17" s="9">
        <v>3550.8679999999999</v>
      </c>
      <c r="HD17" s="9">
        <v>1588.991</v>
      </c>
      <c r="HE17" s="9">
        <v>1961.877</v>
      </c>
      <c r="HF17" s="9">
        <v>671.56299999999999</v>
      </c>
      <c r="HG17" s="9">
        <v>406.22500000000002</v>
      </c>
      <c r="HH17" s="9">
        <v>265.33800000000002</v>
      </c>
      <c r="HI17" s="9">
        <v>3543.53</v>
      </c>
      <c r="HJ17" s="9">
        <v>1585.902</v>
      </c>
      <c r="HK17" s="9">
        <v>1957.6279999999999</v>
      </c>
      <c r="HL17" s="9">
        <v>6570.549</v>
      </c>
      <c r="HM17" s="9">
        <v>3224.895</v>
      </c>
      <c r="HN17" s="9">
        <v>3345.654</v>
      </c>
      <c r="HO17" s="9">
        <v>4116.92</v>
      </c>
      <c r="HP17" s="9">
        <v>2164.788</v>
      </c>
      <c r="HQ17" s="9">
        <v>1952.133</v>
      </c>
      <c r="HR17" s="9">
        <v>591.95399999999995</v>
      </c>
      <c r="HS17" s="9">
        <v>335.03800000000001</v>
      </c>
      <c r="HT17" s="9">
        <v>256.916</v>
      </c>
      <c r="HU17" s="9">
        <v>358.18599999999998</v>
      </c>
      <c r="HV17" s="9">
        <v>172.65299999999999</v>
      </c>
      <c r="HW17" s="9">
        <v>185.53299999999999</v>
      </c>
      <c r="HX17" s="9">
        <v>685.88099999999997</v>
      </c>
      <c r="HY17" s="9">
        <v>308.61399999999998</v>
      </c>
      <c r="HZ17" s="9">
        <v>377.267</v>
      </c>
      <c r="IA17" s="9">
        <v>109.47199999999999</v>
      </c>
      <c r="IB17" s="9">
        <v>43.86</v>
      </c>
      <c r="IC17" s="9">
        <v>65.611999999999995</v>
      </c>
      <c r="ID17" s="9">
        <v>82.24</v>
      </c>
      <c r="IE17" s="9">
        <v>34.890999999999998</v>
      </c>
      <c r="IF17" s="9">
        <v>47.348999999999997</v>
      </c>
      <c r="IG17" s="9">
        <v>34.186</v>
      </c>
      <c r="IH17" s="9">
        <v>16.794</v>
      </c>
      <c r="II17" s="9">
        <v>17.391999999999999</v>
      </c>
      <c r="IJ17" s="9">
        <v>48.054000000000002</v>
      </c>
      <c r="IK17" s="9">
        <v>18.097000000000001</v>
      </c>
      <c r="IL17" s="9">
        <v>29.957000000000001</v>
      </c>
      <c r="IM17" s="9">
        <v>27.231999999999999</v>
      </c>
      <c r="IN17" s="9">
        <v>8.9689999999999994</v>
      </c>
      <c r="IO17" s="9">
        <v>18.263000000000002</v>
      </c>
      <c r="IP17" s="9">
        <v>576.40899999999999</v>
      </c>
      <c r="IQ17" s="9">
        <v>264.75299999999999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346.46</v>
      </c>
      <c r="C11" s="9">
        <v>227.309</v>
      </c>
      <c r="D11" s="9">
        <v>121.32899999999999</v>
      </c>
      <c r="E11" s="9">
        <v>105.98</v>
      </c>
      <c r="F11" s="9">
        <v>215.68100000000001</v>
      </c>
      <c r="G11" s="9">
        <v>115.56399999999999</v>
      </c>
      <c r="H11" s="9">
        <v>100.117</v>
      </c>
      <c r="I11" s="9">
        <v>11.627000000000001</v>
      </c>
      <c r="J11" s="9">
        <v>5.7640000000000002</v>
      </c>
      <c r="K11" s="9">
        <v>5.8630000000000004</v>
      </c>
      <c r="L11" s="9">
        <v>5.7539999999999996</v>
      </c>
      <c r="M11" s="9">
        <v>2.0369999999999999</v>
      </c>
      <c r="N11" s="9">
        <v>3.7160000000000002</v>
      </c>
      <c r="O11" s="9">
        <v>297.84100000000001</v>
      </c>
      <c r="P11" s="9">
        <v>109.142</v>
      </c>
      <c r="Q11" s="9">
        <v>188.69900000000001</v>
      </c>
      <c r="R11" s="9">
        <v>40.140999999999998</v>
      </c>
      <c r="S11" s="9">
        <v>19.172999999999998</v>
      </c>
      <c r="T11" s="9">
        <v>20.968</v>
      </c>
      <c r="U11" s="9">
        <v>257.7</v>
      </c>
      <c r="V11" s="9">
        <v>89.968000000000004</v>
      </c>
      <c r="W11" s="9">
        <v>167.73099999999999</v>
      </c>
      <c r="X11" s="9">
        <v>71.043000000000006</v>
      </c>
      <c r="Y11" s="9">
        <v>22.978999999999999</v>
      </c>
      <c r="Z11" s="9">
        <v>48.064</v>
      </c>
      <c r="AA11" s="9">
        <v>1692.0840000000001</v>
      </c>
      <c r="AB11" s="9">
        <v>713.91600000000005</v>
      </c>
      <c r="AC11" s="9">
        <v>978.16899999999998</v>
      </c>
      <c r="AD11" s="9">
        <v>1449.4829999999999</v>
      </c>
      <c r="AE11" s="9">
        <v>595.32100000000003</v>
      </c>
      <c r="AF11" s="9">
        <v>854.16200000000003</v>
      </c>
      <c r="AG11" s="9">
        <v>242.601</v>
      </c>
      <c r="AH11" s="9">
        <v>118.595</v>
      </c>
      <c r="AI11" s="9">
        <v>124.00700000000001</v>
      </c>
      <c r="AJ11" s="9">
        <v>240.73</v>
      </c>
      <c r="AK11" s="9">
        <v>126.729</v>
      </c>
      <c r="AL11" s="9">
        <v>114.001</v>
      </c>
      <c r="AM11" s="9">
        <v>2127.623</v>
      </c>
      <c r="AN11" s="9">
        <v>872.904</v>
      </c>
      <c r="AO11" s="9">
        <v>1254.7190000000001</v>
      </c>
      <c r="AP11" s="9">
        <v>3719.5369999999998</v>
      </c>
      <c r="AQ11" s="9">
        <v>2001.3610000000001</v>
      </c>
      <c r="AR11" s="9">
        <v>1718.1759999999999</v>
      </c>
      <c r="AS11" s="9">
        <v>2294.0309999999999</v>
      </c>
      <c r="AT11" s="9">
        <v>969.40300000000002</v>
      </c>
      <c r="AU11" s="9">
        <v>1324.6279999999999</v>
      </c>
      <c r="AV11" s="9">
        <v>4783.8900000000003</v>
      </c>
      <c r="AW11" s="9">
        <v>2362.6080000000002</v>
      </c>
      <c r="AX11" s="9">
        <v>2421.2820000000002</v>
      </c>
      <c r="AY11" s="9">
        <v>2981.3409999999999</v>
      </c>
      <c r="AZ11" s="9">
        <v>1609.9639999999999</v>
      </c>
      <c r="BA11" s="9">
        <v>1371.377</v>
      </c>
      <c r="BB11" s="9">
        <v>477.1</v>
      </c>
      <c r="BC11" s="9">
        <v>253.42400000000001</v>
      </c>
      <c r="BD11" s="9">
        <v>223.67500000000001</v>
      </c>
      <c r="BE11" s="9">
        <v>286.32</v>
      </c>
      <c r="BF11" s="9">
        <v>115.529</v>
      </c>
      <c r="BG11" s="9">
        <v>170.79</v>
      </c>
      <c r="BH11" s="9">
        <v>548.78099999999995</v>
      </c>
      <c r="BI11" s="9">
        <v>231.44</v>
      </c>
      <c r="BJ11" s="9">
        <v>317.33999999999997</v>
      </c>
      <c r="BK11" s="9">
        <v>70.665000000000006</v>
      </c>
      <c r="BL11" s="9">
        <v>30.672000000000001</v>
      </c>
      <c r="BM11" s="9">
        <v>39.993000000000002</v>
      </c>
      <c r="BN11" s="9">
        <v>50.212000000000003</v>
      </c>
      <c r="BO11" s="9">
        <v>26.46</v>
      </c>
      <c r="BP11" s="9">
        <v>23.751999999999999</v>
      </c>
      <c r="BQ11" s="9">
        <v>25.463999999999999</v>
      </c>
      <c r="BR11" s="9">
        <v>13.42</v>
      </c>
      <c r="BS11" s="9">
        <v>12.044</v>
      </c>
      <c r="BT11" s="9">
        <v>24.748000000000001</v>
      </c>
      <c r="BU11" s="9">
        <v>13.04</v>
      </c>
      <c r="BV11" s="9">
        <v>11.709</v>
      </c>
      <c r="BW11" s="9">
        <v>20.452000000000002</v>
      </c>
      <c r="BX11" s="9">
        <v>4.2119999999999997</v>
      </c>
      <c r="BY11" s="9">
        <v>16.239999999999998</v>
      </c>
      <c r="BZ11" s="9">
        <v>478.11599999999999</v>
      </c>
      <c r="CA11" s="9">
        <v>200.768</v>
      </c>
      <c r="CB11" s="9">
        <v>277.34800000000001</v>
      </c>
      <c r="CC11" s="9">
        <v>174.917</v>
      </c>
      <c r="CD11" s="9">
        <v>92.474000000000004</v>
      </c>
      <c r="CE11" s="9">
        <v>82.442999999999998</v>
      </c>
      <c r="CF11" s="9">
        <v>162.34</v>
      </c>
      <c r="CG11" s="9">
        <v>85.713999999999999</v>
      </c>
      <c r="CH11" s="9">
        <v>76.626000000000005</v>
      </c>
      <c r="CI11" s="9">
        <v>12.577</v>
      </c>
      <c r="CJ11" s="9">
        <v>6.76</v>
      </c>
      <c r="CK11" s="9">
        <v>5.8170000000000002</v>
      </c>
      <c r="CL11" s="9">
        <v>2.0870000000000002</v>
      </c>
      <c r="CM11" s="9">
        <v>0</v>
      </c>
      <c r="CN11" s="9">
        <v>2.0870000000000002</v>
      </c>
      <c r="CO11" s="9">
        <v>239.197</v>
      </c>
      <c r="CP11" s="9">
        <v>81.078999999999994</v>
      </c>
      <c r="CQ11" s="9">
        <v>158.11799999999999</v>
      </c>
      <c r="CR11" s="9">
        <v>26.434999999999999</v>
      </c>
      <c r="CS11" s="9">
        <v>10.958</v>
      </c>
      <c r="CT11" s="9">
        <v>15.477</v>
      </c>
      <c r="CU11" s="9">
        <v>212.762</v>
      </c>
      <c r="CV11" s="9">
        <v>70.120999999999995</v>
      </c>
      <c r="CW11" s="9">
        <v>142.64099999999999</v>
      </c>
      <c r="CX11" s="9">
        <v>61.914999999999999</v>
      </c>
      <c r="CY11" s="9">
        <v>27.215</v>
      </c>
      <c r="CZ11" s="9">
        <v>34.700000000000003</v>
      </c>
      <c r="DA11" s="9">
        <v>1253.768</v>
      </c>
      <c r="DB11" s="9">
        <v>521.20299999999997</v>
      </c>
      <c r="DC11" s="9">
        <v>732.56500000000005</v>
      </c>
      <c r="DD11" s="9">
        <v>1124.972</v>
      </c>
      <c r="DE11" s="9">
        <v>453.62200000000001</v>
      </c>
      <c r="DF11" s="9">
        <v>671.34900000000005</v>
      </c>
      <c r="DG11" s="9">
        <v>128.797</v>
      </c>
      <c r="DH11" s="9">
        <v>67.581000000000003</v>
      </c>
      <c r="DI11" s="9">
        <v>61.216000000000001</v>
      </c>
      <c r="DJ11" s="9">
        <v>187.804</v>
      </c>
      <c r="DK11" s="9">
        <v>99.135000000000005</v>
      </c>
      <c r="DL11" s="9">
        <v>88.668999999999997</v>
      </c>
      <c r="DM11" s="9">
        <v>1614.7449999999999</v>
      </c>
      <c r="DN11" s="9">
        <v>653.50900000000001</v>
      </c>
      <c r="DO11" s="9">
        <v>961.23599999999999</v>
      </c>
      <c r="DP11" s="9">
        <v>3052.0059999999999</v>
      </c>
      <c r="DQ11" s="9">
        <v>1640.636</v>
      </c>
      <c r="DR11" s="9">
        <v>1411.3689999999999</v>
      </c>
      <c r="DS11" s="9">
        <v>1731.884</v>
      </c>
      <c r="DT11" s="9">
        <v>721.971</v>
      </c>
      <c r="DU11" s="9">
        <v>1009.913</v>
      </c>
      <c r="DV11" s="9">
        <v>3755.1840000000002</v>
      </c>
      <c r="DW11" s="9">
        <v>1854.5609999999999</v>
      </c>
      <c r="DX11" s="9">
        <v>1900.623</v>
      </c>
      <c r="DY11" s="9">
        <v>2328.873</v>
      </c>
      <c r="DZ11" s="9">
        <v>1237.1110000000001</v>
      </c>
      <c r="EA11" s="9">
        <v>1091.7619999999999</v>
      </c>
      <c r="EB11" s="9">
        <v>384.495</v>
      </c>
      <c r="EC11" s="9">
        <v>202.928</v>
      </c>
      <c r="ED11" s="9">
        <v>181.56800000000001</v>
      </c>
      <c r="EE11" s="9">
        <v>224.36699999999999</v>
      </c>
      <c r="EF11" s="9">
        <v>97.366</v>
      </c>
      <c r="EG11" s="9">
        <v>127.001</v>
      </c>
      <c r="EH11" s="9">
        <v>420.053</v>
      </c>
      <c r="EI11" s="9">
        <v>181.39500000000001</v>
      </c>
      <c r="EJ11" s="9">
        <v>238.65799999999999</v>
      </c>
      <c r="EK11" s="9">
        <v>54.22</v>
      </c>
      <c r="EL11" s="9">
        <v>23.216999999999999</v>
      </c>
      <c r="EM11" s="9">
        <v>31.003</v>
      </c>
      <c r="EN11" s="9">
        <v>41.886000000000003</v>
      </c>
      <c r="EO11" s="9">
        <v>21.648</v>
      </c>
      <c r="EP11" s="9">
        <v>20.238</v>
      </c>
      <c r="EQ11" s="9">
        <v>20.995000000000001</v>
      </c>
      <c r="ER11" s="9">
        <v>12.907999999999999</v>
      </c>
      <c r="ES11" s="9">
        <v>8.0869999999999997</v>
      </c>
      <c r="ET11" s="9">
        <v>20.890999999999998</v>
      </c>
      <c r="EU11" s="9">
        <v>8.7390000000000008</v>
      </c>
      <c r="EV11" s="9">
        <v>12.151</v>
      </c>
      <c r="EW11" s="9">
        <v>12.335000000000001</v>
      </c>
      <c r="EX11" s="9">
        <v>1.57</v>
      </c>
      <c r="EY11" s="9">
        <v>10.765000000000001</v>
      </c>
      <c r="EZ11" s="9">
        <v>365.83300000000003</v>
      </c>
      <c r="FA11" s="9">
        <v>158.178</v>
      </c>
      <c r="FB11" s="9">
        <v>207.655</v>
      </c>
      <c r="FC11" s="9">
        <v>150.24700000000001</v>
      </c>
      <c r="FD11" s="9">
        <v>83.716999999999999</v>
      </c>
      <c r="FE11" s="9">
        <v>66.53</v>
      </c>
      <c r="FF11" s="9">
        <v>142.1</v>
      </c>
      <c r="FG11" s="9">
        <v>80.298000000000002</v>
      </c>
      <c r="FH11" s="9">
        <v>61.802999999999997</v>
      </c>
      <c r="FI11" s="9">
        <v>8.1460000000000008</v>
      </c>
      <c r="FJ11" s="9">
        <v>3.42</v>
      </c>
      <c r="FK11" s="9">
        <v>4.7270000000000003</v>
      </c>
      <c r="FL11" s="9">
        <v>0.45500000000000002</v>
      </c>
      <c r="FM11" s="9">
        <v>0</v>
      </c>
      <c r="FN11" s="9">
        <v>0.45500000000000002</v>
      </c>
      <c r="FO11" s="9">
        <v>182.559</v>
      </c>
      <c r="FP11" s="9">
        <v>63.576999999999998</v>
      </c>
      <c r="FQ11" s="9">
        <v>118.982</v>
      </c>
      <c r="FR11" s="9">
        <v>19.712</v>
      </c>
      <c r="FS11" s="9">
        <v>9.984</v>
      </c>
      <c r="FT11" s="9">
        <v>9.7279999999999998</v>
      </c>
      <c r="FU11" s="9">
        <v>162.84700000000001</v>
      </c>
      <c r="FV11" s="9">
        <v>53.593000000000004</v>
      </c>
      <c r="FW11" s="9">
        <v>109.254</v>
      </c>
      <c r="FX11" s="9">
        <v>32.572000000000003</v>
      </c>
      <c r="FY11" s="9">
        <v>10.884</v>
      </c>
      <c r="FZ11" s="9">
        <v>21.687999999999999</v>
      </c>
      <c r="GA11" s="9">
        <v>1006.258</v>
      </c>
      <c r="GB11" s="9">
        <v>436.05500000000001</v>
      </c>
      <c r="GC11" s="9">
        <v>570.20299999999997</v>
      </c>
      <c r="GD11" s="9">
        <v>872.97400000000005</v>
      </c>
      <c r="GE11" s="9">
        <v>360.88</v>
      </c>
      <c r="GF11" s="9">
        <v>512.09500000000003</v>
      </c>
      <c r="GG11" s="9">
        <v>133.28399999999999</v>
      </c>
      <c r="GH11" s="9">
        <v>75.174999999999997</v>
      </c>
      <c r="GI11" s="9">
        <v>58.109000000000002</v>
      </c>
      <c r="GJ11" s="9">
        <v>163.095</v>
      </c>
      <c r="GK11" s="9">
        <v>93.206000000000003</v>
      </c>
      <c r="GL11" s="9">
        <v>69.89</v>
      </c>
      <c r="GM11" s="9">
        <v>1263.2159999999999</v>
      </c>
      <c r="GN11" s="9">
        <v>524.24400000000003</v>
      </c>
      <c r="GO11" s="9">
        <v>738.97199999999998</v>
      </c>
      <c r="GP11" s="9">
        <v>2383.0929999999998</v>
      </c>
      <c r="GQ11" s="9">
        <v>1260.329</v>
      </c>
      <c r="GR11" s="9">
        <v>1122.7650000000001</v>
      </c>
      <c r="GS11" s="9">
        <v>1372.0909999999999</v>
      </c>
      <c r="GT11" s="9">
        <v>594.23299999999995</v>
      </c>
      <c r="GU11" s="9">
        <v>777.85799999999995</v>
      </c>
      <c r="GV11" s="9">
        <v>1373.826</v>
      </c>
      <c r="GW11" s="9">
        <v>675.76700000000005</v>
      </c>
      <c r="GX11" s="9">
        <v>698.05899999999997</v>
      </c>
      <c r="GY11" s="9">
        <v>797.64</v>
      </c>
      <c r="GZ11" s="9">
        <v>428.983</v>
      </c>
      <c r="HA11" s="9">
        <v>368.65699999999998</v>
      </c>
      <c r="HB11" s="9">
        <v>121.843</v>
      </c>
      <c r="HC11" s="9">
        <v>58.174999999999997</v>
      </c>
      <c r="HD11" s="9">
        <v>63.667999999999999</v>
      </c>
      <c r="HE11" s="9">
        <v>78.497</v>
      </c>
      <c r="HF11" s="9">
        <v>28.645</v>
      </c>
      <c r="HG11" s="9">
        <v>49.850999999999999</v>
      </c>
      <c r="HH11" s="9">
        <v>153.82599999999999</v>
      </c>
      <c r="HI11" s="9">
        <v>64.941999999999993</v>
      </c>
      <c r="HJ11" s="9">
        <v>88.884</v>
      </c>
      <c r="HK11" s="9">
        <v>21.765999999999998</v>
      </c>
      <c r="HL11" s="9">
        <v>7.7190000000000003</v>
      </c>
      <c r="HM11" s="9">
        <v>14.047000000000001</v>
      </c>
      <c r="HN11" s="9">
        <v>14.129</v>
      </c>
      <c r="HO11" s="9">
        <v>6.9130000000000003</v>
      </c>
      <c r="HP11" s="9">
        <v>7.2160000000000002</v>
      </c>
      <c r="HQ11" s="9">
        <v>8.4130000000000003</v>
      </c>
      <c r="HR11" s="9">
        <v>4.7880000000000003</v>
      </c>
      <c r="HS11" s="9">
        <v>3.625</v>
      </c>
      <c r="HT11" s="9">
        <v>5.7160000000000002</v>
      </c>
      <c r="HU11" s="9">
        <v>2.125</v>
      </c>
      <c r="HV11" s="9">
        <v>3.5910000000000002</v>
      </c>
      <c r="HW11" s="9">
        <v>7.6369999999999996</v>
      </c>
      <c r="HX11" s="9">
        <v>0.80500000000000005</v>
      </c>
      <c r="HY11" s="9">
        <v>6.8310000000000004</v>
      </c>
      <c r="HZ11" s="9">
        <v>132.06</v>
      </c>
      <c r="IA11" s="9">
        <v>57.222999999999999</v>
      </c>
      <c r="IB11" s="9">
        <v>74.837000000000003</v>
      </c>
      <c r="IC11" s="9">
        <v>50.484000000000002</v>
      </c>
      <c r="ID11" s="9">
        <v>26.347999999999999</v>
      </c>
      <c r="IE11" s="9">
        <v>24.135999999999999</v>
      </c>
      <c r="IF11" s="9">
        <v>49.012999999999998</v>
      </c>
      <c r="IG11" s="9">
        <v>25.463000000000001</v>
      </c>
      <c r="IH11" s="9">
        <v>23.55</v>
      </c>
      <c r="II11" s="9">
        <v>1.4710000000000001</v>
      </c>
      <c r="IJ11" s="9">
        <v>0.88500000000000001</v>
      </c>
      <c r="IK11" s="9">
        <v>0.58599999999999997</v>
      </c>
      <c r="IL11" s="9">
        <v>0.58099999999999996</v>
      </c>
      <c r="IM11" s="9">
        <v>0.28899999999999998</v>
      </c>
      <c r="IN11" s="9">
        <v>0.29199999999999998</v>
      </c>
      <c r="IO11" s="9">
        <v>65.363</v>
      </c>
      <c r="IP11" s="9">
        <v>24.25</v>
      </c>
      <c r="IQ11" s="9">
        <v>41.113999999999997</v>
      </c>
    </row>
    <row r="12" spans="1:251">
      <c r="A12" s="10">
        <v>42401</v>
      </c>
      <c r="B12" s="9">
        <v>322.25299999999999</v>
      </c>
      <c r="C12" s="9">
        <v>192.72900000000001</v>
      </c>
      <c r="D12" s="9">
        <v>101.563</v>
      </c>
      <c r="E12" s="9">
        <v>91.165999999999997</v>
      </c>
      <c r="F12" s="9">
        <v>177.97300000000001</v>
      </c>
      <c r="G12" s="9">
        <v>94.950999999999993</v>
      </c>
      <c r="H12" s="9">
        <v>83.022000000000006</v>
      </c>
      <c r="I12" s="9">
        <v>14.756</v>
      </c>
      <c r="J12" s="9">
        <v>6.6109999999999998</v>
      </c>
      <c r="K12" s="9">
        <v>8.1440000000000001</v>
      </c>
      <c r="L12" s="9">
        <v>3.0720000000000001</v>
      </c>
      <c r="M12" s="9">
        <v>1.7110000000000001</v>
      </c>
      <c r="N12" s="9">
        <v>1.361</v>
      </c>
      <c r="O12" s="9">
        <v>283.11900000000003</v>
      </c>
      <c r="P12" s="9">
        <v>100.38800000000001</v>
      </c>
      <c r="Q12" s="9">
        <v>182.73099999999999</v>
      </c>
      <c r="R12" s="9">
        <v>38.633000000000003</v>
      </c>
      <c r="S12" s="9">
        <v>15.534000000000001</v>
      </c>
      <c r="T12" s="9">
        <v>23.099</v>
      </c>
      <c r="U12" s="9">
        <v>244.48599999999999</v>
      </c>
      <c r="V12" s="9">
        <v>84.853999999999999</v>
      </c>
      <c r="W12" s="9">
        <v>159.63200000000001</v>
      </c>
      <c r="X12" s="9">
        <v>84.001999999999995</v>
      </c>
      <c r="Y12" s="9">
        <v>37.008000000000003</v>
      </c>
      <c r="Z12" s="9">
        <v>46.994</v>
      </c>
      <c r="AA12" s="9">
        <v>1706.068</v>
      </c>
      <c r="AB12" s="9">
        <v>736.93299999999999</v>
      </c>
      <c r="AC12" s="9">
        <v>969.13599999999997</v>
      </c>
      <c r="AD12" s="9">
        <v>1525.547</v>
      </c>
      <c r="AE12" s="9">
        <v>647.48</v>
      </c>
      <c r="AF12" s="9">
        <v>878.06700000000001</v>
      </c>
      <c r="AG12" s="9">
        <v>180.52099999999999</v>
      </c>
      <c r="AH12" s="9">
        <v>89.453000000000003</v>
      </c>
      <c r="AI12" s="9">
        <v>91.067999999999998</v>
      </c>
      <c r="AJ12" s="9">
        <v>209.49100000000001</v>
      </c>
      <c r="AK12" s="9">
        <v>106.92400000000001</v>
      </c>
      <c r="AL12" s="9">
        <v>102.56699999999999</v>
      </c>
      <c r="AM12" s="9">
        <v>2140.6660000000002</v>
      </c>
      <c r="AN12" s="9">
        <v>903.90599999999995</v>
      </c>
      <c r="AO12" s="9">
        <v>1236.76</v>
      </c>
      <c r="AP12" s="9">
        <v>3870.855</v>
      </c>
      <c r="AQ12" s="9">
        <v>2048.1819999999998</v>
      </c>
      <c r="AR12" s="9">
        <v>1822.673</v>
      </c>
      <c r="AS12" s="9">
        <v>2268.991</v>
      </c>
      <c r="AT12" s="9">
        <v>977.60199999999998</v>
      </c>
      <c r="AU12" s="9">
        <v>1291.3879999999999</v>
      </c>
      <c r="AV12" s="9">
        <v>4906.326</v>
      </c>
      <c r="AW12" s="9">
        <v>2412.788</v>
      </c>
      <c r="AX12" s="9">
        <v>2493.538</v>
      </c>
      <c r="AY12" s="9">
        <v>3052.6120000000001</v>
      </c>
      <c r="AZ12" s="9">
        <v>1657.0340000000001</v>
      </c>
      <c r="BA12" s="9">
        <v>1395.579</v>
      </c>
      <c r="BB12" s="9">
        <v>469.58</v>
      </c>
      <c r="BC12" s="9">
        <v>254.374</v>
      </c>
      <c r="BD12" s="9">
        <v>215.20599999999999</v>
      </c>
      <c r="BE12" s="9">
        <v>288.60300000000001</v>
      </c>
      <c r="BF12" s="9">
        <v>126.53700000000001</v>
      </c>
      <c r="BG12" s="9">
        <v>162.066</v>
      </c>
      <c r="BH12" s="9">
        <v>556.74599999999998</v>
      </c>
      <c r="BI12" s="9">
        <v>233.411</v>
      </c>
      <c r="BJ12" s="9">
        <v>323.33499999999998</v>
      </c>
      <c r="BK12" s="9">
        <v>76.558999999999997</v>
      </c>
      <c r="BL12" s="9">
        <v>34.323</v>
      </c>
      <c r="BM12" s="9">
        <v>42.234999999999999</v>
      </c>
      <c r="BN12" s="9">
        <v>52.164999999999999</v>
      </c>
      <c r="BO12" s="9">
        <v>27.998000000000001</v>
      </c>
      <c r="BP12" s="9">
        <v>24.166</v>
      </c>
      <c r="BQ12" s="9">
        <v>29.83</v>
      </c>
      <c r="BR12" s="9">
        <v>20.13</v>
      </c>
      <c r="BS12" s="9">
        <v>9.6999999999999993</v>
      </c>
      <c r="BT12" s="9">
        <v>22.335000000000001</v>
      </c>
      <c r="BU12" s="9">
        <v>7.8689999999999998</v>
      </c>
      <c r="BV12" s="9">
        <v>14.467000000000001</v>
      </c>
      <c r="BW12" s="9">
        <v>24.393999999999998</v>
      </c>
      <c r="BX12" s="9">
        <v>6.3250000000000002</v>
      </c>
      <c r="BY12" s="9">
        <v>18.068999999999999</v>
      </c>
      <c r="BZ12" s="9">
        <v>480.18700000000001</v>
      </c>
      <c r="CA12" s="9">
        <v>199.08799999999999</v>
      </c>
      <c r="CB12" s="9">
        <v>281.09899999999999</v>
      </c>
      <c r="CC12" s="9">
        <v>174.33199999999999</v>
      </c>
      <c r="CD12" s="9">
        <v>85.266999999999996</v>
      </c>
      <c r="CE12" s="9">
        <v>89.064999999999998</v>
      </c>
      <c r="CF12" s="9">
        <v>159.18299999999999</v>
      </c>
      <c r="CG12" s="9">
        <v>81.146000000000001</v>
      </c>
      <c r="CH12" s="9">
        <v>78.037000000000006</v>
      </c>
      <c r="CI12" s="9">
        <v>15.148999999999999</v>
      </c>
      <c r="CJ12" s="9">
        <v>4.1210000000000004</v>
      </c>
      <c r="CK12" s="9">
        <v>11.029</v>
      </c>
      <c r="CL12" s="9">
        <v>1.131</v>
      </c>
      <c r="CM12" s="9">
        <v>0</v>
      </c>
      <c r="CN12" s="9">
        <v>1.131</v>
      </c>
      <c r="CO12" s="9">
        <v>243.542</v>
      </c>
      <c r="CP12" s="9">
        <v>94.052999999999997</v>
      </c>
      <c r="CQ12" s="9">
        <v>149.489</v>
      </c>
      <c r="CR12" s="9">
        <v>26.015999999999998</v>
      </c>
      <c r="CS12" s="9">
        <v>11.286</v>
      </c>
      <c r="CT12" s="9">
        <v>14.731</v>
      </c>
      <c r="CU12" s="9">
        <v>217.52600000000001</v>
      </c>
      <c r="CV12" s="9">
        <v>82.766999999999996</v>
      </c>
      <c r="CW12" s="9">
        <v>134.75899999999999</v>
      </c>
      <c r="CX12" s="9">
        <v>61.182000000000002</v>
      </c>
      <c r="CY12" s="9">
        <v>19.768000000000001</v>
      </c>
      <c r="CZ12" s="9">
        <v>41.412999999999997</v>
      </c>
      <c r="DA12" s="9">
        <v>1296.9680000000001</v>
      </c>
      <c r="DB12" s="9">
        <v>522.34299999999996</v>
      </c>
      <c r="DC12" s="9">
        <v>774.625</v>
      </c>
      <c r="DD12" s="9">
        <v>1189.991</v>
      </c>
      <c r="DE12" s="9">
        <v>462.84800000000001</v>
      </c>
      <c r="DF12" s="9">
        <v>727.14300000000003</v>
      </c>
      <c r="DG12" s="9">
        <v>106.977</v>
      </c>
      <c r="DH12" s="9">
        <v>59.494999999999997</v>
      </c>
      <c r="DI12" s="9">
        <v>47.481999999999999</v>
      </c>
      <c r="DJ12" s="9">
        <v>189.012</v>
      </c>
      <c r="DK12" s="9">
        <v>101.276</v>
      </c>
      <c r="DL12" s="9">
        <v>87.736000000000004</v>
      </c>
      <c r="DM12" s="9">
        <v>1664.702</v>
      </c>
      <c r="DN12" s="9">
        <v>654.47799999999995</v>
      </c>
      <c r="DO12" s="9">
        <v>1010.223</v>
      </c>
      <c r="DP12" s="9">
        <v>3129.1709999999998</v>
      </c>
      <c r="DQ12" s="9">
        <v>1691.357</v>
      </c>
      <c r="DR12" s="9">
        <v>1437.8140000000001</v>
      </c>
      <c r="DS12" s="9">
        <v>1777.155</v>
      </c>
      <c r="DT12" s="9">
        <v>721.43100000000004</v>
      </c>
      <c r="DU12" s="9">
        <v>1055.7239999999999</v>
      </c>
      <c r="DV12" s="9">
        <v>3774.9580000000001</v>
      </c>
      <c r="DW12" s="9">
        <v>1857.877</v>
      </c>
      <c r="DX12" s="9">
        <v>1917.0809999999999</v>
      </c>
      <c r="DY12" s="9">
        <v>2378.3389999999999</v>
      </c>
      <c r="DZ12" s="9">
        <v>1262.009</v>
      </c>
      <c r="EA12" s="9">
        <v>1116.33</v>
      </c>
      <c r="EB12" s="9">
        <v>350.13099999999997</v>
      </c>
      <c r="EC12" s="9">
        <v>185.56100000000001</v>
      </c>
      <c r="ED12" s="9">
        <v>164.57</v>
      </c>
      <c r="EE12" s="9">
        <v>208.42699999999999</v>
      </c>
      <c r="EF12" s="9">
        <v>90.465000000000003</v>
      </c>
      <c r="EG12" s="9">
        <v>117.962</v>
      </c>
      <c r="EH12" s="9">
        <v>380.07299999999998</v>
      </c>
      <c r="EI12" s="9">
        <v>160.977</v>
      </c>
      <c r="EJ12" s="9">
        <v>219.095</v>
      </c>
      <c r="EK12" s="9">
        <v>46.231999999999999</v>
      </c>
      <c r="EL12" s="9">
        <v>17.669</v>
      </c>
      <c r="EM12" s="9">
        <v>28.562000000000001</v>
      </c>
      <c r="EN12" s="9">
        <v>37.933999999999997</v>
      </c>
      <c r="EO12" s="9">
        <v>16.629000000000001</v>
      </c>
      <c r="EP12" s="9">
        <v>21.305</v>
      </c>
      <c r="EQ12" s="9">
        <v>16.843</v>
      </c>
      <c r="ER12" s="9">
        <v>6.609</v>
      </c>
      <c r="ES12" s="9">
        <v>10.234</v>
      </c>
      <c r="ET12" s="9">
        <v>21.091000000000001</v>
      </c>
      <c r="EU12" s="9">
        <v>10.02</v>
      </c>
      <c r="EV12" s="9">
        <v>11.071</v>
      </c>
      <c r="EW12" s="9">
        <v>8.2970000000000006</v>
      </c>
      <c r="EX12" s="9">
        <v>1.04</v>
      </c>
      <c r="EY12" s="9">
        <v>7.258</v>
      </c>
      <c r="EZ12" s="9">
        <v>333.84100000000001</v>
      </c>
      <c r="FA12" s="9">
        <v>143.30799999999999</v>
      </c>
      <c r="FB12" s="9">
        <v>190.53299999999999</v>
      </c>
      <c r="FC12" s="9">
        <v>133.77099999999999</v>
      </c>
      <c r="FD12" s="9">
        <v>65.209000000000003</v>
      </c>
      <c r="FE12" s="9">
        <v>68.561999999999998</v>
      </c>
      <c r="FF12" s="9">
        <v>121.36499999999999</v>
      </c>
      <c r="FG12" s="9">
        <v>61.947000000000003</v>
      </c>
      <c r="FH12" s="9">
        <v>59.417999999999999</v>
      </c>
      <c r="FI12" s="9">
        <v>12.406000000000001</v>
      </c>
      <c r="FJ12" s="9">
        <v>3.262</v>
      </c>
      <c r="FK12" s="9">
        <v>9.1449999999999996</v>
      </c>
      <c r="FL12" s="9">
        <v>1.407</v>
      </c>
      <c r="FM12" s="9">
        <v>0</v>
      </c>
      <c r="FN12" s="9">
        <v>1.407</v>
      </c>
      <c r="FO12" s="9">
        <v>162.78399999999999</v>
      </c>
      <c r="FP12" s="9">
        <v>65.382000000000005</v>
      </c>
      <c r="FQ12" s="9">
        <v>97.402000000000001</v>
      </c>
      <c r="FR12" s="9">
        <v>18.710999999999999</v>
      </c>
      <c r="FS12" s="9">
        <v>9.1280000000000001</v>
      </c>
      <c r="FT12" s="9">
        <v>9.5820000000000007</v>
      </c>
      <c r="FU12" s="9">
        <v>144.07300000000001</v>
      </c>
      <c r="FV12" s="9">
        <v>56.253999999999998</v>
      </c>
      <c r="FW12" s="9">
        <v>87.82</v>
      </c>
      <c r="FX12" s="9">
        <v>35.878999999999998</v>
      </c>
      <c r="FY12" s="9">
        <v>12.718</v>
      </c>
      <c r="FZ12" s="9">
        <v>23.161999999999999</v>
      </c>
      <c r="GA12" s="9">
        <v>1016.547</v>
      </c>
      <c r="GB12" s="9">
        <v>434.89100000000002</v>
      </c>
      <c r="GC12" s="9">
        <v>581.65599999999995</v>
      </c>
      <c r="GD12" s="9">
        <v>880.20799999999997</v>
      </c>
      <c r="GE12" s="9">
        <v>368.029</v>
      </c>
      <c r="GF12" s="9">
        <v>512.17999999999995</v>
      </c>
      <c r="GG12" s="9">
        <v>136.33799999999999</v>
      </c>
      <c r="GH12" s="9">
        <v>66.861999999999995</v>
      </c>
      <c r="GI12" s="9">
        <v>69.475999999999999</v>
      </c>
      <c r="GJ12" s="9">
        <v>138.208</v>
      </c>
      <c r="GK12" s="9">
        <v>68.557000000000002</v>
      </c>
      <c r="GL12" s="9">
        <v>69.650999999999996</v>
      </c>
      <c r="GM12" s="9">
        <v>1258.4110000000001</v>
      </c>
      <c r="GN12" s="9">
        <v>527.31200000000001</v>
      </c>
      <c r="GO12" s="9">
        <v>731.1</v>
      </c>
      <c r="GP12" s="9">
        <v>2424.5709999999999</v>
      </c>
      <c r="GQ12" s="9">
        <v>1279.6780000000001</v>
      </c>
      <c r="GR12" s="9">
        <v>1144.8920000000001</v>
      </c>
      <c r="GS12" s="9">
        <v>1350.3879999999999</v>
      </c>
      <c r="GT12" s="9">
        <v>578.19899999999996</v>
      </c>
      <c r="GU12" s="9">
        <v>772.18899999999996</v>
      </c>
      <c r="GV12" s="9">
        <v>1371.539</v>
      </c>
      <c r="GW12" s="9">
        <v>676.03399999999999</v>
      </c>
      <c r="GX12" s="9">
        <v>695.505</v>
      </c>
      <c r="GY12" s="9">
        <v>804.77200000000005</v>
      </c>
      <c r="GZ12" s="9">
        <v>425.02699999999999</v>
      </c>
      <c r="HA12" s="9">
        <v>379.74400000000003</v>
      </c>
      <c r="HB12" s="9">
        <v>129.94999999999999</v>
      </c>
      <c r="HC12" s="9">
        <v>63.762</v>
      </c>
      <c r="HD12" s="9">
        <v>66.188000000000002</v>
      </c>
      <c r="HE12" s="9">
        <v>82.215999999999994</v>
      </c>
      <c r="HF12" s="9">
        <v>32.884999999999998</v>
      </c>
      <c r="HG12" s="9">
        <v>49.331000000000003</v>
      </c>
      <c r="HH12" s="9">
        <v>158.376</v>
      </c>
      <c r="HI12" s="9">
        <v>71.989999999999995</v>
      </c>
      <c r="HJ12" s="9">
        <v>86.385999999999996</v>
      </c>
      <c r="HK12" s="9">
        <v>17.797999999999998</v>
      </c>
      <c r="HL12" s="9">
        <v>6.883</v>
      </c>
      <c r="HM12" s="9">
        <v>10.914</v>
      </c>
      <c r="HN12" s="9">
        <v>12.135</v>
      </c>
      <c r="HO12" s="9">
        <v>4.9589999999999996</v>
      </c>
      <c r="HP12" s="9">
        <v>7.1760000000000002</v>
      </c>
      <c r="HQ12" s="9">
        <v>6.2480000000000002</v>
      </c>
      <c r="HR12" s="9">
        <v>3.2589999999999999</v>
      </c>
      <c r="HS12" s="9">
        <v>2.9889999999999999</v>
      </c>
      <c r="HT12" s="9">
        <v>5.8869999999999996</v>
      </c>
      <c r="HU12" s="9">
        <v>1.7</v>
      </c>
      <c r="HV12" s="9">
        <v>4.1870000000000003</v>
      </c>
      <c r="HW12" s="9">
        <v>5.6630000000000003</v>
      </c>
      <c r="HX12" s="9">
        <v>1.9239999999999999</v>
      </c>
      <c r="HY12" s="9">
        <v>3.7389999999999999</v>
      </c>
      <c r="HZ12" s="9">
        <v>140.57900000000001</v>
      </c>
      <c r="IA12" s="9">
        <v>65.106999999999999</v>
      </c>
      <c r="IB12" s="9">
        <v>75.471999999999994</v>
      </c>
      <c r="IC12" s="9">
        <v>60.21</v>
      </c>
      <c r="ID12" s="9">
        <v>32.628999999999998</v>
      </c>
      <c r="IE12" s="9">
        <v>27.581</v>
      </c>
      <c r="IF12" s="9">
        <v>57.866</v>
      </c>
      <c r="IG12" s="9">
        <v>31.027999999999999</v>
      </c>
      <c r="IH12" s="9">
        <v>26.838000000000001</v>
      </c>
      <c r="II12" s="9">
        <v>2.3439999999999999</v>
      </c>
      <c r="IJ12" s="9">
        <v>1.601</v>
      </c>
      <c r="IK12" s="9">
        <v>0.74299999999999999</v>
      </c>
      <c r="IL12" s="9">
        <v>0.35399999999999998</v>
      </c>
      <c r="IM12" s="9">
        <v>0.35399999999999998</v>
      </c>
      <c r="IN12" s="9">
        <v>0</v>
      </c>
      <c r="IO12" s="9">
        <v>61.234000000000002</v>
      </c>
      <c r="IP12" s="9">
        <v>25.398</v>
      </c>
      <c r="IQ12" s="9">
        <v>35.835999999999999</v>
      </c>
    </row>
    <row r="13" spans="1:251">
      <c r="A13" s="10">
        <v>42767</v>
      </c>
      <c r="B13" s="9">
        <v>331.94600000000003</v>
      </c>
      <c r="C13" s="9">
        <v>198.05500000000001</v>
      </c>
      <c r="D13" s="9">
        <v>108.37</v>
      </c>
      <c r="E13" s="9">
        <v>89.683999999999997</v>
      </c>
      <c r="F13" s="9">
        <v>182.74199999999999</v>
      </c>
      <c r="G13" s="9">
        <v>103.364</v>
      </c>
      <c r="H13" s="9">
        <v>79.378</v>
      </c>
      <c r="I13" s="9">
        <v>15.313000000000001</v>
      </c>
      <c r="J13" s="9">
        <v>5.0069999999999997</v>
      </c>
      <c r="K13" s="9">
        <v>10.305999999999999</v>
      </c>
      <c r="L13" s="9">
        <v>2.6259999999999999</v>
      </c>
      <c r="M13" s="9">
        <v>0</v>
      </c>
      <c r="N13" s="9">
        <v>2.6259999999999999</v>
      </c>
      <c r="O13" s="9">
        <v>291.21600000000001</v>
      </c>
      <c r="P13" s="9">
        <v>102.202</v>
      </c>
      <c r="Q13" s="9">
        <v>189.01400000000001</v>
      </c>
      <c r="R13" s="9">
        <v>31.085000000000001</v>
      </c>
      <c r="S13" s="9">
        <v>11.287000000000001</v>
      </c>
      <c r="T13" s="9">
        <v>19.797999999999998</v>
      </c>
      <c r="U13" s="9">
        <v>260.13200000000001</v>
      </c>
      <c r="V13" s="9">
        <v>90.915999999999997</v>
      </c>
      <c r="W13" s="9">
        <v>169.21600000000001</v>
      </c>
      <c r="X13" s="9">
        <v>75.353999999999999</v>
      </c>
      <c r="Y13" s="9">
        <v>24.731999999999999</v>
      </c>
      <c r="Z13" s="9">
        <v>50.622</v>
      </c>
      <c r="AA13" s="9">
        <v>1798.7550000000001</v>
      </c>
      <c r="AB13" s="9">
        <v>772.77300000000002</v>
      </c>
      <c r="AC13" s="9">
        <v>1025.982</v>
      </c>
      <c r="AD13" s="9">
        <v>1575.615</v>
      </c>
      <c r="AE13" s="9">
        <v>662.09299999999996</v>
      </c>
      <c r="AF13" s="9">
        <v>913.52200000000005</v>
      </c>
      <c r="AG13" s="9">
        <v>223.13900000000001</v>
      </c>
      <c r="AH13" s="9">
        <v>110.68</v>
      </c>
      <c r="AI13" s="9">
        <v>112.46</v>
      </c>
      <c r="AJ13" s="9">
        <v>210.17400000000001</v>
      </c>
      <c r="AK13" s="9">
        <v>114.83</v>
      </c>
      <c r="AL13" s="9">
        <v>95.343999999999994</v>
      </c>
      <c r="AM13" s="9">
        <v>2251.2049999999999</v>
      </c>
      <c r="AN13" s="9">
        <v>926.96199999999999</v>
      </c>
      <c r="AO13" s="9">
        <v>1324.2429999999999</v>
      </c>
      <c r="AP13" s="9">
        <v>3897.7840000000001</v>
      </c>
      <c r="AQ13" s="9">
        <v>2076.549</v>
      </c>
      <c r="AR13" s="9">
        <v>1821.2349999999999</v>
      </c>
      <c r="AS13" s="9">
        <v>2366.0050000000001</v>
      </c>
      <c r="AT13" s="9">
        <v>1008.077</v>
      </c>
      <c r="AU13" s="9">
        <v>1357.9280000000001</v>
      </c>
      <c r="AV13" s="9">
        <v>5055.3040000000001</v>
      </c>
      <c r="AW13" s="9">
        <v>2475.3009999999999</v>
      </c>
      <c r="AX13" s="9">
        <v>2580.0030000000002</v>
      </c>
      <c r="AY13" s="9">
        <v>3165.6849999999999</v>
      </c>
      <c r="AZ13" s="9">
        <v>1699.623</v>
      </c>
      <c r="BA13" s="9">
        <v>1466.0619999999999</v>
      </c>
      <c r="BB13" s="9">
        <v>500.86399999999998</v>
      </c>
      <c r="BC13" s="9">
        <v>262.45299999999997</v>
      </c>
      <c r="BD13" s="9">
        <v>238.41</v>
      </c>
      <c r="BE13" s="9">
        <v>303.99400000000003</v>
      </c>
      <c r="BF13" s="9">
        <v>126.203</v>
      </c>
      <c r="BG13" s="9">
        <v>177.791</v>
      </c>
      <c r="BH13" s="9">
        <v>544.13199999999995</v>
      </c>
      <c r="BI13" s="9">
        <v>225.84700000000001</v>
      </c>
      <c r="BJ13" s="9">
        <v>318.28399999999999</v>
      </c>
      <c r="BK13" s="9">
        <v>74.209999999999994</v>
      </c>
      <c r="BL13" s="9">
        <v>26.199000000000002</v>
      </c>
      <c r="BM13" s="9">
        <v>48.011000000000003</v>
      </c>
      <c r="BN13" s="9">
        <v>59.332999999999998</v>
      </c>
      <c r="BO13" s="9">
        <v>24.536999999999999</v>
      </c>
      <c r="BP13" s="9">
        <v>34.795999999999999</v>
      </c>
      <c r="BQ13" s="9">
        <v>26.602</v>
      </c>
      <c r="BR13" s="9">
        <v>11.318</v>
      </c>
      <c r="BS13" s="9">
        <v>15.284000000000001</v>
      </c>
      <c r="BT13" s="9">
        <v>32.731000000000002</v>
      </c>
      <c r="BU13" s="9">
        <v>13.218999999999999</v>
      </c>
      <c r="BV13" s="9">
        <v>19.512</v>
      </c>
      <c r="BW13" s="9">
        <v>14.877000000000001</v>
      </c>
      <c r="BX13" s="9">
        <v>1.6619999999999999</v>
      </c>
      <c r="BY13" s="9">
        <v>13.215</v>
      </c>
      <c r="BZ13" s="9">
        <v>469.92200000000003</v>
      </c>
      <c r="CA13" s="9">
        <v>199.648</v>
      </c>
      <c r="CB13" s="9">
        <v>270.274</v>
      </c>
      <c r="CC13" s="9">
        <v>183.28899999999999</v>
      </c>
      <c r="CD13" s="9">
        <v>91.625</v>
      </c>
      <c r="CE13" s="9">
        <v>91.664000000000001</v>
      </c>
      <c r="CF13" s="9">
        <v>174.41800000000001</v>
      </c>
      <c r="CG13" s="9">
        <v>88.245999999999995</v>
      </c>
      <c r="CH13" s="9">
        <v>86.171999999999997</v>
      </c>
      <c r="CI13" s="9">
        <v>8.8710000000000004</v>
      </c>
      <c r="CJ13" s="9">
        <v>3.379</v>
      </c>
      <c r="CK13" s="9">
        <v>5.492</v>
      </c>
      <c r="CL13" s="9">
        <v>1.931</v>
      </c>
      <c r="CM13" s="9">
        <v>0</v>
      </c>
      <c r="CN13" s="9">
        <v>1.931</v>
      </c>
      <c r="CO13" s="9">
        <v>230.429</v>
      </c>
      <c r="CP13" s="9">
        <v>92.585999999999999</v>
      </c>
      <c r="CQ13" s="9">
        <v>137.84299999999999</v>
      </c>
      <c r="CR13" s="9">
        <v>24.082000000000001</v>
      </c>
      <c r="CS13" s="9">
        <v>11.619</v>
      </c>
      <c r="CT13" s="9">
        <v>12.462999999999999</v>
      </c>
      <c r="CU13" s="9">
        <v>206.346</v>
      </c>
      <c r="CV13" s="9">
        <v>80.966999999999999</v>
      </c>
      <c r="CW13" s="9">
        <v>125.38</v>
      </c>
      <c r="CX13" s="9">
        <v>54.273000000000003</v>
      </c>
      <c r="CY13" s="9">
        <v>15.436999999999999</v>
      </c>
      <c r="CZ13" s="9">
        <v>38.835000000000001</v>
      </c>
      <c r="DA13" s="9">
        <v>1345.4870000000001</v>
      </c>
      <c r="DB13" s="9">
        <v>549.83100000000002</v>
      </c>
      <c r="DC13" s="9">
        <v>795.65700000000004</v>
      </c>
      <c r="DD13" s="9">
        <v>1203.8030000000001</v>
      </c>
      <c r="DE13" s="9">
        <v>485.245</v>
      </c>
      <c r="DF13" s="9">
        <v>718.55799999999999</v>
      </c>
      <c r="DG13" s="9">
        <v>141.684</v>
      </c>
      <c r="DH13" s="9">
        <v>64.584999999999994</v>
      </c>
      <c r="DI13" s="9">
        <v>77.099000000000004</v>
      </c>
      <c r="DJ13" s="9">
        <v>201.01900000000001</v>
      </c>
      <c r="DK13" s="9">
        <v>99.563999999999993</v>
      </c>
      <c r="DL13" s="9">
        <v>101.456</v>
      </c>
      <c r="DM13" s="9">
        <v>1688.6</v>
      </c>
      <c r="DN13" s="9">
        <v>676.11400000000003</v>
      </c>
      <c r="DO13" s="9">
        <v>1012.485</v>
      </c>
      <c r="DP13" s="9">
        <v>3239.895</v>
      </c>
      <c r="DQ13" s="9">
        <v>1725.8230000000001</v>
      </c>
      <c r="DR13" s="9">
        <v>1514.0719999999999</v>
      </c>
      <c r="DS13" s="9">
        <v>1815.4090000000001</v>
      </c>
      <c r="DT13" s="9">
        <v>749.47900000000004</v>
      </c>
      <c r="DU13" s="9">
        <v>1065.93</v>
      </c>
      <c r="DV13" s="9">
        <v>3840.123</v>
      </c>
      <c r="DW13" s="9">
        <v>1882.673</v>
      </c>
      <c r="DX13" s="9">
        <v>1957.45</v>
      </c>
      <c r="DY13" s="9">
        <v>2344.3069999999998</v>
      </c>
      <c r="DZ13" s="9">
        <v>1234.2249999999999</v>
      </c>
      <c r="EA13" s="9">
        <v>1110.0820000000001</v>
      </c>
      <c r="EB13" s="9">
        <v>371.74900000000002</v>
      </c>
      <c r="EC13" s="9">
        <v>197.489</v>
      </c>
      <c r="ED13" s="9">
        <v>174.26</v>
      </c>
      <c r="EE13" s="9">
        <v>235.68299999999999</v>
      </c>
      <c r="EF13" s="9">
        <v>103.697</v>
      </c>
      <c r="EG13" s="9">
        <v>131.98599999999999</v>
      </c>
      <c r="EH13" s="9">
        <v>424.65800000000002</v>
      </c>
      <c r="EI13" s="9">
        <v>176.09</v>
      </c>
      <c r="EJ13" s="9">
        <v>248.56899999999999</v>
      </c>
      <c r="EK13" s="9">
        <v>54.465000000000003</v>
      </c>
      <c r="EL13" s="9">
        <v>22.806999999999999</v>
      </c>
      <c r="EM13" s="9">
        <v>31.658000000000001</v>
      </c>
      <c r="EN13" s="9">
        <v>41.468000000000004</v>
      </c>
      <c r="EO13" s="9">
        <v>19.574999999999999</v>
      </c>
      <c r="EP13" s="9">
        <v>21.893000000000001</v>
      </c>
      <c r="EQ13" s="9">
        <v>22.544</v>
      </c>
      <c r="ER13" s="9">
        <v>13.122</v>
      </c>
      <c r="ES13" s="9">
        <v>9.4220000000000006</v>
      </c>
      <c r="ET13" s="9">
        <v>18.923999999999999</v>
      </c>
      <c r="EU13" s="9">
        <v>6.4530000000000003</v>
      </c>
      <c r="EV13" s="9">
        <v>12.471</v>
      </c>
      <c r="EW13" s="9">
        <v>12.997999999999999</v>
      </c>
      <c r="EX13" s="9">
        <v>3.2320000000000002</v>
      </c>
      <c r="EY13" s="9">
        <v>9.766</v>
      </c>
      <c r="EZ13" s="9">
        <v>370.19299999999998</v>
      </c>
      <c r="FA13" s="9">
        <v>153.28299999999999</v>
      </c>
      <c r="FB13" s="9">
        <v>216.91</v>
      </c>
      <c r="FC13" s="9">
        <v>157.28299999999999</v>
      </c>
      <c r="FD13" s="9">
        <v>82.403000000000006</v>
      </c>
      <c r="FE13" s="9">
        <v>74.88</v>
      </c>
      <c r="FF13" s="9">
        <v>146.61199999999999</v>
      </c>
      <c r="FG13" s="9">
        <v>78.790999999999997</v>
      </c>
      <c r="FH13" s="9">
        <v>67.819999999999993</v>
      </c>
      <c r="FI13" s="9">
        <v>10.670999999999999</v>
      </c>
      <c r="FJ13" s="9">
        <v>3.6110000000000002</v>
      </c>
      <c r="FK13" s="9">
        <v>7.06</v>
      </c>
      <c r="FL13" s="9">
        <v>0.57999999999999996</v>
      </c>
      <c r="FM13" s="9">
        <v>0.57999999999999996</v>
      </c>
      <c r="FN13" s="9">
        <v>0</v>
      </c>
      <c r="FO13" s="9">
        <v>177.29400000000001</v>
      </c>
      <c r="FP13" s="9">
        <v>57.542999999999999</v>
      </c>
      <c r="FQ13" s="9">
        <v>119.751</v>
      </c>
      <c r="FR13" s="9">
        <v>21.241</v>
      </c>
      <c r="FS13" s="9">
        <v>7.5129999999999999</v>
      </c>
      <c r="FT13" s="9">
        <v>13.728</v>
      </c>
      <c r="FU13" s="9">
        <v>156.053</v>
      </c>
      <c r="FV13" s="9">
        <v>50.03</v>
      </c>
      <c r="FW13" s="9">
        <v>106.023</v>
      </c>
      <c r="FX13" s="9">
        <v>35.036000000000001</v>
      </c>
      <c r="FY13" s="9">
        <v>12.757</v>
      </c>
      <c r="FZ13" s="9">
        <v>22.279</v>
      </c>
      <c r="GA13" s="9">
        <v>1071.1579999999999</v>
      </c>
      <c r="GB13" s="9">
        <v>472.358</v>
      </c>
      <c r="GC13" s="9">
        <v>598.79899999999998</v>
      </c>
      <c r="GD13" s="9">
        <v>932.09299999999996</v>
      </c>
      <c r="GE13" s="9">
        <v>395.48500000000001</v>
      </c>
      <c r="GF13" s="9">
        <v>536.60799999999995</v>
      </c>
      <c r="GG13" s="9">
        <v>139.065</v>
      </c>
      <c r="GH13" s="9">
        <v>76.873000000000005</v>
      </c>
      <c r="GI13" s="9">
        <v>62.191000000000003</v>
      </c>
      <c r="GJ13" s="9">
        <v>169.155</v>
      </c>
      <c r="GK13" s="9">
        <v>91.912999999999997</v>
      </c>
      <c r="GL13" s="9">
        <v>77.242000000000004</v>
      </c>
      <c r="GM13" s="9">
        <v>1326.6610000000001</v>
      </c>
      <c r="GN13" s="9">
        <v>556.53499999999997</v>
      </c>
      <c r="GO13" s="9">
        <v>770.12599999999998</v>
      </c>
      <c r="GP13" s="9">
        <v>2398.7730000000001</v>
      </c>
      <c r="GQ13" s="9">
        <v>1257.0319999999999</v>
      </c>
      <c r="GR13" s="9">
        <v>1141.74</v>
      </c>
      <c r="GS13" s="9">
        <v>1441.3510000000001</v>
      </c>
      <c r="GT13" s="9">
        <v>625.64099999999996</v>
      </c>
      <c r="GU13" s="9">
        <v>815.71</v>
      </c>
      <c r="GV13" s="9">
        <v>1387.1179999999999</v>
      </c>
      <c r="GW13" s="9">
        <v>681.26800000000003</v>
      </c>
      <c r="GX13" s="9">
        <v>705.85</v>
      </c>
      <c r="GY13" s="9">
        <v>821.43299999999999</v>
      </c>
      <c r="GZ13" s="9">
        <v>429.93</v>
      </c>
      <c r="HA13" s="9">
        <v>391.50299999999999</v>
      </c>
      <c r="HB13" s="9">
        <v>141.095</v>
      </c>
      <c r="HC13" s="9">
        <v>69.119</v>
      </c>
      <c r="HD13" s="9">
        <v>71.975999999999999</v>
      </c>
      <c r="HE13" s="9">
        <v>93.944000000000003</v>
      </c>
      <c r="HF13" s="9">
        <v>38.128999999999998</v>
      </c>
      <c r="HG13" s="9">
        <v>55.814999999999998</v>
      </c>
      <c r="HH13" s="9">
        <v>142.01599999999999</v>
      </c>
      <c r="HI13" s="9">
        <v>63.234999999999999</v>
      </c>
      <c r="HJ13" s="9">
        <v>78.781000000000006</v>
      </c>
      <c r="HK13" s="9">
        <v>16.725000000000001</v>
      </c>
      <c r="HL13" s="9">
        <v>6.29</v>
      </c>
      <c r="HM13" s="9">
        <v>10.435</v>
      </c>
      <c r="HN13" s="9">
        <v>11.534000000000001</v>
      </c>
      <c r="HO13" s="9">
        <v>5.9260000000000002</v>
      </c>
      <c r="HP13" s="9">
        <v>5.609</v>
      </c>
      <c r="HQ13" s="9">
        <v>5.7080000000000002</v>
      </c>
      <c r="HR13" s="9">
        <v>2.9359999999999999</v>
      </c>
      <c r="HS13" s="9">
        <v>2.7709999999999999</v>
      </c>
      <c r="HT13" s="9">
        <v>5.827</v>
      </c>
      <c r="HU13" s="9">
        <v>2.9889999999999999</v>
      </c>
      <c r="HV13" s="9">
        <v>2.8370000000000002</v>
      </c>
      <c r="HW13" s="9">
        <v>5.1909999999999998</v>
      </c>
      <c r="HX13" s="9">
        <v>0.36399999999999999</v>
      </c>
      <c r="HY13" s="9">
        <v>4.827</v>
      </c>
      <c r="HZ13" s="9">
        <v>125.291</v>
      </c>
      <c r="IA13" s="9">
        <v>56.945</v>
      </c>
      <c r="IB13" s="9">
        <v>68.346000000000004</v>
      </c>
      <c r="IC13" s="9">
        <v>55.46</v>
      </c>
      <c r="ID13" s="9">
        <v>28.827999999999999</v>
      </c>
      <c r="IE13" s="9">
        <v>26.632000000000001</v>
      </c>
      <c r="IF13" s="9">
        <v>51.313000000000002</v>
      </c>
      <c r="IG13" s="9">
        <v>27.596</v>
      </c>
      <c r="IH13" s="9">
        <v>23.716999999999999</v>
      </c>
      <c r="II13" s="9">
        <v>4.1470000000000002</v>
      </c>
      <c r="IJ13" s="9">
        <v>1.232</v>
      </c>
      <c r="IK13" s="9">
        <v>2.915</v>
      </c>
      <c r="IL13" s="9">
        <v>1.3859999999999999</v>
      </c>
      <c r="IM13" s="9">
        <v>0.751</v>
      </c>
      <c r="IN13" s="9">
        <v>0.63500000000000001</v>
      </c>
      <c r="IO13" s="9">
        <v>56.156999999999996</v>
      </c>
      <c r="IP13" s="9">
        <v>22.957999999999998</v>
      </c>
      <c r="IQ13" s="9">
        <v>33.200000000000003</v>
      </c>
    </row>
    <row r="14" spans="1:251">
      <c r="A14" s="10">
        <v>43132</v>
      </c>
      <c r="B14" s="9">
        <v>305.37799999999999</v>
      </c>
      <c r="C14" s="9">
        <v>186.75800000000001</v>
      </c>
      <c r="D14" s="9">
        <v>100.127</v>
      </c>
      <c r="E14" s="9">
        <v>86.631</v>
      </c>
      <c r="F14" s="9">
        <v>170.97499999999999</v>
      </c>
      <c r="G14" s="9">
        <v>95.111999999999995</v>
      </c>
      <c r="H14" s="9">
        <v>75.863</v>
      </c>
      <c r="I14" s="9">
        <v>15.782999999999999</v>
      </c>
      <c r="J14" s="9">
        <v>5.0149999999999997</v>
      </c>
      <c r="K14" s="9">
        <v>10.768000000000001</v>
      </c>
      <c r="L14" s="9">
        <v>5.2460000000000004</v>
      </c>
      <c r="M14" s="9">
        <v>1.885</v>
      </c>
      <c r="N14" s="9">
        <v>3.3620000000000001</v>
      </c>
      <c r="O14" s="9">
        <v>275.62299999999999</v>
      </c>
      <c r="P14" s="9">
        <v>113.58499999999999</v>
      </c>
      <c r="Q14" s="9">
        <v>162.03800000000001</v>
      </c>
      <c r="R14" s="9">
        <v>30.638999999999999</v>
      </c>
      <c r="S14" s="9">
        <v>12.654</v>
      </c>
      <c r="T14" s="9">
        <v>17.984999999999999</v>
      </c>
      <c r="U14" s="9">
        <v>244.98500000000001</v>
      </c>
      <c r="V14" s="9">
        <v>100.932</v>
      </c>
      <c r="W14" s="9">
        <v>144.053</v>
      </c>
      <c r="X14" s="9">
        <v>83.828000000000003</v>
      </c>
      <c r="Y14" s="9">
        <v>30.481000000000002</v>
      </c>
      <c r="Z14" s="9">
        <v>53.347000000000001</v>
      </c>
      <c r="AA14" s="9">
        <v>1776.8820000000001</v>
      </c>
      <c r="AB14" s="9">
        <v>747.27700000000004</v>
      </c>
      <c r="AC14" s="9">
        <v>1029.605</v>
      </c>
      <c r="AD14" s="9">
        <v>1599.0840000000001</v>
      </c>
      <c r="AE14" s="9">
        <v>657.95699999999999</v>
      </c>
      <c r="AF14" s="9">
        <v>941.12699999999995</v>
      </c>
      <c r="AG14" s="9">
        <v>177.798</v>
      </c>
      <c r="AH14" s="9">
        <v>89.32</v>
      </c>
      <c r="AI14" s="9">
        <v>88.477999999999994</v>
      </c>
      <c r="AJ14" s="9">
        <v>203.50299999999999</v>
      </c>
      <c r="AK14" s="9">
        <v>110.721</v>
      </c>
      <c r="AL14" s="9">
        <v>92.781999999999996</v>
      </c>
      <c r="AM14" s="9">
        <v>2210.076</v>
      </c>
      <c r="AN14" s="9">
        <v>916.74800000000005</v>
      </c>
      <c r="AO14" s="9">
        <v>1293.328</v>
      </c>
      <c r="AP14" s="9">
        <v>4052.8020000000001</v>
      </c>
      <c r="AQ14" s="9">
        <v>2147.1370000000002</v>
      </c>
      <c r="AR14" s="9">
        <v>1905.6659999999999</v>
      </c>
      <c r="AS14" s="9">
        <v>2328.3389999999999</v>
      </c>
      <c r="AT14" s="9">
        <v>993.35500000000002</v>
      </c>
      <c r="AU14" s="9">
        <v>1334.9839999999999</v>
      </c>
      <c r="AV14" s="9">
        <v>5169.2659999999996</v>
      </c>
      <c r="AW14" s="9">
        <v>2532.4639999999999</v>
      </c>
      <c r="AX14" s="9">
        <v>2636.8020000000001</v>
      </c>
      <c r="AY14" s="9">
        <v>3233.6619999999998</v>
      </c>
      <c r="AZ14" s="9">
        <v>1729.184</v>
      </c>
      <c r="BA14" s="9">
        <v>1504.479</v>
      </c>
      <c r="BB14" s="9">
        <v>474.54899999999998</v>
      </c>
      <c r="BC14" s="9">
        <v>255.654</v>
      </c>
      <c r="BD14" s="9">
        <v>218.89599999999999</v>
      </c>
      <c r="BE14" s="9">
        <v>279.96899999999999</v>
      </c>
      <c r="BF14" s="9">
        <v>118.82599999999999</v>
      </c>
      <c r="BG14" s="9">
        <v>161.143</v>
      </c>
      <c r="BH14" s="9">
        <v>559.91099999999994</v>
      </c>
      <c r="BI14" s="9">
        <v>222.33500000000001</v>
      </c>
      <c r="BJ14" s="9">
        <v>337.57600000000002</v>
      </c>
      <c r="BK14" s="9">
        <v>83.629000000000005</v>
      </c>
      <c r="BL14" s="9">
        <v>29.954999999999998</v>
      </c>
      <c r="BM14" s="9">
        <v>53.673999999999999</v>
      </c>
      <c r="BN14" s="9">
        <v>57.555999999999997</v>
      </c>
      <c r="BO14" s="9">
        <v>25.574999999999999</v>
      </c>
      <c r="BP14" s="9">
        <v>31.981000000000002</v>
      </c>
      <c r="BQ14" s="9">
        <v>24.007999999999999</v>
      </c>
      <c r="BR14" s="9">
        <v>9.7530000000000001</v>
      </c>
      <c r="BS14" s="9">
        <v>14.255000000000001</v>
      </c>
      <c r="BT14" s="9">
        <v>33.548000000000002</v>
      </c>
      <c r="BU14" s="9">
        <v>15.821999999999999</v>
      </c>
      <c r="BV14" s="9">
        <v>17.725999999999999</v>
      </c>
      <c r="BW14" s="9">
        <v>26.073</v>
      </c>
      <c r="BX14" s="9">
        <v>4.38</v>
      </c>
      <c r="BY14" s="9">
        <v>21.693000000000001</v>
      </c>
      <c r="BZ14" s="9">
        <v>476.28300000000002</v>
      </c>
      <c r="CA14" s="9">
        <v>192.38</v>
      </c>
      <c r="CB14" s="9">
        <v>283.90199999999999</v>
      </c>
      <c r="CC14" s="9">
        <v>178.26</v>
      </c>
      <c r="CD14" s="9">
        <v>89.534000000000006</v>
      </c>
      <c r="CE14" s="9">
        <v>88.724999999999994</v>
      </c>
      <c r="CF14" s="9">
        <v>169.86099999999999</v>
      </c>
      <c r="CG14" s="9">
        <v>87.34</v>
      </c>
      <c r="CH14" s="9">
        <v>82.521000000000001</v>
      </c>
      <c r="CI14" s="9">
        <v>8.3979999999999997</v>
      </c>
      <c r="CJ14" s="9">
        <v>2.194</v>
      </c>
      <c r="CK14" s="9">
        <v>6.2039999999999997</v>
      </c>
      <c r="CL14" s="9">
        <v>3.665</v>
      </c>
      <c r="CM14" s="9">
        <v>2.5790000000000002</v>
      </c>
      <c r="CN14" s="9">
        <v>1.0860000000000001</v>
      </c>
      <c r="CO14" s="9">
        <v>230.48099999999999</v>
      </c>
      <c r="CP14" s="9">
        <v>72.620999999999995</v>
      </c>
      <c r="CQ14" s="9">
        <v>157.86000000000001</v>
      </c>
      <c r="CR14" s="9">
        <v>22.806000000000001</v>
      </c>
      <c r="CS14" s="9">
        <v>10.398</v>
      </c>
      <c r="CT14" s="9">
        <v>12.407999999999999</v>
      </c>
      <c r="CU14" s="9">
        <v>207.67500000000001</v>
      </c>
      <c r="CV14" s="9">
        <v>62.222999999999999</v>
      </c>
      <c r="CW14" s="9">
        <v>145.452</v>
      </c>
      <c r="CX14" s="9">
        <v>63.877000000000002</v>
      </c>
      <c r="CY14" s="9">
        <v>27.645</v>
      </c>
      <c r="CZ14" s="9">
        <v>36.231999999999999</v>
      </c>
      <c r="DA14" s="9">
        <v>1375.693</v>
      </c>
      <c r="DB14" s="9">
        <v>580.94600000000003</v>
      </c>
      <c r="DC14" s="9">
        <v>794.74699999999996</v>
      </c>
      <c r="DD14" s="9">
        <v>1262.5530000000001</v>
      </c>
      <c r="DE14" s="9">
        <v>520.36699999999996</v>
      </c>
      <c r="DF14" s="9">
        <v>742.18700000000001</v>
      </c>
      <c r="DG14" s="9">
        <v>113.14</v>
      </c>
      <c r="DH14" s="9">
        <v>60.579000000000001</v>
      </c>
      <c r="DI14" s="9">
        <v>52.561</v>
      </c>
      <c r="DJ14" s="9">
        <v>193.869</v>
      </c>
      <c r="DK14" s="9">
        <v>97.093000000000004</v>
      </c>
      <c r="DL14" s="9">
        <v>96.775999999999996</v>
      </c>
      <c r="DM14" s="9">
        <v>1741.7349999999999</v>
      </c>
      <c r="DN14" s="9">
        <v>706.18799999999999</v>
      </c>
      <c r="DO14" s="9">
        <v>1035.547</v>
      </c>
      <c r="DP14" s="9">
        <v>3317.2910000000002</v>
      </c>
      <c r="DQ14" s="9">
        <v>1759.1379999999999</v>
      </c>
      <c r="DR14" s="9">
        <v>1558.152</v>
      </c>
      <c r="DS14" s="9">
        <v>1851.9760000000001</v>
      </c>
      <c r="DT14" s="9">
        <v>773.32600000000002</v>
      </c>
      <c r="DU14" s="9">
        <v>1078.6500000000001</v>
      </c>
      <c r="DV14" s="9">
        <v>3920.585</v>
      </c>
      <c r="DW14" s="9">
        <v>1922.404</v>
      </c>
      <c r="DX14" s="9">
        <v>1998.18</v>
      </c>
      <c r="DY14" s="9">
        <v>2474.3180000000002</v>
      </c>
      <c r="DZ14" s="9">
        <v>1295.1790000000001</v>
      </c>
      <c r="EA14" s="9">
        <v>1179.1379999999999</v>
      </c>
      <c r="EB14" s="9">
        <v>379.10500000000002</v>
      </c>
      <c r="EC14" s="9">
        <v>187.09200000000001</v>
      </c>
      <c r="ED14" s="9">
        <v>192.01300000000001</v>
      </c>
      <c r="EE14" s="9">
        <v>232.429</v>
      </c>
      <c r="EF14" s="9">
        <v>97.004000000000005</v>
      </c>
      <c r="EG14" s="9">
        <v>135.42500000000001</v>
      </c>
      <c r="EH14" s="9">
        <v>415.08100000000002</v>
      </c>
      <c r="EI14" s="9">
        <v>180.43199999999999</v>
      </c>
      <c r="EJ14" s="9">
        <v>234.649</v>
      </c>
      <c r="EK14" s="9">
        <v>51.743000000000002</v>
      </c>
      <c r="EL14" s="9">
        <v>23.146000000000001</v>
      </c>
      <c r="EM14" s="9">
        <v>28.597000000000001</v>
      </c>
      <c r="EN14" s="9">
        <v>41.78</v>
      </c>
      <c r="EO14" s="9">
        <v>21.151</v>
      </c>
      <c r="EP14" s="9">
        <v>20.629000000000001</v>
      </c>
      <c r="EQ14" s="9">
        <v>21.806000000000001</v>
      </c>
      <c r="ER14" s="9">
        <v>12.754</v>
      </c>
      <c r="ES14" s="9">
        <v>9.0519999999999996</v>
      </c>
      <c r="ET14" s="9">
        <v>19.974</v>
      </c>
      <c r="EU14" s="9">
        <v>8.3970000000000002</v>
      </c>
      <c r="EV14" s="9">
        <v>11.577</v>
      </c>
      <c r="EW14" s="9">
        <v>9.9629999999999992</v>
      </c>
      <c r="EX14" s="9">
        <v>1.9950000000000001</v>
      </c>
      <c r="EY14" s="9">
        <v>7.968</v>
      </c>
      <c r="EZ14" s="9">
        <v>363.33800000000002</v>
      </c>
      <c r="FA14" s="9">
        <v>157.286</v>
      </c>
      <c r="FB14" s="9">
        <v>206.05199999999999</v>
      </c>
      <c r="FC14" s="9">
        <v>151.602</v>
      </c>
      <c r="FD14" s="9">
        <v>74.787000000000006</v>
      </c>
      <c r="FE14" s="9">
        <v>76.814999999999998</v>
      </c>
      <c r="FF14" s="9">
        <v>143.42599999999999</v>
      </c>
      <c r="FG14" s="9">
        <v>71.861000000000004</v>
      </c>
      <c r="FH14" s="9">
        <v>71.564999999999998</v>
      </c>
      <c r="FI14" s="9">
        <v>8.1760000000000002</v>
      </c>
      <c r="FJ14" s="9">
        <v>2.9260000000000002</v>
      </c>
      <c r="FK14" s="9">
        <v>5.25</v>
      </c>
      <c r="FL14" s="9">
        <v>0.41199999999999998</v>
      </c>
      <c r="FM14" s="9">
        <v>0.41199999999999998</v>
      </c>
      <c r="FN14" s="9">
        <v>0</v>
      </c>
      <c r="FO14" s="9">
        <v>175.595</v>
      </c>
      <c r="FP14" s="9">
        <v>66.275999999999996</v>
      </c>
      <c r="FQ14" s="9">
        <v>109.318</v>
      </c>
      <c r="FR14" s="9">
        <v>20.481000000000002</v>
      </c>
      <c r="FS14" s="9">
        <v>8.4019999999999992</v>
      </c>
      <c r="FT14" s="9">
        <v>12.079000000000001</v>
      </c>
      <c r="FU14" s="9">
        <v>155.114</v>
      </c>
      <c r="FV14" s="9">
        <v>57.875</v>
      </c>
      <c r="FW14" s="9">
        <v>97.239000000000004</v>
      </c>
      <c r="FX14" s="9">
        <v>35.729999999999997</v>
      </c>
      <c r="FY14" s="9">
        <v>15.811</v>
      </c>
      <c r="FZ14" s="9">
        <v>19.919</v>
      </c>
      <c r="GA14" s="9">
        <v>1031.1859999999999</v>
      </c>
      <c r="GB14" s="9">
        <v>446.79300000000001</v>
      </c>
      <c r="GC14" s="9">
        <v>584.39300000000003</v>
      </c>
      <c r="GD14" s="9">
        <v>918.01499999999999</v>
      </c>
      <c r="GE14" s="9">
        <v>384.55700000000002</v>
      </c>
      <c r="GF14" s="9">
        <v>533.45799999999997</v>
      </c>
      <c r="GG14" s="9">
        <v>113.17100000000001</v>
      </c>
      <c r="GH14" s="9">
        <v>62.235999999999997</v>
      </c>
      <c r="GI14" s="9">
        <v>50.935000000000002</v>
      </c>
      <c r="GJ14" s="9">
        <v>165.232</v>
      </c>
      <c r="GK14" s="9">
        <v>84.614999999999995</v>
      </c>
      <c r="GL14" s="9">
        <v>80.616</v>
      </c>
      <c r="GM14" s="9">
        <v>1281.0350000000001</v>
      </c>
      <c r="GN14" s="9">
        <v>542.61</v>
      </c>
      <c r="GO14" s="9">
        <v>738.42600000000004</v>
      </c>
      <c r="GP14" s="9">
        <v>2526.0610000000001</v>
      </c>
      <c r="GQ14" s="9">
        <v>1318.325</v>
      </c>
      <c r="GR14" s="9">
        <v>1207.7349999999999</v>
      </c>
      <c r="GS14" s="9">
        <v>1394.5239999999999</v>
      </c>
      <c r="GT14" s="9">
        <v>604.07899999999995</v>
      </c>
      <c r="GU14" s="9">
        <v>790.44500000000005</v>
      </c>
      <c r="GV14" s="9">
        <v>1400.9059999999999</v>
      </c>
      <c r="GW14" s="9">
        <v>686.83600000000001</v>
      </c>
      <c r="GX14" s="9">
        <v>714.07</v>
      </c>
      <c r="GY14" s="9">
        <v>844.97299999999996</v>
      </c>
      <c r="GZ14" s="9">
        <v>444.09300000000002</v>
      </c>
      <c r="HA14" s="9">
        <v>400.88</v>
      </c>
      <c r="HB14" s="9">
        <v>133.96100000000001</v>
      </c>
      <c r="HC14" s="9">
        <v>70.567999999999998</v>
      </c>
      <c r="HD14" s="9">
        <v>63.393000000000001</v>
      </c>
      <c r="HE14" s="9">
        <v>89.632999999999996</v>
      </c>
      <c r="HF14" s="9">
        <v>39.19</v>
      </c>
      <c r="HG14" s="9">
        <v>50.442999999999998</v>
      </c>
      <c r="HH14" s="9">
        <v>141.559</v>
      </c>
      <c r="HI14" s="9">
        <v>65.438000000000002</v>
      </c>
      <c r="HJ14" s="9">
        <v>76.120999999999995</v>
      </c>
      <c r="HK14" s="9">
        <v>18.167000000000002</v>
      </c>
      <c r="HL14" s="9">
        <v>6.4009999999999998</v>
      </c>
      <c r="HM14" s="9">
        <v>11.765000000000001</v>
      </c>
      <c r="HN14" s="9">
        <v>12.727</v>
      </c>
      <c r="HO14" s="9">
        <v>5.32</v>
      </c>
      <c r="HP14" s="9">
        <v>7.407</v>
      </c>
      <c r="HQ14" s="9">
        <v>5.9560000000000004</v>
      </c>
      <c r="HR14" s="9">
        <v>2.1779999999999999</v>
      </c>
      <c r="HS14" s="9">
        <v>3.778</v>
      </c>
      <c r="HT14" s="9">
        <v>6.7720000000000002</v>
      </c>
      <c r="HU14" s="9">
        <v>3.1419999999999999</v>
      </c>
      <c r="HV14" s="9">
        <v>3.629</v>
      </c>
      <c r="HW14" s="9">
        <v>5.44</v>
      </c>
      <c r="HX14" s="9">
        <v>1.081</v>
      </c>
      <c r="HY14" s="9">
        <v>4.359</v>
      </c>
      <c r="HZ14" s="9">
        <v>123.392</v>
      </c>
      <c r="IA14" s="9">
        <v>59.036000000000001</v>
      </c>
      <c r="IB14" s="9">
        <v>64.355999999999995</v>
      </c>
      <c r="IC14" s="9">
        <v>51.895000000000003</v>
      </c>
      <c r="ID14" s="9">
        <v>28.635000000000002</v>
      </c>
      <c r="IE14" s="9">
        <v>23.26</v>
      </c>
      <c r="IF14" s="9">
        <v>50.293999999999997</v>
      </c>
      <c r="IG14" s="9">
        <v>27.943000000000001</v>
      </c>
      <c r="IH14" s="9">
        <v>22.350999999999999</v>
      </c>
      <c r="II14" s="9">
        <v>1.601</v>
      </c>
      <c r="IJ14" s="9">
        <v>0.69199999999999995</v>
      </c>
      <c r="IK14" s="9">
        <v>0.90900000000000003</v>
      </c>
      <c r="IL14" s="9">
        <v>0.30199999999999999</v>
      </c>
      <c r="IM14" s="9">
        <v>0.30199999999999999</v>
      </c>
      <c r="IN14" s="9">
        <v>0</v>
      </c>
      <c r="IO14" s="9">
        <v>56.320999999999998</v>
      </c>
      <c r="IP14" s="9">
        <v>22.655000000000001</v>
      </c>
      <c r="IQ14" s="9">
        <v>33.665999999999997</v>
      </c>
    </row>
    <row r="15" spans="1:251">
      <c r="A15" s="10">
        <v>43497</v>
      </c>
      <c r="B15" s="9">
        <v>288.78100000000001</v>
      </c>
      <c r="C15" s="9">
        <v>172.97300000000001</v>
      </c>
      <c r="D15" s="9">
        <v>91.992000000000004</v>
      </c>
      <c r="E15" s="9">
        <v>80.980999999999995</v>
      </c>
      <c r="F15" s="9">
        <v>157.69200000000001</v>
      </c>
      <c r="G15" s="9">
        <v>83.793000000000006</v>
      </c>
      <c r="H15" s="9">
        <v>73.899000000000001</v>
      </c>
      <c r="I15" s="9">
        <v>15.281000000000001</v>
      </c>
      <c r="J15" s="9">
        <v>8.1989999999999998</v>
      </c>
      <c r="K15" s="9">
        <v>7.0819999999999999</v>
      </c>
      <c r="L15" s="9">
        <v>4.641</v>
      </c>
      <c r="M15" s="9">
        <v>2.0550000000000002</v>
      </c>
      <c r="N15" s="9">
        <v>2.5859999999999999</v>
      </c>
      <c r="O15" s="9">
        <v>271.21199999999999</v>
      </c>
      <c r="P15" s="9">
        <v>105.93600000000001</v>
      </c>
      <c r="Q15" s="9">
        <v>165.27699999999999</v>
      </c>
      <c r="R15" s="9">
        <v>24.099</v>
      </c>
      <c r="S15" s="9">
        <v>11.598000000000001</v>
      </c>
      <c r="T15" s="9">
        <v>12.500999999999999</v>
      </c>
      <c r="U15" s="9">
        <v>247.113</v>
      </c>
      <c r="V15" s="9">
        <v>94.337000000000003</v>
      </c>
      <c r="W15" s="9">
        <v>152.77600000000001</v>
      </c>
      <c r="X15" s="9">
        <v>65.444999999999993</v>
      </c>
      <c r="Y15" s="9">
        <v>25.507000000000001</v>
      </c>
      <c r="Z15" s="9">
        <v>39.938000000000002</v>
      </c>
      <c r="AA15" s="9">
        <v>1776.2380000000001</v>
      </c>
      <c r="AB15" s="9">
        <v>745.09100000000001</v>
      </c>
      <c r="AC15" s="9">
        <v>1031.146</v>
      </c>
      <c r="AD15" s="9">
        <v>1588.2260000000001</v>
      </c>
      <c r="AE15" s="9">
        <v>653.23299999999995</v>
      </c>
      <c r="AF15" s="9">
        <v>934.99300000000005</v>
      </c>
      <c r="AG15" s="9">
        <v>188.012</v>
      </c>
      <c r="AH15" s="9">
        <v>91.858999999999995</v>
      </c>
      <c r="AI15" s="9">
        <v>96.153000000000006</v>
      </c>
      <c r="AJ15" s="9">
        <v>185.87700000000001</v>
      </c>
      <c r="AK15" s="9">
        <v>100.03400000000001</v>
      </c>
      <c r="AL15" s="9">
        <v>85.843000000000004</v>
      </c>
      <c r="AM15" s="9">
        <v>2197.393</v>
      </c>
      <c r="AN15" s="9">
        <v>912.36300000000006</v>
      </c>
      <c r="AO15" s="9">
        <v>1285.03</v>
      </c>
      <c r="AP15" s="9">
        <v>4183.6509999999998</v>
      </c>
      <c r="AQ15" s="9">
        <v>2208.0309999999999</v>
      </c>
      <c r="AR15" s="9">
        <v>1975.62</v>
      </c>
      <c r="AS15" s="9">
        <v>2290.509</v>
      </c>
      <c r="AT15" s="9">
        <v>970.58100000000002</v>
      </c>
      <c r="AU15" s="9">
        <v>1319.9280000000001</v>
      </c>
      <c r="AV15" s="9">
        <v>5266.0749999999998</v>
      </c>
      <c r="AW15" s="9">
        <v>2581.5140000000001</v>
      </c>
      <c r="AX15" s="9">
        <v>2684.5610000000001</v>
      </c>
      <c r="AY15" s="9">
        <v>3367.4189999999999</v>
      </c>
      <c r="AZ15" s="9">
        <v>1796.9390000000001</v>
      </c>
      <c r="BA15" s="9">
        <v>1570.48</v>
      </c>
      <c r="BB15" s="9">
        <v>485.89</v>
      </c>
      <c r="BC15" s="9">
        <v>249.863</v>
      </c>
      <c r="BD15" s="9">
        <v>236.02699999999999</v>
      </c>
      <c r="BE15" s="9">
        <v>292.54199999999997</v>
      </c>
      <c r="BF15" s="9">
        <v>115.881</v>
      </c>
      <c r="BG15" s="9">
        <v>176.66</v>
      </c>
      <c r="BH15" s="9">
        <v>521.37599999999998</v>
      </c>
      <c r="BI15" s="9">
        <v>217.92099999999999</v>
      </c>
      <c r="BJ15" s="9">
        <v>303.45499999999998</v>
      </c>
      <c r="BK15" s="9">
        <v>88.578000000000003</v>
      </c>
      <c r="BL15" s="9">
        <v>33.798999999999999</v>
      </c>
      <c r="BM15" s="9">
        <v>54.779000000000003</v>
      </c>
      <c r="BN15" s="9">
        <v>60.429000000000002</v>
      </c>
      <c r="BO15" s="9">
        <v>30.292000000000002</v>
      </c>
      <c r="BP15" s="9">
        <v>30.135999999999999</v>
      </c>
      <c r="BQ15" s="9">
        <v>37.840000000000003</v>
      </c>
      <c r="BR15" s="9">
        <v>20.876000000000001</v>
      </c>
      <c r="BS15" s="9">
        <v>16.963999999999999</v>
      </c>
      <c r="BT15" s="9">
        <v>22.588999999999999</v>
      </c>
      <c r="BU15" s="9">
        <v>9.4169999999999998</v>
      </c>
      <c r="BV15" s="9">
        <v>13.172000000000001</v>
      </c>
      <c r="BW15" s="9">
        <v>28.149000000000001</v>
      </c>
      <c r="BX15" s="9">
        <v>3.5070000000000001</v>
      </c>
      <c r="BY15" s="9">
        <v>24.641999999999999</v>
      </c>
      <c r="BZ15" s="9">
        <v>432.798</v>
      </c>
      <c r="CA15" s="9">
        <v>184.12200000000001</v>
      </c>
      <c r="CB15" s="9">
        <v>248.67599999999999</v>
      </c>
      <c r="CC15" s="9">
        <v>143.03299999999999</v>
      </c>
      <c r="CD15" s="9">
        <v>72.634</v>
      </c>
      <c r="CE15" s="9">
        <v>70.399000000000001</v>
      </c>
      <c r="CF15" s="9">
        <v>131.934</v>
      </c>
      <c r="CG15" s="9">
        <v>67.728999999999999</v>
      </c>
      <c r="CH15" s="9">
        <v>64.206000000000003</v>
      </c>
      <c r="CI15" s="9">
        <v>11.098000000000001</v>
      </c>
      <c r="CJ15" s="9">
        <v>4.9050000000000002</v>
      </c>
      <c r="CK15" s="9">
        <v>6.1929999999999996</v>
      </c>
      <c r="CL15" s="9">
        <v>3.8650000000000002</v>
      </c>
      <c r="CM15" s="9">
        <v>1.6639999999999999</v>
      </c>
      <c r="CN15" s="9">
        <v>2.202</v>
      </c>
      <c r="CO15" s="9">
        <v>233.821</v>
      </c>
      <c r="CP15" s="9">
        <v>95.584000000000003</v>
      </c>
      <c r="CQ15" s="9">
        <v>138.23699999999999</v>
      </c>
      <c r="CR15" s="9">
        <v>29.643000000000001</v>
      </c>
      <c r="CS15" s="9">
        <v>12.920999999999999</v>
      </c>
      <c r="CT15" s="9">
        <v>16.721</v>
      </c>
      <c r="CU15" s="9">
        <v>204.179</v>
      </c>
      <c r="CV15" s="9">
        <v>82.662999999999997</v>
      </c>
      <c r="CW15" s="9">
        <v>121.51600000000001</v>
      </c>
      <c r="CX15" s="9">
        <v>52.079000000000001</v>
      </c>
      <c r="CY15" s="9">
        <v>14.24</v>
      </c>
      <c r="CZ15" s="9">
        <v>37.838999999999999</v>
      </c>
      <c r="DA15" s="9">
        <v>1377.28</v>
      </c>
      <c r="DB15" s="9">
        <v>566.654</v>
      </c>
      <c r="DC15" s="9">
        <v>810.62599999999998</v>
      </c>
      <c r="DD15" s="9">
        <v>1244.48</v>
      </c>
      <c r="DE15" s="9">
        <v>499.53800000000001</v>
      </c>
      <c r="DF15" s="9">
        <v>744.94200000000001</v>
      </c>
      <c r="DG15" s="9">
        <v>132.80000000000001</v>
      </c>
      <c r="DH15" s="9">
        <v>67.116</v>
      </c>
      <c r="DI15" s="9">
        <v>65.683999999999997</v>
      </c>
      <c r="DJ15" s="9">
        <v>169.774</v>
      </c>
      <c r="DK15" s="9">
        <v>88.603999999999999</v>
      </c>
      <c r="DL15" s="9">
        <v>81.17</v>
      </c>
      <c r="DM15" s="9">
        <v>1728.8820000000001</v>
      </c>
      <c r="DN15" s="9">
        <v>695.97</v>
      </c>
      <c r="DO15" s="9">
        <v>1032.9110000000001</v>
      </c>
      <c r="DP15" s="9">
        <v>3455.9969999999998</v>
      </c>
      <c r="DQ15" s="9">
        <v>1830.739</v>
      </c>
      <c r="DR15" s="9">
        <v>1625.258</v>
      </c>
      <c r="DS15" s="9">
        <v>1810.078</v>
      </c>
      <c r="DT15" s="9">
        <v>750.77499999999998</v>
      </c>
      <c r="DU15" s="9">
        <v>1059.3019999999999</v>
      </c>
      <c r="DV15" s="9">
        <v>3964.9989999999998</v>
      </c>
      <c r="DW15" s="9">
        <v>1934.627</v>
      </c>
      <c r="DX15" s="9">
        <v>2030.3720000000001</v>
      </c>
      <c r="DY15" s="9">
        <v>2491.0709999999999</v>
      </c>
      <c r="DZ15" s="9">
        <v>1298.105</v>
      </c>
      <c r="EA15" s="9">
        <v>1192.9659999999999</v>
      </c>
      <c r="EB15" s="9">
        <v>350.32600000000002</v>
      </c>
      <c r="EC15" s="9">
        <v>180.07900000000001</v>
      </c>
      <c r="ED15" s="9">
        <v>170.24700000000001</v>
      </c>
      <c r="EE15" s="9">
        <v>211.684</v>
      </c>
      <c r="EF15" s="9">
        <v>91.933999999999997</v>
      </c>
      <c r="EG15" s="9">
        <v>119.75</v>
      </c>
      <c r="EH15" s="9">
        <v>390.47699999999998</v>
      </c>
      <c r="EI15" s="9">
        <v>169.375</v>
      </c>
      <c r="EJ15" s="9">
        <v>221.102</v>
      </c>
      <c r="EK15" s="9">
        <v>53.188000000000002</v>
      </c>
      <c r="EL15" s="9">
        <v>26.96</v>
      </c>
      <c r="EM15" s="9">
        <v>26.227</v>
      </c>
      <c r="EN15" s="9">
        <v>44.118000000000002</v>
      </c>
      <c r="EO15" s="9">
        <v>22.472999999999999</v>
      </c>
      <c r="EP15" s="9">
        <v>21.645</v>
      </c>
      <c r="EQ15" s="9">
        <v>19.661999999999999</v>
      </c>
      <c r="ER15" s="9">
        <v>9.875</v>
      </c>
      <c r="ES15" s="9">
        <v>9.7870000000000008</v>
      </c>
      <c r="ET15" s="9">
        <v>24.456</v>
      </c>
      <c r="EU15" s="9">
        <v>12.598000000000001</v>
      </c>
      <c r="EV15" s="9">
        <v>11.858000000000001</v>
      </c>
      <c r="EW15" s="9">
        <v>9.07</v>
      </c>
      <c r="EX15" s="9">
        <v>4.4870000000000001</v>
      </c>
      <c r="EY15" s="9">
        <v>4.5830000000000002</v>
      </c>
      <c r="EZ15" s="9">
        <v>337.28899999999999</v>
      </c>
      <c r="FA15" s="9">
        <v>142.41499999999999</v>
      </c>
      <c r="FB15" s="9">
        <v>194.875</v>
      </c>
      <c r="FC15" s="9">
        <v>141.65</v>
      </c>
      <c r="FD15" s="9">
        <v>69.721999999999994</v>
      </c>
      <c r="FE15" s="9">
        <v>71.927000000000007</v>
      </c>
      <c r="FF15" s="9">
        <v>128.03100000000001</v>
      </c>
      <c r="FG15" s="9">
        <v>64.341999999999999</v>
      </c>
      <c r="FH15" s="9">
        <v>63.689</v>
      </c>
      <c r="FI15" s="9">
        <v>13.619</v>
      </c>
      <c r="FJ15" s="9">
        <v>5.3810000000000002</v>
      </c>
      <c r="FK15" s="9">
        <v>8.2379999999999995</v>
      </c>
      <c r="FL15" s="9">
        <v>2.3959999999999999</v>
      </c>
      <c r="FM15" s="9">
        <v>0.77400000000000002</v>
      </c>
      <c r="FN15" s="9">
        <v>1.6220000000000001</v>
      </c>
      <c r="FO15" s="9">
        <v>154.696</v>
      </c>
      <c r="FP15" s="9">
        <v>58.478000000000002</v>
      </c>
      <c r="FQ15" s="9">
        <v>96.216999999999999</v>
      </c>
      <c r="FR15" s="9">
        <v>15.129</v>
      </c>
      <c r="FS15" s="9">
        <v>6.2210000000000001</v>
      </c>
      <c r="FT15" s="9">
        <v>8.9079999999999995</v>
      </c>
      <c r="FU15" s="9">
        <v>139.56700000000001</v>
      </c>
      <c r="FV15" s="9">
        <v>52.256999999999998</v>
      </c>
      <c r="FW15" s="9">
        <v>87.31</v>
      </c>
      <c r="FX15" s="9">
        <v>38.548000000000002</v>
      </c>
      <c r="FY15" s="9">
        <v>13.44</v>
      </c>
      <c r="FZ15" s="9">
        <v>25.108000000000001</v>
      </c>
      <c r="GA15" s="9">
        <v>1083.45</v>
      </c>
      <c r="GB15" s="9">
        <v>467.14699999999999</v>
      </c>
      <c r="GC15" s="9">
        <v>616.303</v>
      </c>
      <c r="GD15" s="9">
        <v>962.30600000000004</v>
      </c>
      <c r="GE15" s="9">
        <v>401.82799999999997</v>
      </c>
      <c r="GF15" s="9">
        <v>560.47799999999995</v>
      </c>
      <c r="GG15" s="9">
        <v>121.145</v>
      </c>
      <c r="GH15" s="9">
        <v>65.319000000000003</v>
      </c>
      <c r="GI15" s="9">
        <v>55.825000000000003</v>
      </c>
      <c r="GJ15" s="9">
        <v>147.69300000000001</v>
      </c>
      <c r="GK15" s="9">
        <v>74.216999999999999</v>
      </c>
      <c r="GL15" s="9">
        <v>73.475999999999999</v>
      </c>
      <c r="GM15" s="9">
        <v>1326.2339999999999</v>
      </c>
      <c r="GN15" s="9">
        <v>562.30399999999997</v>
      </c>
      <c r="GO15" s="9">
        <v>763.93</v>
      </c>
      <c r="GP15" s="9">
        <v>2544.259</v>
      </c>
      <c r="GQ15" s="9">
        <v>1325.0650000000001</v>
      </c>
      <c r="GR15" s="9">
        <v>1219.194</v>
      </c>
      <c r="GS15" s="9">
        <v>1420.739</v>
      </c>
      <c r="GT15" s="9">
        <v>609.56100000000004</v>
      </c>
      <c r="GU15" s="9">
        <v>811.178</v>
      </c>
      <c r="GV15" s="9">
        <v>1413.63</v>
      </c>
      <c r="GW15" s="9">
        <v>694.80200000000002</v>
      </c>
      <c r="GX15" s="9">
        <v>718.82799999999997</v>
      </c>
      <c r="GY15" s="9">
        <v>845.15300000000002</v>
      </c>
      <c r="GZ15" s="9">
        <v>449.67099999999999</v>
      </c>
      <c r="HA15" s="9">
        <v>395.48200000000003</v>
      </c>
      <c r="HB15" s="9">
        <v>126.419</v>
      </c>
      <c r="HC15" s="9">
        <v>64.328999999999994</v>
      </c>
      <c r="HD15" s="9">
        <v>62.09</v>
      </c>
      <c r="HE15" s="9">
        <v>77.293000000000006</v>
      </c>
      <c r="HF15" s="9">
        <v>31.620999999999999</v>
      </c>
      <c r="HG15" s="9">
        <v>45.671999999999997</v>
      </c>
      <c r="HH15" s="9">
        <v>146.51400000000001</v>
      </c>
      <c r="HI15" s="9">
        <v>63.05</v>
      </c>
      <c r="HJ15" s="9">
        <v>83.463999999999999</v>
      </c>
      <c r="HK15" s="9">
        <v>19.567</v>
      </c>
      <c r="HL15" s="9">
        <v>8.0190000000000001</v>
      </c>
      <c r="HM15" s="9">
        <v>11.548</v>
      </c>
      <c r="HN15" s="9">
        <v>12.593999999999999</v>
      </c>
      <c r="HO15" s="9">
        <v>4.9210000000000003</v>
      </c>
      <c r="HP15" s="9">
        <v>7.6740000000000004</v>
      </c>
      <c r="HQ15" s="9">
        <v>7.3630000000000004</v>
      </c>
      <c r="HR15" s="9">
        <v>4.0019999999999998</v>
      </c>
      <c r="HS15" s="9">
        <v>3.36</v>
      </c>
      <c r="HT15" s="9">
        <v>5.2320000000000002</v>
      </c>
      <c r="HU15" s="9">
        <v>0.91800000000000004</v>
      </c>
      <c r="HV15" s="9">
        <v>4.3140000000000001</v>
      </c>
      <c r="HW15" s="9">
        <v>6.9729999999999999</v>
      </c>
      <c r="HX15" s="9">
        <v>3.0990000000000002</v>
      </c>
      <c r="HY15" s="9">
        <v>3.8740000000000001</v>
      </c>
      <c r="HZ15" s="9">
        <v>126.946</v>
      </c>
      <c r="IA15" s="9">
        <v>55.03</v>
      </c>
      <c r="IB15" s="9">
        <v>71.915999999999997</v>
      </c>
      <c r="IC15" s="9">
        <v>46.594000000000001</v>
      </c>
      <c r="ID15" s="9">
        <v>25.547000000000001</v>
      </c>
      <c r="IE15" s="9">
        <v>21.047999999999998</v>
      </c>
      <c r="IF15" s="9">
        <v>43.779000000000003</v>
      </c>
      <c r="IG15" s="9">
        <v>24.529</v>
      </c>
      <c r="IH15" s="9">
        <v>19.25</v>
      </c>
      <c r="II15" s="9">
        <v>2.8149999999999999</v>
      </c>
      <c r="IJ15" s="9">
        <v>1.0169999999999999</v>
      </c>
      <c r="IK15" s="9">
        <v>1.798</v>
      </c>
      <c r="IL15" s="9">
        <v>0.53100000000000003</v>
      </c>
      <c r="IM15" s="9">
        <v>0.27</v>
      </c>
      <c r="IN15" s="9">
        <v>0.26100000000000001</v>
      </c>
      <c r="IO15" s="9">
        <v>64.632000000000005</v>
      </c>
      <c r="IP15" s="9">
        <v>23.556999999999999</v>
      </c>
      <c r="IQ15" s="9">
        <v>41.075000000000003</v>
      </c>
    </row>
    <row r="16" spans="1:251">
      <c r="A16" s="10">
        <v>43862</v>
      </c>
      <c r="B16" s="9">
        <v>313.54399999999998</v>
      </c>
      <c r="C16" s="9">
        <v>178.27600000000001</v>
      </c>
      <c r="D16" s="9">
        <v>96.866</v>
      </c>
      <c r="E16" s="9">
        <v>81.41</v>
      </c>
      <c r="F16" s="9">
        <v>168.48</v>
      </c>
      <c r="G16" s="9">
        <v>91.826999999999998</v>
      </c>
      <c r="H16" s="9">
        <v>76.653000000000006</v>
      </c>
      <c r="I16" s="9">
        <v>9.7970000000000006</v>
      </c>
      <c r="J16" s="9">
        <v>5.04</v>
      </c>
      <c r="K16" s="9">
        <v>4.7569999999999997</v>
      </c>
      <c r="L16" s="9">
        <v>7.8440000000000003</v>
      </c>
      <c r="M16" s="9">
        <v>2.9079999999999999</v>
      </c>
      <c r="N16" s="9">
        <v>4.9359999999999999</v>
      </c>
      <c r="O16" s="9">
        <v>277.00099999999998</v>
      </c>
      <c r="P16" s="9">
        <v>98.248999999999995</v>
      </c>
      <c r="Q16" s="9">
        <v>178.75299999999999</v>
      </c>
      <c r="R16" s="9">
        <v>35.42</v>
      </c>
      <c r="S16" s="9">
        <v>15.69</v>
      </c>
      <c r="T16" s="9">
        <v>19.731000000000002</v>
      </c>
      <c r="U16" s="9">
        <v>241.58099999999999</v>
      </c>
      <c r="V16" s="9">
        <v>82.558999999999997</v>
      </c>
      <c r="W16" s="9">
        <v>159.02199999999999</v>
      </c>
      <c r="X16" s="9">
        <v>71.625</v>
      </c>
      <c r="Y16" s="9">
        <v>23.178999999999998</v>
      </c>
      <c r="Z16" s="9">
        <v>48.445999999999998</v>
      </c>
      <c r="AA16" s="9">
        <v>1797.731</v>
      </c>
      <c r="AB16" s="9">
        <v>780.85500000000002</v>
      </c>
      <c r="AC16" s="9">
        <v>1016.876</v>
      </c>
      <c r="AD16" s="9">
        <v>1587.2449999999999</v>
      </c>
      <c r="AE16" s="9">
        <v>674.24699999999996</v>
      </c>
      <c r="AF16" s="9">
        <v>912.99699999999996</v>
      </c>
      <c r="AG16" s="9">
        <v>210.48699999999999</v>
      </c>
      <c r="AH16" s="9">
        <v>106.608</v>
      </c>
      <c r="AI16" s="9">
        <v>103.879</v>
      </c>
      <c r="AJ16" s="9">
        <v>200.82499999999999</v>
      </c>
      <c r="AK16" s="9">
        <v>107.182</v>
      </c>
      <c r="AL16" s="9">
        <v>93.643000000000001</v>
      </c>
      <c r="AM16" s="9">
        <v>2230.511</v>
      </c>
      <c r="AN16" s="9">
        <v>939.49300000000005</v>
      </c>
      <c r="AO16" s="9">
        <v>1291.0170000000001</v>
      </c>
      <c r="AP16" s="9">
        <v>4227.0020000000004</v>
      </c>
      <c r="AQ16" s="9">
        <v>2234.9119999999998</v>
      </c>
      <c r="AR16" s="9">
        <v>1992.09</v>
      </c>
      <c r="AS16" s="9">
        <v>2332.4789999999998</v>
      </c>
      <c r="AT16" s="9">
        <v>1002.058</v>
      </c>
      <c r="AU16" s="9">
        <v>1330.42</v>
      </c>
      <c r="AV16" s="9">
        <v>5378.4110000000001</v>
      </c>
      <c r="AW16" s="9">
        <v>2645.1149999999998</v>
      </c>
      <c r="AX16" s="9">
        <v>2733.2959999999998</v>
      </c>
      <c r="AY16" s="9">
        <v>3427.8910000000001</v>
      </c>
      <c r="AZ16" s="9">
        <v>1809.2809999999999</v>
      </c>
      <c r="BA16" s="9">
        <v>1618.61</v>
      </c>
      <c r="BB16" s="9">
        <v>493.18700000000001</v>
      </c>
      <c r="BC16" s="9">
        <v>266.02100000000002</v>
      </c>
      <c r="BD16" s="9">
        <v>227.167</v>
      </c>
      <c r="BE16" s="9">
        <v>297.44</v>
      </c>
      <c r="BF16" s="9">
        <v>122.896</v>
      </c>
      <c r="BG16" s="9">
        <v>174.54400000000001</v>
      </c>
      <c r="BH16" s="9">
        <v>584.61900000000003</v>
      </c>
      <c r="BI16" s="9">
        <v>256.7</v>
      </c>
      <c r="BJ16" s="9">
        <v>327.91899999999998</v>
      </c>
      <c r="BK16" s="9">
        <v>105.86199999999999</v>
      </c>
      <c r="BL16" s="9">
        <v>44.828000000000003</v>
      </c>
      <c r="BM16" s="9">
        <v>61.033999999999999</v>
      </c>
      <c r="BN16" s="9">
        <v>79.075000000000003</v>
      </c>
      <c r="BO16" s="9">
        <v>39.622999999999998</v>
      </c>
      <c r="BP16" s="9">
        <v>39.451999999999998</v>
      </c>
      <c r="BQ16" s="9">
        <v>33.728000000000002</v>
      </c>
      <c r="BR16" s="9">
        <v>17.596</v>
      </c>
      <c r="BS16" s="9">
        <v>16.132000000000001</v>
      </c>
      <c r="BT16" s="9">
        <v>45.347000000000001</v>
      </c>
      <c r="BU16" s="9">
        <v>22.027000000000001</v>
      </c>
      <c r="BV16" s="9">
        <v>23.32</v>
      </c>
      <c r="BW16" s="9">
        <v>26.786999999999999</v>
      </c>
      <c r="BX16" s="9">
        <v>5.2050000000000001</v>
      </c>
      <c r="BY16" s="9">
        <v>21.582000000000001</v>
      </c>
      <c r="BZ16" s="9">
        <v>478.75700000000001</v>
      </c>
      <c r="CA16" s="9">
        <v>211.87100000000001</v>
      </c>
      <c r="CB16" s="9">
        <v>266.88600000000002</v>
      </c>
      <c r="CC16" s="9">
        <v>175.37299999999999</v>
      </c>
      <c r="CD16" s="9">
        <v>90.298000000000002</v>
      </c>
      <c r="CE16" s="9">
        <v>85.075999999999993</v>
      </c>
      <c r="CF16" s="9">
        <v>159.667</v>
      </c>
      <c r="CG16" s="9">
        <v>83.564999999999998</v>
      </c>
      <c r="CH16" s="9">
        <v>76.102000000000004</v>
      </c>
      <c r="CI16" s="9">
        <v>15.706</v>
      </c>
      <c r="CJ16" s="9">
        <v>6.7329999999999997</v>
      </c>
      <c r="CK16" s="9">
        <v>8.9740000000000002</v>
      </c>
      <c r="CL16" s="9">
        <v>5.5670000000000002</v>
      </c>
      <c r="CM16" s="9">
        <v>2.6669999999999998</v>
      </c>
      <c r="CN16" s="9">
        <v>2.9</v>
      </c>
      <c r="CO16" s="9">
        <v>242.32400000000001</v>
      </c>
      <c r="CP16" s="9">
        <v>99.150999999999996</v>
      </c>
      <c r="CQ16" s="9">
        <v>143.173</v>
      </c>
      <c r="CR16" s="9">
        <v>29.146000000000001</v>
      </c>
      <c r="CS16" s="9">
        <v>12.991</v>
      </c>
      <c r="CT16" s="9">
        <v>16.155000000000001</v>
      </c>
      <c r="CU16" s="9">
        <v>213.178</v>
      </c>
      <c r="CV16" s="9">
        <v>86.16</v>
      </c>
      <c r="CW16" s="9">
        <v>127.018</v>
      </c>
      <c r="CX16" s="9">
        <v>55.491999999999997</v>
      </c>
      <c r="CY16" s="9">
        <v>19.756</v>
      </c>
      <c r="CZ16" s="9">
        <v>35.735999999999997</v>
      </c>
      <c r="DA16" s="9">
        <v>1365.9</v>
      </c>
      <c r="DB16" s="9">
        <v>579.13400000000001</v>
      </c>
      <c r="DC16" s="9">
        <v>786.76700000000005</v>
      </c>
      <c r="DD16" s="9">
        <v>1227.4169999999999</v>
      </c>
      <c r="DE16" s="9">
        <v>511.81099999999998</v>
      </c>
      <c r="DF16" s="9">
        <v>715.60599999999999</v>
      </c>
      <c r="DG16" s="9">
        <v>138.483</v>
      </c>
      <c r="DH16" s="9">
        <v>67.322999999999993</v>
      </c>
      <c r="DI16" s="9">
        <v>71.161000000000001</v>
      </c>
      <c r="DJ16" s="9">
        <v>193.39500000000001</v>
      </c>
      <c r="DK16" s="9">
        <v>101.161</v>
      </c>
      <c r="DL16" s="9">
        <v>92.233999999999995</v>
      </c>
      <c r="DM16" s="9">
        <v>1757.124</v>
      </c>
      <c r="DN16" s="9">
        <v>734.67200000000003</v>
      </c>
      <c r="DO16" s="9">
        <v>1022.452</v>
      </c>
      <c r="DP16" s="9">
        <v>3533.7530000000002</v>
      </c>
      <c r="DQ16" s="9">
        <v>1854.11</v>
      </c>
      <c r="DR16" s="9">
        <v>1679.644</v>
      </c>
      <c r="DS16" s="9">
        <v>1844.6569999999999</v>
      </c>
      <c r="DT16" s="9">
        <v>791.005</v>
      </c>
      <c r="DU16" s="9">
        <v>1053.652</v>
      </c>
      <c r="DV16" s="9">
        <v>4076.7249999999999</v>
      </c>
      <c r="DW16" s="9">
        <v>1999.3389999999999</v>
      </c>
      <c r="DX16" s="9">
        <v>2077.386</v>
      </c>
      <c r="DY16" s="9">
        <v>2564.4969999999998</v>
      </c>
      <c r="DZ16" s="9">
        <v>1326.163</v>
      </c>
      <c r="EA16" s="9">
        <v>1238.3340000000001</v>
      </c>
      <c r="EB16" s="9">
        <v>392.65499999999997</v>
      </c>
      <c r="EC16" s="9">
        <v>187.744</v>
      </c>
      <c r="ED16" s="9">
        <v>204.911</v>
      </c>
      <c r="EE16" s="9">
        <v>240.13399999999999</v>
      </c>
      <c r="EF16" s="9">
        <v>92.016000000000005</v>
      </c>
      <c r="EG16" s="9">
        <v>148.11799999999999</v>
      </c>
      <c r="EH16" s="9">
        <v>402.10199999999998</v>
      </c>
      <c r="EI16" s="9">
        <v>179.52699999999999</v>
      </c>
      <c r="EJ16" s="9">
        <v>222.57499999999999</v>
      </c>
      <c r="EK16" s="9">
        <v>55.991999999999997</v>
      </c>
      <c r="EL16" s="9">
        <v>29.111000000000001</v>
      </c>
      <c r="EM16" s="9">
        <v>26.881</v>
      </c>
      <c r="EN16" s="9">
        <v>44.463000000000001</v>
      </c>
      <c r="EO16" s="9">
        <v>27.23</v>
      </c>
      <c r="EP16" s="9">
        <v>17.233000000000001</v>
      </c>
      <c r="EQ16" s="9">
        <v>21.693000000000001</v>
      </c>
      <c r="ER16" s="9">
        <v>13.497999999999999</v>
      </c>
      <c r="ES16" s="9">
        <v>8.1950000000000003</v>
      </c>
      <c r="ET16" s="9">
        <v>22.768999999999998</v>
      </c>
      <c r="EU16" s="9">
        <v>13.731999999999999</v>
      </c>
      <c r="EV16" s="9">
        <v>9.0380000000000003</v>
      </c>
      <c r="EW16" s="9">
        <v>11.529</v>
      </c>
      <c r="EX16" s="9">
        <v>1.881</v>
      </c>
      <c r="EY16" s="9">
        <v>9.6479999999999997</v>
      </c>
      <c r="EZ16" s="9">
        <v>346.11099999999999</v>
      </c>
      <c r="FA16" s="9">
        <v>150.416</v>
      </c>
      <c r="FB16" s="9">
        <v>195.69399999999999</v>
      </c>
      <c r="FC16" s="9">
        <v>144.995</v>
      </c>
      <c r="FD16" s="9">
        <v>79.543000000000006</v>
      </c>
      <c r="FE16" s="9">
        <v>65.453000000000003</v>
      </c>
      <c r="FF16" s="9">
        <v>131.19900000000001</v>
      </c>
      <c r="FG16" s="9">
        <v>75.474999999999994</v>
      </c>
      <c r="FH16" s="9">
        <v>55.723999999999997</v>
      </c>
      <c r="FI16" s="9">
        <v>13.795999999999999</v>
      </c>
      <c r="FJ16" s="9">
        <v>4.0679999999999996</v>
      </c>
      <c r="FK16" s="9">
        <v>9.7279999999999998</v>
      </c>
      <c r="FL16" s="9">
        <v>0.436</v>
      </c>
      <c r="FM16" s="9">
        <v>0</v>
      </c>
      <c r="FN16" s="9">
        <v>0.436</v>
      </c>
      <c r="FO16" s="9">
        <v>157.81700000000001</v>
      </c>
      <c r="FP16" s="9">
        <v>55.262</v>
      </c>
      <c r="FQ16" s="9">
        <v>102.55500000000001</v>
      </c>
      <c r="FR16" s="9">
        <v>16.547999999999998</v>
      </c>
      <c r="FS16" s="9">
        <v>5.8319999999999999</v>
      </c>
      <c r="FT16" s="9">
        <v>10.715999999999999</v>
      </c>
      <c r="FU16" s="9">
        <v>141.26900000000001</v>
      </c>
      <c r="FV16" s="9">
        <v>49.43</v>
      </c>
      <c r="FW16" s="9">
        <v>91.838999999999999</v>
      </c>
      <c r="FX16" s="9">
        <v>42.863</v>
      </c>
      <c r="FY16" s="9">
        <v>15.612</v>
      </c>
      <c r="FZ16" s="9">
        <v>27.251000000000001</v>
      </c>
      <c r="GA16" s="9">
        <v>1110.126</v>
      </c>
      <c r="GB16" s="9">
        <v>493.64800000000002</v>
      </c>
      <c r="GC16" s="9">
        <v>616.47699999999998</v>
      </c>
      <c r="GD16" s="9">
        <v>965.68100000000004</v>
      </c>
      <c r="GE16" s="9">
        <v>415.04399999999998</v>
      </c>
      <c r="GF16" s="9">
        <v>550.63699999999994</v>
      </c>
      <c r="GG16" s="9">
        <v>144.44499999999999</v>
      </c>
      <c r="GH16" s="9">
        <v>78.603999999999999</v>
      </c>
      <c r="GI16" s="9">
        <v>65.84</v>
      </c>
      <c r="GJ16" s="9">
        <v>152.892</v>
      </c>
      <c r="GK16" s="9">
        <v>88.972999999999999</v>
      </c>
      <c r="GL16" s="9">
        <v>63.918999999999997</v>
      </c>
      <c r="GM16" s="9">
        <v>1359.336</v>
      </c>
      <c r="GN16" s="9">
        <v>584.20299999999997</v>
      </c>
      <c r="GO16" s="9">
        <v>775.13300000000004</v>
      </c>
      <c r="GP16" s="9">
        <v>2620.4879999999998</v>
      </c>
      <c r="GQ16" s="9">
        <v>1355.2739999999999</v>
      </c>
      <c r="GR16" s="9">
        <v>1265.2149999999999</v>
      </c>
      <c r="GS16" s="9">
        <v>1456.2360000000001</v>
      </c>
      <c r="GT16" s="9">
        <v>644.06500000000005</v>
      </c>
      <c r="GU16" s="9">
        <v>812.17200000000003</v>
      </c>
      <c r="GV16" s="9">
        <v>1429.6880000000001</v>
      </c>
      <c r="GW16" s="9">
        <v>702.245</v>
      </c>
      <c r="GX16" s="9">
        <v>727.44299999999998</v>
      </c>
      <c r="GY16" s="9">
        <v>853.61300000000006</v>
      </c>
      <c r="GZ16" s="9">
        <v>438.56700000000001</v>
      </c>
      <c r="HA16" s="9">
        <v>415.04599999999999</v>
      </c>
      <c r="HB16" s="9">
        <v>135.31800000000001</v>
      </c>
      <c r="HC16" s="9">
        <v>65.150999999999996</v>
      </c>
      <c r="HD16" s="9">
        <v>70.167000000000002</v>
      </c>
      <c r="HE16" s="9">
        <v>88.994</v>
      </c>
      <c r="HF16" s="9">
        <v>36.942</v>
      </c>
      <c r="HG16" s="9">
        <v>52.052</v>
      </c>
      <c r="HH16" s="9">
        <v>145.46100000000001</v>
      </c>
      <c r="HI16" s="9">
        <v>70.668000000000006</v>
      </c>
      <c r="HJ16" s="9">
        <v>74.793999999999997</v>
      </c>
      <c r="HK16" s="9">
        <v>24.74</v>
      </c>
      <c r="HL16" s="9">
        <v>10.143000000000001</v>
      </c>
      <c r="HM16" s="9">
        <v>14.597</v>
      </c>
      <c r="HN16" s="9">
        <v>18.285</v>
      </c>
      <c r="HO16" s="9">
        <v>8.0299999999999994</v>
      </c>
      <c r="HP16" s="9">
        <v>10.255000000000001</v>
      </c>
      <c r="HQ16" s="9">
        <v>8.5220000000000002</v>
      </c>
      <c r="HR16" s="9">
        <v>4.0220000000000002</v>
      </c>
      <c r="HS16" s="9">
        <v>4.5010000000000003</v>
      </c>
      <c r="HT16" s="9">
        <v>9.7629999999999999</v>
      </c>
      <c r="HU16" s="9">
        <v>4.008</v>
      </c>
      <c r="HV16" s="9">
        <v>5.7549999999999999</v>
      </c>
      <c r="HW16" s="9">
        <v>6.4539999999999997</v>
      </c>
      <c r="HX16" s="9">
        <v>2.1120000000000001</v>
      </c>
      <c r="HY16" s="9">
        <v>4.3419999999999996</v>
      </c>
      <c r="HZ16" s="9">
        <v>120.72199999999999</v>
      </c>
      <c r="IA16" s="9">
        <v>60.524999999999999</v>
      </c>
      <c r="IB16" s="9">
        <v>60.197000000000003</v>
      </c>
      <c r="IC16" s="9">
        <v>46.585000000000001</v>
      </c>
      <c r="ID16" s="9">
        <v>25.882999999999999</v>
      </c>
      <c r="IE16" s="9">
        <v>20.702000000000002</v>
      </c>
      <c r="IF16" s="9">
        <v>43.326000000000001</v>
      </c>
      <c r="IG16" s="9">
        <v>24.094999999999999</v>
      </c>
      <c r="IH16" s="9">
        <v>19.231999999999999</v>
      </c>
      <c r="II16" s="9">
        <v>3.2589999999999999</v>
      </c>
      <c r="IJ16" s="9">
        <v>1.788</v>
      </c>
      <c r="IK16" s="9">
        <v>1.4710000000000001</v>
      </c>
      <c r="IL16" s="9">
        <v>0</v>
      </c>
      <c r="IM16" s="9">
        <v>0</v>
      </c>
      <c r="IN16" s="9">
        <v>0</v>
      </c>
      <c r="IO16" s="9">
        <v>59.432000000000002</v>
      </c>
      <c r="IP16" s="9">
        <v>26.76</v>
      </c>
      <c r="IQ16" s="9">
        <v>32.671999999999997</v>
      </c>
    </row>
    <row r="17" spans="1:251">
      <c r="A17" s="10">
        <v>44228</v>
      </c>
      <c r="B17" s="9">
        <v>311.65600000000001</v>
      </c>
      <c r="C17" s="9">
        <v>231.274</v>
      </c>
      <c r="D17" s="9">
        <v>130.125</v>
      </c>
      <c r="E17" s="9">
        <v>101.149</v>
      </c>
      <c r="F17" s="9">
        <v>211.03200000000001</v>
      </c>
      <c r="G17" s="9">
        <v>121.648</v>
      </c>
      <c r="H17" s="9">
        <v>89.384</v>
      </c>
      <c r="I17" s="9">
        <v>20.242000000000001</v>
      </c>
      <c r="J17" s="9">
        <v>8.4760000000000009</v>
      </c>
      <c r="K17" s="9">
        <v>11.765000000000001</v>
      </c>
      <c r="L17" s="9">
        <v>8.6679999999999993</v>
      </c>
      <c r="M17" s="9">
        <v>3.3380000000000001</v>
      </c>
      <c r="N17" s="9">
        <v>5.33</v>
      </c>
      <c r="O17" s="9">
        <v>265.738</v>
      </c>
      <c r="P17" s="9">
        <v>107.039</v>
      </c>
      <c r="Q17" s="9">
        <v>158.69900000000001</v>
      </c>
      <c r="R17" s="9">
        <v>35.783000000000001</v>
      </c>
      <c r="S17" s="9">
        <v>15.218</v>
      </c>
      <c r="T17" s="9">
        <v>20.565000000000001</v>
      </c>
      <c r="U17" s="9">
        <v>229.95599999999999</v>
      </c>
      <c r="V17" s="9">
        <v>91.822000000000003</v>
      </c>
      <c r="W17" s="9">
        <v>138.13399999999999</v>
      </c>
      <c r="X17" s="9">
        <v>70.728999999999999</v>
      </c>
      <c r="Y17" s="9">
        <v>24.251000000000001</v>
      </c>
      <c r="Z17" s="9">
        <v>46.478000000000002</v>
      </c>
      <c r="AA17" s="9">
        <v>1767.7470000000001</v>
      </c>
      <c r="AB17" s="9">
        <v>751.49300000000005</v>
      </c>
      <c r="AC17" s="9">
        <v>1016.254</v>
      </c>
      <c r="AD17" s="9">
        <v>1524.54</v>
      </c>
      <c r="AE17" s="9">
        <v>641.16399999999999</v>
      </c>
      <c r="AF17" s="9">
        <v>883.37599999999998</v>
      </c>
      <c r="AG17" s="9">
        <v>243.20699999999999</v>
      </c>
      <c r="AH17" s="9">
        <v>110.32899999999999</v>
      </c>
      <c r="AI17" s="9">
        <v>132.87799999999999</v>
      </c>
      <c r="AJ17" s="9">
        <v>245.21799999999999</v>
      </c>
      <c r="AK17" s="9">
        <v>138.44200000000001</v>
      </c>
      <c r="AL17" s="9">
        <v>106.776</v>
      </c>
      <c r="AM17" s="9">
        <v>2208.41</v>
      </c>
      <c r="AN17" s="9">
        <v>921.66499999999996</v>
      </c>
      <c r="AO17" s="9">
        <v>1286.7449999999999</v>
      </c>
      <c r="AP17" s="9">
        <v>4226.3919999999998</v>
      </c>
      <c r="AQ17" s="9">
        <v>2208.6480000000001</v>
      </c>
      <c r="AR17" s="9">
        <v>2017.7439999999999</v>
      </c>
      <c r="AS17" s="9">
        <v>2344.1559999999999</v>
      </c>
      <c r="AT17" s="9">
        <v>1016.247</v>
      </c>
      <c r="AU17" s="9">
        <v>1327.9090000000001</v>
      </c>
      <c r="AV17" s="9">
        <v>5406.0709999999999</v>
      </c>
      <c r="AW17" s="9">
        <v>2653.0790000000002</v>
      </c>
      <c r="AX17" s="9">
        <v>2752.9929999999999</v>
      </c>
      <c r="AY17" s="9">
        <v>3410.0639999999999</v>
      </c>
      <c r="AZ17" s="9">
        <v>1801.558</v>
      </c>
      <c r="BA17" s="9">
        <v>1608.5060000000001</v>
      </c>
      <c r="BB17" s="9">
        <v>559.54100000000005</v>
      </c>
      <c r="BC17" s="9">
        <v>317.96699999999998</v>
      </c>
      <c r="BD17" s="9">
        <v>241.57300000000001</v>
      </c>
      <c r="BE17" s="9">
        <v>327.18</v>
      </c>
      <c r="BF17" s="9">
        <v>158.87</v>
      </c>
      <c r="BG17" s="9">
        <v>168.31</v>
      </c>
      <c r="BH17" s="9">
        <v>592.51700000000005</v>
      </c>
      <c r="BI17" s="9">
        <v>253.61199999999999</v>
      </c>
      <c r="BJ17" s="9">
        <v>338.90600000000001</v>
      </c>
      <c r="BK17" s="9">
        <v>88.183000000000007</v>
      </c>
      <c r="BL17" s="9">
        <v>37.734999999999999</v>
      </c>
      <c r="BM17" s="9">
        <v>50.448</v>
      </c>
      <c r="BN17" s="9">
        <v>70.08</v>
      </c>
      <c r="BO17" s="9">
        <v>34.914000000000001</v>
      </c>
      <c r="BP17" s="9">
        <v>35.164999999999999</v>
      </c>
      <c r="BQ17" s="9">
        <v>33.171999999999997</v>
      </c>
      <c r="BR17" s="9">
        <v>16.513999999999999</v>
      </c>
      <c r="BS17" s="9">
        <v>16.658999999999999</v>
      </c>
      <c r="BT17" s="9">
        <v>36.906999999999996</v>
      </c>
      <c r="BU17" s="9">
        <v>18.401</v>
      </c>
      <c r="BV17" s="9">
        <v>18.506</v>
      </c>
      <c r="BW17" s="9">
        <v>18.103999999999999</v>
      </c>
      <c r="BX17" s="9">
        <v>2.82</v>
      </c>
      <c r="BY17" s="9">
        <v>15.282999999999999</v>
      </c>
      <c r="BZ17" s="9">
        <v>504.334</v>
      </c>
      <c r="CA17" s="9">
        <v>215.87700000000001</v>
      </c>
      <c r="CB17" s="9">
        <v>288.45699999999999</v>
      </c>
      <c r="CC17" s="9">
        <v>189.9</v>
      </c>
      <c r="CD17" s="9">
        <v>96.132000000000005</v>
      </c>
      <c r="CE17" s="9">
        <v>93.768000000000001</v>
      </c>
      <c r="CF17" s="9">
        <v>174.37200000000001</v>
      </c>
      <c r="CG17" s="9">
        <v>90.275000000000006</v>
      </c>
      <c r="CH17" s="9">
        <v>84.096000000000004</v>
      </c>
      <c r="CI17" s="9">
        <v>15.528</v>
      </c>
      <c r="CJ17" s="9">
        <v>5.8559999999999999</v>
      </c>
      <c r="CK17" s="9">
        <v>9.6720000000000006</v>
      </c>
      <c r="CL17" s="9">
        <v>4.8949999999999996</v>
      </c>
      <c r="CM17" s="9">
        <v>1.298</v>
      </c>
      <c r="CN17" s="9">
        <v>3.597</v>
      </c>
      <c r="CO17" s="9">
        <v>240.047</v>
      </c>
      <c r="CP17" s="9">
        <v>91.902000000000001</v>
      </c>
      <c r="CQ17" s="9">
        <v>148.14500000000001</v>
      </c>
      <c r="CR17" s="9">
        <v>33.97</v>
      </c>
      <c r="CS17" s="9">
        <v>14.486000000000001</v>
      </c>
      <c r="CT17" s="9">
        <v>19.484000000000002</v>
      </c>
      <c r="CU17" s="9">
        <v>206.077</v>
      </c>
      <c r="CV17" s="9">
        <v>77.415999999999997</v>
      </c>
      <c r="CW17" s="9">
        <v>128.661</v>
      </c>
      <c r="CX17" s="9">
        <v>69.492000000000004</v>
      </c>
      <c r="CY17" s="9">
        <v>26.545000000000002</v>
      </c>
      <c r="CZ17" s="9">
        <v>42.947000000000003</v>
      </c>
      <c r="DA17" s="9">
        <v>1403.489</v>
      </c>
      <c r="DB17" s="9">
        <v>597.90899999999999</v>
      </c>
      <c r="DC17" s="9">
        <v>805.58100000000002</v>
      </c>
      <c r="DD17" s="9">
        <v>1242.165</v>
      </c>
      <c r="DE17" s="9">
        <v>518.09500000000003</v>
      </c>
      <c r="DF17" s="9">
        <v>724.07</v>
      </c>
      <c r="DG17" s="9">
        <v>161.32400000000001</v>
      </c>
      <c r="DH17" s="9">
        <v>79.813999999999993</v>
      </c>
      <c r="DI17" s="9">
        <v>81.510999999999996</v>
      </c>
      <c r="DJ17" s="9">
        <v>207.54400000000001</v>
      </c>
      <c r="DK17" s="9">
        <v>106.789</v>
      </c>
      <c r="DL17" s="9">
        <v>100.755</v>
      </c>
      <c r="DM17" s="9">
        <v>1788.463</v>
      </c>
      <c r="DN17" s="9">
        <v>744.73099999999999</v>
      </c>
      <c r="DO17" s="9">
        <v>1043.731</v>
      </c>
      <c r="DP17" s="9">
        <v>3498.248</v>
      </c>
      <c r="DQ17" s="9">
        <v>1839.2929999999999</v>
      </c>
      <c r="DR17" s="9">
        <v>1658.954</v>
      </c>
      <c r="DS17" s="9">
        <v>1907.8240000000001</v>
      </c>
      <c r="DT17" s="9">
        <v>813.78499999999997</v>
      </c>
      <c r="DU17" s="9">
        <v>1094.038</v>
      </c>
      <c r="DV17" s="9">
        <v>4137.9979999999996</v>
      </c>
      <c r="DW17" s="9">
        <v>2018.2139999999999</v>
      </c>
      <c r="DX17" s="9">
        <v>2119.7829999999999</v>
      </c>
      <c r="DY17" s="9">
        <v>2596.3530000000001</v>
      </c>
      <c r="DZ17" s="9">
        <v>1341.3340000000001</v>
      </c>
      <c r="EA17" s="9">
        <v>1255.02</v>
      </c>
      <c r="EB17" s="9">
        <v>366.36700000000002</v>
      </c>
      <c r="EC17" s="9">
        <v>181.845</v>
      </c>
      <c r="ED17" s="9">
        <v>184.52199999999999</v>
      </c>
      <c r="EE17" s="9">
        <v>233.84</v>
      </c>
      <c r="EF17" s="9">
        <v>97.909000000000006</v>
      </c>
      <c r="EG17" s="9">
        <v>135.93100000000001</v>
      </c>
      <c r="EH17" s="9">
        <v>427.96300000000002</v>
      </c>
      <c r="EI17" s="9">
        <v>186.60499999999999</v>
      </c>
      <c r="EJ17" s="9">
        <v>241.358</v>
      </c>
      <c r="EK17" s="9">
        <v>68.971000000000004</v>
      </c>
      <c r="EL17" s="9">
        <v>30.045000000000002</v>
      </c>
      <c r="EM17" s="9">
        <v>38.926000000000002</v>
      </c>
      <c r="EN17" s="9">
        <v>47.542999999999999</v>
      </c>
      <c r="EO17" s="9">
        <v>24.678999999999998</v>
      </c>
      <c r="EP17" s="9">
        <v>22.864000000000001</v>
      </c>
      <c r="EQ17" s="9">
        <v>23.657</v>
      </c>
      <c r="ER17" s="9">
        <v>11.965999999999999</v>
      </c>
      <c r="ES17" s="9">
        <v>11.691000000000001</v>
      </c>
      <c r="ET17" s="9">
        <v>23.885999999999999</v>
      </c>
      <c r="EU17" s="9">
        <v>12.712999999999999</v>
      </c>
      <c r="EV17" s="9">
        <v>11.173</v>
      </c>
      <c r="EW17" s="9">
        <v>21.428000000000001</v>
      </c>
      <c r="EX17" s="9">
        <v>5.3659999999999997</v>
      </c>
      <c r="EY17" s="9">
        <v>16.062000000000001</v>
      </c>
      <c r="EZ17" s="9">
        <v>358.99299999999999</v>
      </c>
      <c r="FA17" s="9">
        <v>156.56100000000001</v>
      </c>
      <c r="FB17" s="9">
        <v>202.43199999999999</v>
      </c>
      <c r="FC17" s="9">
        <v>154.18100000000001</v>
      </c>
      <c r="FD17" s="9">
        <v>83.578999999999994</v>
      </c>
      <c r="FE17" s="9">
        <v>70.602000000000004</v>
      </c>
      <c r="FF17" s="9">
        <v>146.63800000000001</v>
      </c>
      <c r="FG17" s="9">
        <v>82.828999999999994</v>
      </c>
      <c r="FH17" s="9">
        <v>63.808999999999997</v>
      </c>
      <c r="FI17" s="9">
        <v>7.5430000000000001</v>
      </c>
      <c r="FJ17" s="9">
        <v>0.75</v>
      </c>
      <c r="FK17" s="9">
        <v>6.7930000000000001</v>
      </c>
      <c r="FL17" s="9">
        <v>1.7250000000000001</v>
      </c>
      <c r="FM17" s="9">
        <v>0.66500000000000004</v>
      </c>
      <c r="FN17" s="9">
        <v>1.06</v>
      </c>
      <c r="FO17" s="9">
        <v>167.4</v>
      </c>
      <c r="FP17" s="9">
        <v>60.787999999999997</v>
      </c>
      <c r="FQ17" s="9">
        <v>106.611</v>
      </c>
      <c r="FR17" s="9">
        <v>22.689</v>
      </c>
      <c r="FS17" s="9">
        <v>9.3420000000000005</v>
      </c>
      <c r="FT17" s="9">
        <v>13.347</v>
      </c>
      <c r="FU17" s="9">
        <v>144.71100000000001</v>
      </c>
      <c r="FV17" s="9">
        <v>51.445999999999998</v>
      </c>
      <c r="FW17" s="9">
        <v>93.263999999999996</v>
      </c>
      <c r="FX17" s="9">
        <v>35.686</v>
      </c>
      <c r="FY17" s="9">
        <v>11.528</v>
      </c>
      <c r="FZ17" s="9">
        <v>24.158000000000001</v>
      </c>
      <c r="GA17" s="9">
        <v>1113.681</v>
      </c>
      <c r="GB17" s="9">
        <v>490.27600000000001</v>
      </c>
      <c r="GC17" s="9">
        <v>623.40499999999997</v>
      </c>
      <c r="GD17" s="9">
        <v>968.29100000000005</v>
      </c>
      <c r="GE17" s="9">
        <v>421.63799999999998</v>
      </c>
      <c r="GF17" s="9">
        <v>546.654</v>
      </c>
      <c r="GG17" s="9">
        <v>145.38999999999999</v>
      </c>
      <c r="GH17" s="9">
        <v>68.638000000000005</v>
      </c>
      <c r="GI17" s="9">
        <v>76.751000000000005</v>
      </c>
      <c r="GJ17" s="9">
        <v>170.29499999999999</v>
      </c>
      <c r="GK17" s="9">
        <v>94.795000000000002</v>
      </c>
      <c r="GL17" s="9">
        <v>75.498999999999995</v>
      </c>
      <c r="GM17" s="9">
        <v>1371.3489999999999</v>
      </c>
      <c r="GN17" s="9">
        <v>582.08600000000001</v>
      </c>
      <c r="GO17" s="9">
        <v>789.26400000000001</v>
      </c>
      <c r="GP17" s="9">
        <v>2665.3240000000001</v>
      </c>
      <c r="GQ17" s="9">
        <v>1371.3779999999999</v>
      </c>
      <c r="GR17" s="9">
        <v>1293.9459999999999</v>
      </c>
      <c r="GS17" s="9">
        <v>1472.674</v>
      </c>
      <c r="GT17" s="9">
        <v>646.83600000000001</v>
      </c>
      <c r="GU17" s="9">
        <v>825.83699999999999</v>
      </c>
      <c r="GV17" s="9">
        <v>1450.114</v>
      </c>
      <c r="GW17" s="9">
        <v>709.03</v>
      </c>
      <c r="GX17" s="9">
        <v>741.08299999999997</v>
      </c>
      <c r="GY17" s="9">
        <v>847.99599999999998</v>
      </c>
      <c r="GZ17" s="9">
        <v>443.834</v>
      </c>
      <c r="HA17" s="9">
        <v>404.16199999999998</v>
      </c>
      <c r="HB17" s="9">
        <v>123.554</v>
      </c>
      <c r="HC17" s="9">
        <v>63.29</v>
      </c>
      <c r="HD17" s="9">
        <v>60.262999999999998</v>
      </c>
      <c r="HE17" s="9">
        <v>79.863</v>
      </c>
      <c r="HF17" s="9">
        <v>34.677999999999997</v>
      </c>
      <c r="HG17" s="9">
        <v>45.185000000000002</v>
      </c>
      <c r="HH17" s="9">
        <v>149.68299999999999</v>
      </c>
      <c r="HI17" s="9">
        <v>70.13</v>
      </c>
      <c r="HJ17" s="9">
        <v>79.552999999999997</v>
      </c>
      <c r="HK17" s="9">
        <v>20.228000000000002</v>
      </c>
      <c r="HL17" s="9">
        <v>9.8710000000000004</v>
      </c>
      <c r="HM17" s="9">
        <v>10.356999999999999</v>
      </c>
      <c r="HN17" s="9">
        <v>15.074</v>
      </c>
      <c r="HO17" s="9">
        <v>8.2159999999999993</v>
      </c>
      <c r="HP17" s="9">
        <v>6.8579999999999997</v>
      </c>
      <c r="HQ17" s="9">
        <v>6.51</v>
      </c>
      <c r="HR17" s="9">
        <v>4.6559999999999997</v>
      </c>
      <c r="HS17" s="9">
        <v>1.8540000000000001</v>
      </c>
      <c r="HT17" s="9">
        <v>8.5640000000000001</v>
      </c>
      <c r="HU17" s="9">
        <v>3.5609999999999999</v>
      </c>
      <c r="HV17" s="9">
        <v>5.0030000000000001</v>
      </c>
      <c r="HW17" s="9">
        <v>5.1539999999999999</v>
      </c>
      <c r="HX17" s="9">
        <v>1.6539999999999999</v>
      </c>
      <c r="HY17" s="9">
        <v>3.5</v>
      </c>
      <c r="HZ17" s="9">
        <v>129.45400000000001</v>
      </c>
      <c r="IA17" s="9">
        <v>60.259</v>
      </c>
      <c r="IB17" s="9">
        <v>69.194999999999993</v>
      </c>
      <c r="IC17" s="9">
        <v>57.149000000000001</v>
      </c>
      <c r="ID17" s="9">
        <v>28.741</v>
      </c>
      <c r="IE17" s="9">
        <v>28.408000000000001</v>
      </c>
      <c r="IF17" s="9">
        <v>54.661999999999999</v>
      </c>
      <c r="IG17" s="9">
        <v>28.062999999999999</v>
      </c>
      <c r="IH17" s="9">
        <v>26.599</v>
      </c>
      <c r="II17" s="9">
        <v>2.4870000000000001</v>
      </c>
      <c r="IJ17" s="9">
        <v>0.67800000000000005</v>
      </c>
      <c r="IK17" s="9">
        <v>1.8089999999999999</v>
      </c>
      <c r="IL17" s="9">
        <v>2.169</v>
      </c>
      <c r="IM17" s="9">
        <v>1.1910000000000001</v>
      </c>
      <c r="IN17" s="9">
        <v>0.97799999999999998</v>
      </c>
      <c r="IO17" s="9">
        <v>57.152999999999999</v>
      </c>
      <c r="IP17" s="9">
        <v>25.1</v>
      </c>
      <c r="IQ17" s="9">
        <v>32.052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4.9909999999999997</v>
      </c>
      <c r="C11" s="9">
        <v>1.798</v>
      </c>
      <c r="D11" s="9">
        <v>3.1920000000000002</v>
      </c>
      <c r="E11" s="9">
        <v>60.372</v>
      </c>
      <c r="F11" s="9">
        <v>22.451000000000001</v>
      </c>
      <c r="G11" s="9">
        <v>37.920999999999999</v>
      </c>
      <c r="H11" s="9">
        <v>15.632</v>
      </c>
      <c r="I11" s="9">
        <v>6.3369999999999997</v>
      </c>
      <c r="J11" s="9">
        <v>9.2949999999999999</v>
      </c>
      <c r="K11" s="9">
        <v>422.36</v>
      </c>
      <c r="L11" s="9">
        <v>181.84200000000001</v>
      </c>
      <c r="M11" s="9">
        <v>240.518</v>
      </c>
      <c r="N11" s="9">
        <v>388.01</v>
      </c>
      <c r="O11" s="9">
        <v>160.92099999999999</v>
      </c>
      <c r="P11" s="9">
        <v>227.089</v>
      </c>
      <c r="Q11" s="9">
        <v>34.35</v>
      </c>
      <c r="R11" s="9">
        <v>20.922000000000001</v>
      </c>
      <c r="S11" s="9">
        <v>13.429</v>
      </c>
      <c r="T11" s="9">
        <v>57.426000000000002</v>
      </c>
      <c r="U11" s="9">
        <v>30.251000000000001</v>
      </c>
      <c r="V11" s="9">
        <v>27.175000000000001</v>
      </c>
      <c r="W11" s="9">
        <v>518.76</v>
      </c>
      <c r="X11" s="9">
        <v>216.53299999999999</v>
      </c>
      <c r="Y11" s="9">
        <v>302.22699999999998</v>
      </c>
      <c r="Z11" s="9">
        <v>819.40599999999995</v>
      </c>
      <c r="AA11" s="9">
        <v>436.702</v>
      </c>
      <c r="AB11" s="9">
        <v>382.70400000000001</v>
      </c>
      <c r="AC11" s="9">
        <v>554.41999999999996</v>
      </c>
      <c r="AD11" s="9">
        <v>239.066</v>
      </c>
      <c r="AE11" s="9">
        <v>315.35399999999998</v>
      </c>
      <c r="AF11" s="9">
        <v>2018.203</v>
      </c>
      <c r="AG11" s="9">
        <v>1011.062</v>
      </c>
      <c r="AH11" s="9">
        <v>1007.141</v>
      </c>
      <c r="AI11" s="9">
        <v>1329.2750000000001</v>
      </c>
      <c r="AJ11" s="9">
        <v>740.52099999999996</v>
      </c>
      <c r="AK11" s="9">
        <v>588.75400000000002</v>
      </c>
      <c r="AL11" s="9">
        <v>192.47300000000001</v>
      </c>
      <c r="AM11" s="9">
        <v>107.157</v>
      </c>
      <c r="AN11" s="9">
        <v>85.316000000000003</v>
      </c>
      <c r="AO11" s="9">
        <v>104.65600000000001</v>
      </c>
      <c r="AP11" s="9">
        <v>42.798999999999999</v>
      </c>
      <c r="AQ11" s="9">
        <v>61.857999999999997</v>
      </c>
      <c r="AR11" s="9">
        <v>222.70699999999999</v>
      </c>
      <c r="AS11" s="9">
        <v>88.516999999999996</v>
      </c>
      <c r="AT11" s="9">
        <v>134.19</v>
      </c>
      <c r="AU11" s="9">
        <v>30.573</v>
      </c>
      <c r="AV11" s="9">
        <v>11.115</v>
      </c>
      <c r="AW11" s="9">
        <v>19.459</v>
      </c>
      <c r="AX11" s="9">
        <v>22.526</v>
      </c>
      <c r="AY11" s="9">
        <v>10.709</v>
      </c>
      <c r="AZ11" s="9">
        <v>11.817</v>
      </c>
      <c r="BA11" s="9">
        <v>12.021000000000001</v>
      </c>
      <c r="BB11" s="9">
        <v>6.1829999999999998</v>
      </c>
      <c r="BC11" s="9">
        <v>5.8380000000000001</v>
      </c>
      <c r="BD11" s="9">
        <v>10.504</v>
      </c>
      <c r="BE11" s="9">
        <v>4.5259999999999998</v>
      </c>
      <c r="BF11" s="9">
        <v>5.9790000000000001</v>
      </c>
      <c r="BG11" s="9">
        <v>8.048</v>
      </c>
      <c r="BH11" s="9">
        <v>0.40600000000000003</v>
      </c>
      <c r="BI11" s="9">
        <v>7.6420000000000003</v>
      </c>
      <c r="BJ11" s="9">
        <v>192.13300000000001</v>
      </c>
      <c r="BK11" s="9">
        <v>77.402000000000001</v>
      </c>
      <c r="BL11" s="9">
        <v>114.73099999999999</v>
      </c>
      <c r="BM11" s="9">
        <v>73.194999999999993</v>
      </c>
      <c r="BN11" s="9">
        <v>40.926000000000002</v>
      </c>
      <c r="BO11" s="9">
        <v>32.268999999999998</v>
      </c>
      <c r="BP11" s="9">
        <v>68.745999999999995</v>
      </c>
      <c r="BQ11" s="9">
        <v>39.241</v>
      </c>
      <c r="BR11" s="9">
        <v>29.506</v>
      </c>
      <c r="BS11" s="9">
        <v>4.4489999999999998</v>
      </c>
      <c r="BT11" s="9">
        <v>1.6859999999999999</v>
      </c>
      <c r="BU11" s="9">
        <v>2.7629999999999999</v>
      </c>
      <c r="BV11" s="9">
        <v>1.264</v>
      </c>
      <c r="BW11" s="9">
        <v>0.86899999999999999</v>
      </c>
      <c r="BX11" s="9">
        <v>0.39400000000000002</v>
      </c>
      <c r="BY11" s="9">
        <v>91.093000000000004</v>
      </c>
      <c r="BZ11" s="9">
        <v>26.844999999999999</v>
      </c>
      <c r="CA11" s="9">
        <v>64.248000000000005</v>
      </c>
      <c r="CB11" s="9">
        <v>11.324999999999999</v>
      </c>
      <c r="CC11" s="9">
        <v>5.1660000000000004</v>
      </c>
      <c r="CD11" s="9">
        <v>6.1589999999999998</v>
      </c>
      <c r="CE11" s="9">
        <v>79.769000000000005</v>
      </c>
      <c r="CF11" s="9">
        <v>21.68</v>
      </c>
      <c r="CG11" s="9">
        <v>58.088999999999999</v>
      </c>
      <c r="CH11" s="9">
        <v>26.581</v>
      </c>
      <c r="CI11" s="9">
        <v>8.7609999999999992</v>
      </c>
      <c r="CJ11" s="9">
        <v>17.82</v>
      </c>
      <c r="CK11" s="9">
        <v>466.221</v>
      </c>
      <c r="CL11" s="9">
        <v>182.02500000000001</v>
      </c>
      <c r="CM11" s="9">
        <v>284.197</v>
      </c>
      <c r="CN11" s="9">
        <v>425.98399999999998</v>
      </c>
      <c r="CO11" s="9">
        <v>162.17599999999999</v>
      </c>
      <c r="CP11" s="9">
        <v>263.80799999999999</v>
      </c>
      <c r="CQ11" s="9">
        <v>40.238</v>
      </c>
      <c r="CR11" s="9">
        <v>19.847999999999999</v>
      </c>
      <c r="CS11" s="9">
        <v>20.388999999999999</v>
      </c>
      <c r="CT11" s="9">
        <v>80.766999999999996</v>
      </c>
      <c r="CU11" s="9">
        <v>45.423999999999999</v>
      </c>
      <c r="CV11" s="9">
        <v>35.344000000000001</v>
      </c>
      <c r="CW11" s="9">
        <v>608.16099999999994</v>
      </c>
      <c r="CX11" s="9">
        <v>225.11799999999999</v>
      </c>
      <c r="CY11" s="9">
        <v>383.04300000000001</v>
      </c>
      <c r="CZ11" s="9">
        <v>1359.848</v>
      </c>
      <c r="DA11" s="9">
        <v>751.63499999999999</v>
      </c>
      <c r="DB11" s="9">
        <v>608.21299999999997</v>
      </c>
      <c r="DC11" s="9">
        <v>658.35500000000002</v>
      </c>
      <c r="DD11" s="9">
        <v>259.42700000000002</v>
      </c>
      <c r="DE11" s="9">
        <v>398.928</v>
      </c>
      <c r="DF11" s="9">
        <v>416.55399999999997</v>
      </c>
      <c r="DG11" s="9">
        <v>204.48699999999999</v>
      </c>
      <c r="DH11" s="9">
        <v>212.06800000000001</v>
      </c>
      <c r="DI11" s="9">
        <v>240.65899999999999</v>
      </c>
      <c r="DJ11" s="9">
        <v>127.63800000000001</v>
      </c>
      <c r="DK11" s="9">
        <v>113.021</v>
      </c>
      <c r="DL11" s="9">
        <v>41.3</v>
      </c>
      <c r="DM11" s="9">
        <v>20.672999999999998</v>
      </c>
      <c r="DN11" s="9">
        <v>20.626999999999999</v>
      </c>
      <c r="DO11" s="9">
        <v>27.494</v>
      </c>
      <c r="DP11" s="9">
        <v>10.699</v>
      </c>
      <c r="DQ11" s="9">
        <v>16.794</v>
      </c>
      <c r="DR11" s="9">
        <v>49.015000000000001</v>
      </c>
      <c r="DS11" s="9">
        <v>21.876999999999999</v>
      </c>
      <c r="DT11" s="9">
        <v>27.138000000000002</v>
      </c>
      <c r="DU11" s="9">
        <v>6.5019999999999998</v>
      </c>
      <c r="DV11" s="9">
        <v>2.4649999999999999</v>
      </c>
      <c r="DW11" s="9">
        <v>4.0369999999999999</v>
      </c>
      <c r="DX11" s="9">
        <v>4.5010000000000003</v>
      </c>
      <c r="DY11" s="9">
        <v>1.8660000000000001</v>
      </c>
      <c r="DZ11" s="9">
        <v>2.6339999999999999</v>
      </c>
      <c r="EA11" s="9">
        <v>2.758</v>
      </c>
      <c r="EB11" s="9">
        <v>1.59</v>
      </c>
      <c r="EC11" s="9">
        <v>1.167</v>
      </c>
      <c r="ED11" s="9">
        <v>1.7430000000000001</v>
      </c>
      <c r="EE11" s="9">
        <v>0.27600000000000002</v>
      </c>
      <c r="EF11" s="9">
        <v>1.4670000000000001</v>
      </c>
      <c r="EG11" s="9">
        <v>2.0019999999999998</v>
      </c>
      <c r="EH11" s="9">
        <v>0.59899999999999998</v>
      </c>
      <c r="EI11" s="9">
        <v>1.403</v>
      </c>
      <c r="EJ11" s="9">
        <v>42.512999999999998</v>
      </c>
      <c r="EK11" s="9">
        <v>19.411999999999999</v>
      </c>
      <c r="EL11" s="9">
        <v>23.100999999999999</v>
      </c>
      <c r="EM11" s="9">
        <v>15.212</v>
      </c>
      <c r="EN11" s="9">
        <v>8.8010000000000002</v>
      </c>
      <c r="EO11" s="9">
        <v>6.4109999999999996</v>
      </c>
      <c r="EP11" s="9">
        <v>14.029</v>
      </c>
      <c r="EQ11" s="9">
        <v>8.3360000000000003</v>
      </c>
      <c r="ER11" s="9">
        <v>5.6929999999999996</v>
      </c>
      <c r="ES11" s="9">
        <v>1.1830000000000001</v>
      </c>
      <c r="ET11" s="9">
        <v>0.46500000000000002</v>
      </c>
      <c r="EU11" s="9">
        <v>0.71799999999999997</v>
      </c>
      <c r="EV11" s="9">
        <v>0.126</v>
      </c>
      <c r="EW11" s="9">
        <v>0</v>
      </c>
      <c r="EX11" s="9">
        <v>0.126</v>
      </c>
      <c r="EY11" s="9">
        <v>22.126999999999999</v>
      </c>
      <c r="EZ11" s="9">
        <v>8.0570000000000004</v>
      </c>
      <c r="FA11" s="9">
        <v>14.07</v>
      </c>
      <c r="FB11" s="9">
        <v>2.3149999999999999</v>
      </c>
      <c r="FC11" s="9">
        <v>1.151</v>
      </c>
      <c r="FD11" s="9">
        <v>1.1639999999999999</v>
      </c>
      <c r="FE11" s="9">
        <v>19.812000000000001</v>
      </c>
      <c r="FF11" s="9">
        <v>6.9059999999999997</v>
      </c>
      <c r="FG11" s="9">
        <v>12.906000000000001</v>
      </c>
      <c r="FH11" s="9">
        <v>5.048</v>
      </c>
      <c r="FI11" s="9">
        <v>2.5539999999999998</v>
      </c>
      <c r="FJ11" s="9">
        <v>2.4940000000000002</v>
      </c>
      <c r="FK11" s="9">
        <v>126.88</v>
      </c>
      <c r="FL11" s="9">
        <v>54.972000000000001</v>
      </c>
      <c r="FM11" s="9">
        <v>71.908000000000001</v>
      </c>
      <c r="FN11" s="9">
        <v>113.66</v>
      </c>
      <c r="FO11" s="9">
        <v>48.298999999999999</v>
      </c>
      <c r="FP11" s="9">
        <v>65.36</v>
      </c>
      <c r="FQ11" s="9">
        <v>13.22</v>
      </c>
      <c r="FR11" s="9">
        <v>6.673</v>
      </c>
      <c r="FS11" s="9">
        <v>6.5469999999999997</v>
      </c>
      <c r="FT11" s="9">
        <v>16.786000000000001</v>
      </c>
      <c r="FU11" s="9">
        <v>9.9260000000000002</v>
      </c>
      <c r="FV11" s="9">
        <v>6.8609999999999998</v>
      </c>
      <c r="FW11" s="9">
        <v>159.10900000000001</v>
      </c>
      <c r="FX11" s="9">
        <v>66.923000000000002</v>
      </c>
      <c r="FY11" s="9">
        <v>92.186000000000007</v>
      </c>
      <c r="FZ11" s="9">
        <v>247.161</v>
      </c>
      <c r="GA11" s="9">
        <v>130.10300000000001</v>
      </c>
      <c r="GB11" s="9">
        <v>117.059</v>
      </c>
      <c r="GC11" s="9">
        <v>169.393</v>
      </c>
      <c r="GD11" s="9">
        <v>74.384</v>
      </c>
      <c r="GE11" s="9">
        <v>95.009</v>
      </c>
      <c r="GF11" s="9">
        <v>168.851</v>
      </c>
      <c r="GG11" s="9">
        <v>87.263000000000005</v>
      </c>
      <c r="GH11" s="9">
        <v>81.587999999999994</v>
      </c>
      <c r="GI11" s="9">
        <v>129.005</v>
      </c>
      <c r="GJ11" s="9">
        <v>69.322000000000003</v>
      </c>
      <c r="GK11" s="9">
        <v>59.683</v>
      </c>
      <c r="GL11" s="9">
        <v>10.45</v>
      </c>
      <c r="GM11" s="9">
        <v>5.4560000000000004</v>
      </c>
      <c r="GN11" s="9">
        <v>4.9939999999999998</v>
      </c>
      <c r="GO11" s="9">
        <v>5.0549999999999997</v>
      </c>
      <c r="GP11" s="9">
        <v>2.044</v>
      </c>
      <c r="GQ11" s="9">
        <v>3.0110000000000001</v>
      </c>
      <c r="GR11" s="9">
        <v>13.617000000000001</v>
      </c>
      <c r="GS11" s="9">
        <v>6.1479999999999997</v>
      </c>
      <c r="GT11" s="9">
        <v>7.4690000000000003</v>
      </c>
      <c r="GU11" s="9">
        <v>2.5</v>
      </c>
      <c r="GV11" s="9">
        <v>1.419</v>
      </c>
      <c r="GW11" s="9">
        <v>1.081</v>
      </c>
      <c r="GX11" s="9">
        <v>2.1619999999999999</v>
      </c>
      <c r="GY11" s="9">
        <v>1.341</v>
      </c>
      <c r="GZ11" s="9">
        <v>0.82099999999999995</v>
      </c>
      <c r="HA11" s="9">
        <v>0.79200000000000004</v>
      </c>
      <c r="HB11" s="9">
        <v>0.64900000000000002</v>
      </c>
      <c r="HC11" s="9">
        <v>0.14299999999999999</v>
      </c>
      <c r="HD11" s="9">
        <v>1.37</v>
      </c>
      <c r="HE11" s="9">
        <v>0.69199999999999995</v>
      </c>
      <c r="HF11" s="9">
        <v>0.67800000000000005</v>
      </c>
      <c r="HG11" s="9">
        <v>0.33800000000000002</v>
      </c>
      <c r="HH11" s="9">
        <v>7.8E-2</v>
      </c>
      <c r="HI11" s="9">
        <v>0.26</v>
      </c>
      <c r="HJ11" s="9">
        <v>11.117000000000001</v>
      </c>
      <c r="HK11" s="9">
        <v>4.7290000000000001</v>
      </c>
      <c r="HL11" s="9">
        <v>6.3879999999999999</v>
      </c>
      <c r="HM11" s="9">
        <v>4.4420000000000002</v>
      </c>
      <c r="HN11" s="9">
        <v>2.0659999999999998</v>
      </c>
      <c r="HO11" s="9">
        <v>2.3759999999999999</v>
      </c>
      <c r="HP11" s="9">
        <v>3.9359999999999999</v>
      </c>
      <c r="HQ11" s="9">
        <v>1.988</v>
      </c>
      <c r="HR11" s="9">
        <v>1.9470000000000001</v>
      </c>
      <c r="HS11" s="9">
        <v>0.50600000000000001</v>
      </c>
      <c r="HT11" s="9">
        <v>7.8E-2</v>
      </c>
      <c r="HU11" s="9">
        <v>0.42799999999999999</v>
      </c>
      <c r="HV11" s="9">
        <v>0</v>
      </c>
      <c r="HW11" s="9">
        <v>0</v>
      </c>
      <c r="HX11" s="9">
        <v>0</v>
      </c>
      <c r="HY11" s="9">
        <v>5.3490000000000002</v>
      </c>
      <c r="HZ11" s="9">
        <v>2.1480000000000001</v>
      </c>
      <c r="IA11" s="9">
        <v>3.2</v>
      </c>
      <c r="IB11" s="9">
        <v>0.47</v>
      </c>
      <c r="IC11" s="9">
        <v>0.28499999999999998</v>
      </c>
      <c r="ID11" s="9">
        <v>0.185</v>
      </c>
      <c r="IE11" s="9">
        <v>4.8780000000000001</v>
      </c>
      <c r="IF11" s="9">
        <v>1.863</v>
      </c>
      <c r="IG11" s="9">
        <v>3.0150000000000001</v>
      </c>
      <c r="IH11" s="9">
        <v>1.327</v>
      </c>
      <c r="II11" s="9">
        <v>0.51400000000000001</v>
      </c>
      <c r="IJ11" s="9">
        <v>0.81299999999999994</v>
      </c>
      <c r="IK11" s="9">
        <v>26.228999999999999</v>
      </c>
      <c r="IL11" s="9">
        <v>11.792999999999999</v>
      </c>
      <c r="IM11" s="9">
        <v>14.436</v>
      </c>
      <c r="IN11" s="9">
        <v>24.454999999999998</v>
      </c>
      <c r="IO11" s="9">
        <v>10.48</v>
      </c>
      <c r="IP11" s="9">
        <v>13.975</v>
      </c>
      <c r="IQ11" s="9">
        <v>1.774</v>
      </c>
    </row>
    <row r="12" spans="1:251">
      <c r="A12" s="10">
        <v>42401</v>
      </c>
      <c r="B12" s="9">
        <v>6.8230000000000004</v>
      </c>
      <c r="C12" s="9">
        <v>2.5099999999999998</v>
      </c>
      <c r="D12" s="9">
        <v>4.3140000000000001</v>
      </c>
      <c r="E12" s="9">
        <v>54.411000000000001</v>
      </c>
      <c r="F12" s="9">
        <v>22.888000000000002</v>
      </c>
      <c r="G12" s="9">
        <v>31.523</v>
      </c>
      <c r="H12" s="9">
        <v>18.780999999999999</v>
      </c>
      <c r="I12" s="9">
        <v>6.726</v>
      </c>
      <c r="J12" s="9">
        <v>12.055</v>
      </c>
      <c r="K12" s="9">
        <v>408.39100000000002</v>
      </c>
      <c r="L12" s="9">
        <v>179.017</v>
      </c>
      <c r="M12" s="9">
        <v>229.374</v>
      </c>
      <c r="N12" s="9">
        <v>371.34899999999999</v>
      </c>
      <c r="O12" s="9">
        <v>157.964</v>
      </c>
      <c r="P12" s="9">
        <v>213.38499999999999</v>
      </c>
      <c r="Q12" s="9">
        <v>37.042000000000002</v>
      </c>
      <c r="R12" s="9">
        <v>21.053000000000001</v>
      </c>
      <c r="S12" s="9">
        <v>15.989000000000001</v>
      </c>
      <c r="T12" s="9">
        <v>64.114000000000004</v>
      </c>
      <c r="U12" s="9">
        <v>34.286999999999999</v>
      </c>
      <c r="V12" s="9">
        <v>29.826000000000001</v>
      </c>
      <c r="W12" s="9">
        <v>502.654</v>
      </c>
      <c r="X12" s="9">
        <v>216.72</v>
      </c>
      <c r="Y12" s="9">
        <v>285.93400000000003</v>
      </c>
      <c r="Z12" s="9">
        <v>822.56899999999996</v>
      </c>
      <c r="AA12" s="9">
        <v>431.91</v>
      </c>
      <c r="AB12" s="9">
        <v>390.65899999999999</v>
      </c>
      <c r="AC12" s="9">
        <v>548.97</v>
      </c>
      <c r="AD12" s="9">
        <v>244.124</v>
      </c>
      <c r="AE12" s="9">
        <v>304.846</v>
      </c>
      <c r="AF12" s="9">
        <v>2014.8009999999999</v>
      </c>
      <c r="AG12" s="9">
        <v>1008.9589999999999</v>
      </c>
      <c r="AH12" s="9">
        <v>1005.843</v>
      </c>
      <c r="AI12" s="9">
        <v>1308.1120000000001</v>
      </c>
      <c r="AJ12" s="9">
        <v>717.346</v>
      </c>
      <c r="AK12" s="9">
        <v>590.76599999999996</v>
      </c>
      <c r="AL12" s="9">
        <v>211.69</v>
      </c>
      <c r="AM12" s="9">
        <v>114.60299999999999</v>
      </c>
      <c r="AN12" s="9">
        <v>97.085999999999999</v>
      </c>
      <c r="AO12" s="9">
        <v>127.637</v>
      </c>
      <c r="AP12" s="9">
        <v>52.055</v>
      </c>
      <c r="AQ12" s="9">
        <v>75.581999999999994</v>
      </c>
      <c r="AR12" s="9">
        <v>221.15700000000001</v>
      </c>
      <c r="AS12" s="9">
        <v>92.247</v>
      </c>
      <c r="AT12" s="9">
        <v>128.91</v>
      </c>
      <c r="AU12" s="9">
        <v>29.273</v>
      </c>
      <c r="AV12" s="9">
        <v>16</v>
      </c>
      <c r="AW12" s="9">
        <v>13.273</v>
      </c>
      <c r="AX12" s="9">
        <v>20.384</v>
      </c>
      <c r="AY12" s="9">
        <v>12.516999999999999</v>
      </c>
      <c r="AZ12" s="9">
        <v>7.867</v>
      </c>
      <c r="BA12" s="9">
        <v>11.439</v>
      </c>
      <c r="BB12" s="9">
        <v>8.6839999999999993</v>
      </c>
      <c r="BC12" s="9">
        <v>2.7559999999999998</v>
      </c>
      <c r="BD12" s="9">
        <v>8.9450000000000003</v>
      </c>
      <c r="BE12" s="9">
        <v>3.8330000000000002</v>
      </c>
      <c r="BF12" s="9">
        <v>5.1109999999999998</v>
      </c>
      <c r="BG12" s="9">
        <v>8.8889999999999993</v>
      </c>
      <c r="BH12" s="9">
        <v>3.4830000000000001</v>
      </c>
      <c r="BI12" s="9">
        <v>5.4059999999999997</v>
      </c>
      <c r="BJ12" s="9">
        <v>191.88399999999999</v>
      </c>
      <c r="BK12" s="9">
        <v>76.247</v>
      </c>
      <c r="BL12" s="9">
        <v>115.637</v>
      </c>
      <c r="BM12" s="9">
        <v>75.533000000000001</v>
      </c>
      <c r="BN12" s="9">
        <v>41.298999999999999</v>
      </c>
      <c r="BO12" s="9">
        <v>34.234000000000002</v>
      </c>
      <c r="BP12" s="9">
        <v>72.400999999999996</v>
      </c>
      <c r="BQ12" s="9">
        <v>40.070999999999998</v>
      </c>
      <c r="BR12" s="9">
        <v>32.33</v>
      </c>
      <c r="BS12" s="9">
        <v>3.1309999999999998</v>
      </c>
      <c r="BT12" s="9">
        <v>1.228</v>
      </c>
      <c r="BU12" s="9">
        <v>1.9039999999999999</v>
      </c>
      <c r="BV12" s="9">
        <v>0.81</v>
      </c>
      <c r="BW12" s="9">
        <v>0.28000000000000003</v>
      </c>
      <c r="BX12" s="9">
        <v>0.53</v>
      </c>
      <c r="BY12" s="9">
        <v>94.927000000000007</v>
      </c>
      <c r="BZ12" s="9">
        <v>28.001000000000001</v>
      </c>
      <c r="CA12" s="9">
        <v>66.924999999999997</v>
      </c>
      <c r="CB12" s="9">
        <v>8.0109999999999992</v>
      </c>
      <c r="CC12" s="9">
        <v>3.0350000000000001</v>
      </c>
      <c r="CD12" s="9">
        <v>4.9749999999999996</v>
      </c>
      <c r="CE12" s="9">
        <v>86.915999999999997</v>
      </c>
      <c r="CF12" s="9">
        <v>24.966000000000001</v>
      </c>
      <c r="CG12" s="9">
        <v>61.95</v>
      </c>
      <c r="CH12" s="9">
        <v>20.614000000000001</v>
      </c>
      <c r="CI12" s="9">
        <v>6.6669999999999998</v>
      </c>
      <c r="CJ12" s="9">
        <v>13.946999999999999</v>
      </c>
      <c r="CK12" s="9">
        <v>485.53300000000002</v>
      </c>
      <c r="CL12" s="9">
        <v>199.36699999999999</v>
      </c>
      <c r="CM12" s="9">
        <v>286.166</v>
      </c>
      <c r="CN12" s="9">
        <v>432.69799999999998</v>
      </c>
      <c r="CO12" s="9">
        <v>171.18</v>
      </c>
      <c r="CP12" s="9">
        <v>261.517</v>
      </c>
      <c r="CQ12" s="9">
        <v>52.835000000000001</v>
      </c>
      <c r="CR12" s="9">
        <v>28.186</v>
      </c>
      <c r="CS12" s="9">
        <v>24.649000000000001</v>
      </c>
      <c r="CT12" s="9">
        <v>83.840999999999994</v>
      </c>
      <c r="CU12" s="9">
        <v>48.755000000000003</v>
      </c>
      <c r="CV12" s="9">
        <v>35.085999999999999</v>
      </c>
      <c r="CW12" s="9">
        <v>622.84900000000005</v>
      </c>
      <c r="CX12" s="9">
        <v>242.858</v>
      </c>
      <c r="CY12" s="9">
        <v>379.99099999999999</v>
      </c>
      <c r="CZ12" s="9">
        <v>1337.385</v>
      </c>
      <c r="DA12" s="9">
        <v>733.34500000000003</v>
      </c>
      <c r="DB12" s="9">
        <v>604.04</v>
      </c>
      <c r="DC12" s="9">
        <v>677.41600000000005</v>
      </c>
      <c r="DD12" s="9">
        <v>275.61399999999998</v>
      </c>
      <c r="DE12" s="9">
        <v>401.803</v>
      </c>
      <c r="DF12" s="9">
        <v>417.06599999999997</v>
      </c>
      <c r="DG12" s="9">
        <v>205.47900000000001</v>
      </c>
      <c r="DH12" s="9">
        <v>211.58699999999999</v>
      </c>
      <c r="DI12" s="9">
        <v>237.19399999999999</v>
      </c>
      <c r="DJ12" s="9">
        <v>125.102</v>
      </c>
      <c r="DK12" s="9">
        <v>112.093</v>
      </c>
      <c r="DL12" s="9">
        <v>35.631999999999998</v>
      </c>
      <c r="DM12" s="9">
        <v>17.984000000000002</v>
      </c>
      <c r="DN12" s="9">
        <v>17.648</v>
      </c>
      <c r="DO12" s="9">
        <v>20.939</v>
      </c>
      <c r="DP12" s="9">
        <v>8.2080000000000002</v>
      </c>
      <c r="DQ12" s="9">
        <v>12.731</v>
      </c>
      <c r="DR12" s="9">
        <v>47.314</v>
      </c>
      <c r="DS12" s="9">
        <v>22.459</v>
      </c>
      <c r="DT12" s="9">
        <v>24.855</v>
      </c>
      <c r="DU12" s="9">
        <v>5.3129999999999997</v>
      </c>
      <c r="DV12" s="9">
        <v>2.3769999999999998</v>
      </c>
      <c r="DW12" s="9">
        <v>2.9359999999999999</v>
      </c>
      <c r="DX12" s="9">
        <v>4.25</v>
      </c>
      <c r="DY12" s="9">
        <v>2.2549999999999999</v>
      </c>
      <c r="DZ12" s="9">
        <v>1.9950000000000001</v>
      </c>
      <c r="EA12" s="9">
        <v>2.0299999999999998</v>
      </c>
      <c r="EB12" s="9">
        <v>1.1599999999999999</v>
      </c>
      <c r="EC12" s="9">
        <v>0.86899999999999999</v>
      </c>
      <c r="ED12" s="9">
        <v>2.2200000000000002</v>
      </c>
      <c r="EE12" s="9">
        <v>1.095</v>
      </c>
      <c r="EF12" s="9">
        <v>1.125</v>
      </c>
      <c r="EG12" s="9">
        <v>1.0629999999999999</v>
      </c>
      <c r="EH12" s="9">
        <v>0.122</v>
      </c>
      <c r="EI12" s="9">
        <v>0.94099999999999995</v>
      </c>
      <c r="EJ12" s="9">
        <v>42.000999999999998</v>
      </c>
      <c r="EK12" s="9">
        <v>20.081</v>
      </c>
      <c r="EL12" s="9">
        <v>21.919</v>
      </c>
      <c r="EM12" s="9">
        <v>16.291</v>
      </c>
      <c r="EN12" s="9">
        <v>9.0419999999999998</v>
      </c>
      <c r="EO12" s="9">
        <v>7.2489999999999997</v>
      </c>
      <c r="EP12" s="9">
        <v>15.484999999999999</v>
      </c>
      <c r="EQ12" s="9">
        <v>8.6669999999999998</v>
      </c>
      <c r="ER12" s="9">
        <v>6.8170000000000002</v>
      </c>
      <c r="ES12" s="9">
        <v>0.80700000000000005</v>
      </c>
      <c r="ET12" s="9">
        <v>0.375</v>
      </c>
      <c r="EU12" s="9">
        <v>0.432</v>
      </c>
      <c r="EV12" s="9">
        <v>0.23200000000000001</v>
      </c>
      <c r="EW12" s="9">
        <v>0.124</v>
      </c>
      <c r="EX12" s="9">
        <v>0.109</v>
      </c>
      <c r="EY12" s="9">
        <v>20.239000000000001</v>
      </c>
      <c r="EZ12" s="9">
        <v>8.8420000000000005</v>
      </c>
      <c r="FA12" s="9">
        <v>11.397</v>
      </c>
      <c r="FB12" s="9">
        <v>1.756</v>
      </c>
      <c r="FC12" s="9">
        <v>0.70099999999999996</v>
      </c>
      <c r="FD12" s="9">
        <v>1.0549999999999999</v>
      </c>
      <c r="FE12" s="9">
        <v>18.483000000000001</v>
      </c>
      <c r="FF12" s="9">
        <v>8.141</v>
      </c>
      <c r="FG12" s="9">
        <v>10.342000000000001</v>
      </c>
      <c r="FH12" s="9">
        <v>5.2389999999999999</v>
      </c>
      <c r="FI12" s="9">
        <v>2.0739999999999998</v>
      </c>
      <c r="FJ12" s="9">
        <v>3.165</v>
      </c>
      <c r="FK12" s="9">
        <v>132.55699999999999</v>
      </c>
      <c r="FL12" s="9">
        <v>57.917999999999999</v>
      </c>
      <c r="FM12" s="9">
        <v>74.638999999999996</v>
      </c>
      <c r="FN12" s="9">
        <v>115.3</v>
      </c>
      <c r="FO12" s="9">
        <v>48.387999999999998</v>
      </c>
      <c r="FP12" s="9">
        <v>66.912000000000006</v>
      </c>
      <c r="FQ12" s="9">
        <v>17.257999999999999</v>
      </c>
      <c r="FR12" s="9">
        <v>9.5310000000000006</v>
      </c>
      <c r="FS12" s="9">
        <v>7.7270000000000003</v>
      </c>
      <c r="FT12" s="9">
        <v>17.515000000000001</v>
      </c>
      <c r="FU12" s="9">
        <v>9.8279999999999994</v>
      </c>
      <c r="FV12" s="9">
        <v>7.6870000000000003</v>
      </c>
      <c r="FW12" s="9">
        <v>162.357</v>
      </c>
      <c r="FX12" s="9">
        <v>70.549000000000007</v>
      </c>
      <c r="FY12" s="9">
        <v>91.808000000000007</v>
      </c>
      <c r="FZ12" s="9">
        <v>242.50700000000001</v>
      </c>
      <c r="GA12" s="9">
        <v>127.479</v>
      </c>
      <c r="GB12" s="9">
        <v>115.029</v>
      </c>
      <c r="GC12" s="9">
        <v>174.55799999999999</v>
      </c>
      <c r="GD12" s="9">
        <v>78</v>
      </c>
      <c r="GE12" s="9">
        <v>96.558999999999997</v>
      </c>
      <c r="GF12" s="9">
        <v>166.898</v>
      </c>
      <c r="GG12" s="9">
        <v>84.754000000000005</v>
      </c>
      <c r="GH12" s="9">
        <v>82.144000000000005</v>
      </c>
      <c r="GI12" s="9">
        <v>126.261</v>
      </c>
      <c r="GJ12" s="9">
        <v>66.637</v>
      </c>
      <c r="GK12" s="9">
        <v>59.622999999999998</v>
      </c>
      <c r="GL12" s="9">
        <v>12.414</v>
      </c>
      <c r="GM12" s="9">
        <v>6.6470000000000002</v>
      </c>
      <c r="GN12" s="9">
        <v>5.7670000000000003</v>
      </c>
      <c r="GO12" s="9">
        <v>5.8140000000000001</v>
      </c>
      <c r="GP12" s="9">
        <v>2.4609999999999999</v>
      </c>
      <c r="GQ12" s="9">
        <v>3.3530000000000002</v>
      </c>
      <c r="GR12" s="9">
        <v>15.101000000000001</v>
      </c>
      <c r="GS12" s="9">
        <v>6.8</v>
      </c>
      <c r="GT12" s="9">
        <v>8.3010000000000002</v>
      </c>
      <c r="GU12" s="9">
        <v>2.5419999999999998</v>
      </c>
      <c r="GV12" s="9">
        <v>1.3180000000000001</v>
      </c>
      <c r="GW12" s="9">
        <v>1.224</v>
      </c>
      <c r="GX12" s="9">
        <v>1.845</v>
      </c>
      <c r="GY12" s="9">
        <v>1.0469999999999999</v>
      </c>
      <c r="GZ12" s="9">
        <v>0.79800000000000004</v>
      </c>
      <c r="HA12" s="9">
        <v>1.1100000000000001</v>
      </c>
      <c r="HB12" s="9">
        <v>0.55200000000000005</v>
      </c>
      <c r="HC12" s="9">
        <v>0.55800000000000005</v>
      </c>
      <c r="HD12" s="9">
        <v>0.73499999999999999</v>
      </c>
      <c r="HE12" s="9">
        <v>0.495</v>
      </c>
      <c r="HF12" s="9">
        <v>0.24</v>
      </c>
      <c r="HG12" s="9">
        <v>0.69699999999999995</v>
      </c>
      <c r="HH12" s="9">
        <v>0.27100000000000002</v>
      </c>
      <c r="HI12" s="9">
        <v>0.42599999999999999</v>
      </c>
      <c r="HJ12" s="9">
        <v>12.558999999999999</v>
      </c>
      <c r="HK12" s="9">
        <v>5.4820000000000002</v>
      </c>
      <c r="HL12" s="9">
        <v>7.077</v>
      </c>
      <c r="HM12" s="9">
        <v>6.31</v>
      </c>
      <c r="HN12" s="9">
        <v>2.819</v>
      </c>
      <c r="HO12" s="9">
        <v>3.492</v>
      </c>
      <c r="HP12" s="9">
        <v>5.2990000000000004</v>
      </c>
      <c r="HQ12" s="9">
        <v>2.3839999999999999</v>
      </c>
      <c r="HR12" s="9">
        <v>2.9140000000000001</v>
      </c>
      <c r="HS12" s="9">
        <v>1.012</v>
      </c>
      <c r="HT12" s="9">
        <v>0.434</v>
      </c>
      <c r="HU12" s="9">
        <v>0.57699999999999996</v>
      </c>
      <c r="HV12" s="9">
        <v>0.16300000000000001</v>
      </c>
      <c r="HW12" s="9">
        <v>0.16300000000000001</v>
      </c>
      <c r="HX12" s="9">
        <v>0</v>
      </c>
      <c r="HY12" s="9">
        <v>4.7249999999999996</v>
      </c>
      <c r="HZ12" s="9">
        <v>1.917</v>
      </c>
      <c r="IA12" s="9">
        <v>2.8079999999999998</v>
      </c>
      <c r="IB12" s="9">
        <v>0.35899999999999999</v>
      </c>
      <c r="IC12" s="9">
        <v>0</v>
      </c>
      <c r="ID12" s="9">
        <v>0.35899999999999999</v>
      </c>
      <c r="IE12" s="9">
        <v>4.367</v>
      </c>
      <c r="IF12" s="9">
        <v>1.917</v>
      </c>
      <c r="IG12" s="9">
        <v>2.4500000000000002</v>
      </c>
      <c r="IH12" s="9">
        <v>1.361</v>
      </c>
      <c r="II12" s="9">
        <v>0.58399999999999996</v>
      </c>
      <c r="IJ12" s="9">
        <v>0.77700000000000002</v>
      </c>
      <c r="IK12" s="9">
        <v>25.536000000000001</v>
      </c>
      <c r="IL12" s="9">
        <v>11.316000000000001</v>
      </c>
      <c r="IM12" s="9">
        <v>14.22</v>
      </c>
      <c r="IN12" s="9">
        <v>22.859000000000002</v>
      </c>
      <c r="IO12" s="9">
        <v>10.135999999999999</v>
      </c>
      <c r="IP12" s="9">
        <v>12.723000000000001</v>
      </c>
      <c r="IQ12" s="9">
        <v>2.677</v>
      </c>
    </row>
    <row r="13" spans="1:251">
      <c r="A13" s="10">
        <v>42767</v>
      </c>
      <c r="B13" s="9">
        <v>5.46</v>
      </c>
      <c r="C13" s="9">
        <v>3.1030000000000002</v>
      </c>
      <c r="D13" s="9">
        <v>2.3570000000000002</v>
      </c>
      <c r="E13" s="9">
        <v>50.697000000000003</v>
      </c>
      <c r="F13" s="9">
        <v>19.853999999999999</v>
      </c>
      <c r="G13" s="9">
        <v>30.843</v>
      </c>
      <c r="H13" s="9">
        <v>12.288</v>
      </c>
      <c r="I13" s="9">
        <v>4.4089999999999998</v>
      </c>
      <c r="J13" s="9">
        <v>7.8789999999999996</v>
      </c>
      <c r="K13" s="9">
        <v>423.66899999999998</v>
      </c>
      <c r="L13" s="9">
        <v>188.10300000000001</v>
      </c>
      <c r="M13" s="9">
        <v>235.566</v>
      </c>
      <c r="N13" s="9">
        <v>383.37900000000002</v>
      </c>
      <c r="O13" s="9">
        <v>167.54599999999999</v>
      </c>
      <c r="P13" s="9">
        <v>215.833</v>
      </c>
      <c r="Q13" s="9">
        <v>40.29</v>
      </c>
      <c r="R13" s="9">
        <v>20.556999999999999</v>
      </c>
      <c r="S13" s="9">
        <v>19.733000000000001</v>
      </c>
      <c r="T13" s="9">
        <v>57.02</v>
      </c>
      <c r="U13" s="9">
        <v>30.532</v>
      </c>
      <c r="V13" s="9">
        <v>26.488</v>
      </c>
      <c r="W13" s="9">
        <v>508.66399999999999</v>
      </c>
      <c r="X13" s="9">
        <v>220.80600000000001</v>
      </c>
      <c r="Y13" s="9">
        <v>287.858</v>
      </c>
      <c r="Z13" s="9">
        <v>838.15800000000002</v>
      </c>
      <c r="AA13" s="9">
        <v>436.22</v>
      </c>
      <c r="AB13" s="9">
        <v>401.93799999999999</v>
      </c>
      <c r="AC13" s="9">
        <v>548.96</v>
      </c>
      <c r="AD13" s="9">
        <v>245.048</v>
      </c>
      <c r="AE13" s="9">
        <v>303.91199999999998</v>
      </c>
      <c r="AF13" s="9">
        <v>2034.9770000000001</v>
      </c>
      <c r="AG13" s="9">
        <v>1017.896</v>
      </c>
      <c r="AH13" s="9">
        <v>1017.08</v>
      </c>
      <c r="AI13" s="9">
        <v>1304.2059999999999</v>
      </c>
      <c r="AJ13" s="9">
        <v>716.04499999999996</v>
      </c>
      <c r="AK13" s="9">
        <v>588.16200000000003</v>
      </c>
      <c r="AL13" s="9">
        <v>250.33500000000001</v>
      </c>
      <c r="AM13" s="9">
        <v>139.328</v>
      </c>
      <c r="AN13" s="9">
        <v>111.00700000000001</v>
      </c>
      <c r="AO13" s="9">
        <v>151.87100000000001</v>
      </c>
      <c r="AP13" s="9">
        <v>67.938000000000002</v>
      </c>
      <c r="AQ13" s="9">
        <v>83.933999999999997</v>
      </c>
      <c r="AR13" s="9">
        <v>233.38800000000001</v>
      </c>
      <c r="AS13" s="9">
        <v>92.254999999999995</v>
      </c>
      <c r="AT13" s="9">
        <v>141.13300000000001</v>
      </c>
      <c r="AU13" s="9">
        <v>36.731000000000002</v>
      </c>
      <c r="AV13" s="9">
        <v>13.221</v>
      </c>
      <c r="AW13" s="9">
        <v>23.51</v>
      </c>
      <c r="AX13" s="9">
        <v>30.105</v>
      </c>
      <c r="AY13" s="9">
        <v>11.606</v>
      </c>
      <c r="AZ13" s="9">
        <v>18.498999999999999</v>
      </c>
      <c r="BA13" s="9">
        <v>10.731999999999999</v>
      </c>
      <c r="BB13" s="9">
        <v>5.4139999999999997</v>
      </c>
      <c r="BC13" s="9">
        <v>5.319</v>
      </c>
      <c r="BD13" s="9">
        <v>19.373000000000001</v>
      </c>
      <c r="BE13" s="9">
        <v>6.1929999999999996</v>
      </c>
      <c r="BF13" s="9">
        <v>13.18</v>
      </c>
      <c r="BG13" s="9">
        <v>6.6260000000000003</v>
      </c>
      <c r="BH13" s="9">
        <v>1.615</v>
      </c>
      <c r="BI13" s="9">
        <v>5.0110000000000001</v>
      </c>
      <c r="BJ13" s="9">
        <v>196.65700000000001</v>
      </c>
      <c r="BK13" s="9">
        <v>79.034000000000006</v>
      </c>
      <c r="BL13" s="9">
        <v>117.623</v>
      </c>
      <c r="BM13" s="9">
        <v>77.72</v>
      </c>
      <c r="BN13" s="9">
        <v>40.088999999999999</v>
      </c>
      <c r="BO13" s="9">
        <v>37.631</v>
      </c>
      <c r="BP13" s="9">
        <v>74.037999999999997</v>
      </c>
      <c r="BQ13" s="9">
        <v>38.65</v>
      </c>
      <c r="BR13" s="9">
        <v>35.387</v>
      </c>
      <c r="BS13" s="9">
        <v>3.6829999999999998</v>
      </c>
      <c r="BT13" s="9">
        <v>1.4390000000000001</v>
      </c>
      <c r="BU13" s="9">
        <v>2.2440000000000002</v>
      </c>
      <c r="BV13" s="9">
        <v>2.0859999999999999</v>
      </c>
      <c r="BW13" s="9">
        <v>0.42199999999999999</v>
      </c>
      <c r="BX13" s="9">
        <v>1.6639999999999999</v>
      </c>
      <c r="BY13" s="9">
        <v>92.715000000000003</v>
      </c>
      <c r="BZ13" s="9">
        <v>33.265000000000001</v>
      </c>
      <c r="CA13" s="9">
        <v>59.45</v>
      </c>
      <c r="CB13" s="9">
        <v>13.12</v>
      </c>
      <c r="CC13" s="9">
        <v>5.9550000000000001</v>
      </c>
      <c r="CD13" s="9">
        <v>7.165</v>
      </c>
      <c r="CE13" s="9">
        <v>79.594999999999999</v>
      </c>
      <c r="CF13" s="9">
        <v>27.31</v>
      </c>
      <c r="CG13" s="9">
        <v>52.286000000000001</v>
      </c>
      <c r="CH13" s="9">
        <v>24.135000000000002</v>
      </c>
      <c r="CI13" s="9">
        <v>5.258</v>
      </c>
      <c r="CJ13" s="9">
        <v>18.878</v>
      </c>
      <c r="CK13" s="9">
        <v>497.38299999999998</v>
      </c>
      <c r="CL13" s="9">
        <v>209.59700000000001</v>
      </c>
      <c r="CM13" s="9">
        <v>287.786</v>
      </c>
      <c r="CN13" s="9">
        <v>444.351</v>
      </c>
      <c r="CO13" s="9">
        <v>183.25</v>
      </c>
      <c r="CP13" s="9">
        <v>261.101</v>
      </c>
      <c r="CQ13" s="9">
        <v>53.031999999999996</v>
      </c>
      <c r="CR13" s="9">
        <v>26.347000000000001</v>
      </c>
      <c r="CS13" s="9">
        <v>26.684999999999999</v>
      </c>
      <c r="CT13" s="9">
        <v>84.77</v>
      </c>
      <c r="CU13" s="9">
        <v>44.064</v>
      </c>
      <c r="CV13" s="9">
        <v>40.706000000000003</v>
      </c>
      <c r="CW13" s="9">
        <v>646</v>
      </c>
      <c r="CX13" s="9">
        <v>257.78800000000001</v>
      </c>
      <c r="CY13" s="9">
        <v>388.21199999999999</v>
      </c>
      <c r="CZ13" s="9">
        <v>1340.9369999999999</v>
      </c>
      <c r="DA13" s="9">
        <v>729.26599999999996</v>
      </c>
      <c r="DB13" s="9">
        <v>611.67100000000005</v>
      </c>
      <c r="DC13" s="9">
        <v>694.04</v>
      </c>
      <c r="DD13" s="9">
        <v>288.63099999999997</v>
      </c>
      <c r="DE13" s="9">
        <v>405.40899999999999</v>
      </c>
      <c r="DF13" s="9">
        <v>422.08199999999999</v>
      </c>
      <c r="DG13" s="9">
        <v>207.596</v>
      </c>
      <c r="DH13" s="9">
        <v>214.48599999999999</v>
      </c>
      <c r="DI13" s="9">
        <v>239.97</v>
      </c>
      <c r="DJ13" s="9">
        <v>127.145</v>
      </c>
      <c r="DK13" s="9">
        <v>112.825</v>
      </c>
      <c r="DL13" s="9">
        <v>39.350999999999999</v>
      </c>
      <c r="DM13" s="9">
        <v>19.754000000000001</v>
      </c>
      <c r="DN13" s="9">
        <v>19.597000000000001</v>
      </c>
      <c r="DO13" s="9">
        <v>26.213000000000001</v>
      </c>
      <c r="DP13" s="9">
        <v>10.670999999999999</v>
      </c>
      <c r="DQ13" s="9">
        <v>15.542</v>
      </c>
      <c r="DR13" s="9">
        <v>47.908000000000001</v>
      </c>
      <c r="DS13" s="9">
        <v>18.411999999999999</v>
      </c>
      <c r="DT13" s="9">
        <v>29.495999999999999</v>
      </c>
      <c r="DU13" s="9">
        <v>7.1269999999999998</v>
      </c>
      <c r="DV13" s="9">
        <v>1.9019999999999999</v>
      </c>
      <c r="DW13" s="9">
        <v>5.2249999999999996</v>
      </c>
      <c r="DX13" s="9">
        <v>5.8550000000000004</v>
      </c>
      <c r="DY13" s="9">
        <v>1.9019999999999999</v>
      </c>
      <c r="DZ13" s="9">
        <v>3.952</v>
      </c>
      <c r="EA13" s="9">
        <v>2.6720000000000002</v>
      </c>
      <c r="EB13" s="9">
        <v>0.52300000000000002</v>
      </c>
      <c r="EC13" s="9">
        <v>2.149</v>
      </c>
      <c r="ED13" s="9">
        <v>3.1829999999999998</v>
      </c>
      <c r="EE13" s="9">
        <v>1.379</v>
      </c>
      <c r="EF13" s="9">
        <v>1.804</v>
      </c>
      <c r="EG13" s="9">
        <v>1.2729999999999999</v>
      </c>
      <c r="EH13" s="9">
        <v>0</v>
      </c>
      <c r="EI13" s="9">
        <v>1.2729999999999999</v>
      </c>
      <c r="EJ13" s="9">
        <v>40.780999999999999</v>
      </c>
      <c r="EK13" s="9">
        <v>16.510000000000002</v>
      </c>
      <c r="EL13" s="9">
        <v>24.271000000000001</v>
      </c>
      <c r="EM13" s="9">
        <v>13.214</v>
      </c>
      <c r="EN13" s="9">
        <v>7.4249999999999998</v>
      </c>
      <c r="EO13" s="9">
        <v>5.7880000000000003</v>
      </c>
      <c r="EP13" s="9">
        <v>12.064</v>
      </c>
      <c r="EQ13" s="9">
        <v>7.14</v>
      </c>
      <c r="ER13" s="9">
        <v>4.9240000000000004</v>
      </c>
      <c r="ES13" s="9">
        <v>1.1499999999999999</v>
      </c>
      <c r="ET13" s="9">
        <v>0.28599999999999998</v>
      </c>
      <c r="EU13" s="9">
        <v>0.86399999999999999</v>
      </c>
      <c r="EV13" s="9">
        <v>0.27</v>
      </c>
      <c r="EW13" s="9">
        <v>0.154</v>
      </c>
      <c r="EX13" s="9">
        <v>0.11600000000000001</v>
      </c>
      <c r="EY13" s="9">
        <v>23.442</v>
      </c>
      <c r="EZ13" s="9">
        <v>8.6950000000000003</v>
      </c>
      <c r="FA13" s="9">
        <v>14.747</v>
      </c>
      <c r="FB13" s="9">
        <v>2.2360000000000002</v>
      </c>
      <c r="FC13" s="9">
        <v>1.3120000000000001</v>
      </c>
      <c r="FD13" s="9">
        <v>0.92400000000000004</v>
      </c>
      <c r="FE13" s="9">
        <v>21.204999999999998</v>
      </c>
      <c r="FF13" s="9">
        <v>7.383</v>
      </c>
      <c r="FG13" s="9">
        <v>13.823</v>
      </c>
      <c r="FH13" s="9">
        <v>3.855</v>
      </c>
      <c r="FI13" s="9">
        <v>0.23599999999999999</v>
      </c>
      <c r="FJ13" s="9">
        <v>3.6190000000000002</v>
      </c>
      <c r="FK13" s="9">
        <v>134.20400000000001</v>
      </c>
      <c r="FL13" s="9">
        <v>62.037999999999997</v>
      </c>
      <c r="FM13" s="9">
        <v>72.165000000000006</v>
      </c>
      <c r="FN13" s="9">
        <v>114.435</v>
      </c>
      <c r="FO13" s="9">
        <v>50.436999999999998</v>
      </c>
      <c r="FP13" s="9">
        <v>63.997999999999998</v>
      </c>
      <c r="FQ13" s="9">
        <v>19.768999999999998</v>
      </c>
      <c r="FR13" s="9">
        <v>11.601000000000001</v>
      </c>
      <c r="FS13" s="9">
        <v>8.1669999999999998</v>
      </c>
      <c r="FT13" s="9">
        <v>14.736000000000001</v>
      </c>
      <c r="FU13" s="9">
        <v>7.6630000000000003</v>
      </c>
      <c r="FV13" s="9">
        <v>7.0730000000000004</v>
      </c>
      <c r="FW13" s="9">
        <v>167.376</v>
      </c>
      <c r="FX13" s="9">
        <v>72.787999999999997</v>
      </c>
      <c r="FY13" s="9">
        <v>94.587999999999994</v>
      </c>
      <c r="FZ13" s="9">
        <v>247.09700000000001</v>
      </c>
      <c r="GA13" s="9">
        <v>129.047</v>
      </c>
      <c r="GB13" s="9">
        <v>118.05</v>
      </c>
      <c r="GC13" s="9">
        <v>174.98400000000001</v>
      </c>
      <c r="GD13" s="9">
        <v>78.548000000000002</v>
      </c>
      <c r="GE13" s="9">
        <v>96.436000000000007</v>
      </c>
      <c r="GF13" s="9">
        <v>179.499</v>
      </c>
      <c r="GG13" s="9">
        <v>92.203000000000003</v>
      </c>
      <c r="GH13" s="9">
        <v>87.296999999999997</v>
      </c>
      <c r="GI13" s="9">
        <v>137.946</v>
      </c>
      <c r="GJ13" s="9">
        <v>74.911000000000001</v>
      </c>
      <c r="GK13" s="9">
        <v>63.034999999999997</v>
      </c>
      <c r="GL13" s="9">
        <v>14.21</v>
      </c>
      <c r="GM13" s="9">
        <v>8.8699999999999992</v>
      </c>
      <c r="GN13" s="9">
        <v>5.3390000000000004</v>
      </c>
      <c r="GO13" s="9">
        <v>6.41</v>
      </c>
      <c r="GP13" s="9">
        <v>3.3719999999999999</v>
      </c>
      <c r="GQ13" s="9">
        <v>3.0379999999999998</v>
      </c>
      <c r="GR13" s="9">
        <v>15.252000000000001</v>
      </c>
      <c r="GS13" s="9">
        <v>6.0940000000000003</v>
      </c>
      <c r="GT13" s="9">
        <v>9.1579999999999995</v>
      </c>
      <c r="GU13" s="9">
        <v>3.3340000000000001</v>
      </c>
      <c r="GV13" s="9">
        <v>1.7230000000000001</v>
      </c>
      <c r="GW13" s="9">
        <v>1.611</v>
      </c>
      <c r="GX13" s="9">
        <v>2.165</v>
      </c>
      <c r="GY13" s="9">
        <v>1.4279999999999999</v>
      </c>
      <c r="GZ13" s="9">
        <v>0.73699999999999999</v>
      </c>
      <c r="HA13" s="9">
        <v>0.58299999999999996</v>
      </c>
      <c r="HB13" s="9">
        <v>0.26300000000000001</v>
      </c>
      <c r="HC13" s="9">
        <v>0.31900000000000001</v>
      </c>
      <c r="HD13" s="9">
        <v>1.5820000000000001</v>
      </c>
      <c r="HE13" s="9">
        <v>1.165</v>
      </c>
      <c r="HF13" s="9">
        <v>0.41699999999999998</v>
      </c>
      <c r="HG13" s="9">
        <v>1.169</v>
      </c>
      <c r="HH13" s="9">
        <v>0.29499999999999998</v>
      </c>
      <c r="HI13" s="9">
        <v>0.874</v>
      </c>
      <c r="HJ13" s="9">
        <v>11.917999999999999</v>
      </c>
      <c r="HK13" s="9">
        <v>4.3710000000000004</v>
      </c>
      <c r="HL13" s="9">
        <v>7.5469999999999997</v>
      </c>
      <c r="HM13" s="9">
        <v>4.4820000000000002</v>
      </c>
      <c r="HN13" s="9">
        <v>2.1739999999999999</v>
      </c>
      <c r="HO13" s="9">
        <v>2.3079999999999998</v>
      </c>
      <c r="HP13" s="9">
        <v>3.4849999999999999</v>
      </c>
      <c r="HQ13" s="9">
        <v>1.5289999999999999</v>
      </c>
      <c r="HR13" s="9">
        <v>1.9550000000000001</v>
      </c>
      <c r="HS13" s="9">
        <v>0.998</v>
      </c>
      <c r="HT13" s="9">
        <v>0.64500000000000002</v>
      </c>
      <c r="HU13" s="9">
        <v>0.35299999999999998</v>
      </c>
      <c r="HV13" s="9">
        <v>0</v>
      </c>
      <c r="HW13" s="9">
        <v>0</v>
      </c>
      <c r="HX13" s="9">
        <v>0</v>
      </c>
      <c r="HY13" s="9">
        <v>5.827</v>
      </c>
      <c r="HZ13" s="9">
        <v>1.5649999999999999</v>
      </c>
      <c r="IA13" s="9">
        <v>4.2619999999999996</v>
      </c>
      <c r="IB13" s="9">
        <v>1.1950000000000001</v>
      </c>
      <c r="IC13" s="9">
        <v>0.49099999999999999</v>
      </c>
      <c r="ID13" s="9">
        <v>0.70499999999999996</v>
      </c>
      <c r="IE13" s="9">
        <v>4.6310000000000002</v>
      </c>
      <c r="IF13" s="9">
        <v>1.0740000000000001</v>
      </c>
      <c r="IG13" s="9">
        <v>3.5569999999999999</v>
      </c>
      <c r="IH13" s="9">
        <v>1.609</v>
      </c>
      <c r="II13" s="9">
        <v>0.63200000000000001</v>
      </c>
      <c r="IJ13" s="9">
        <v>0.97699999999999998</v>
      </c>
      <c r="IK13" s="9">
        <v>26.302</v>
      </c>
      <c r="IL13" s="9">
        <v>11.196999999999999</v>
      </c>
      <c r="IM13" s="9">
        <v>15.103999999999999</v>
      </c>
      <c r="IN13" s="9">
        <v>22.315000000000001</v>
      </c>
      <c r="IO13" s="9">
        <v>8.9459999999999997</v>
      </c>
      <c r="IP13" s="9">
        <v>13.37</v>
      </c>
      <c r="IQ13" s="9">
        <v>3.9870000000000001</v>
      </c>
    </row>
    <row r="14" spans="1:251">
      <c r="A14" s="10">
        <v>43132</v>
      </c>
      <c r="B14" s="9">
        <v>7.944</v>
      </c>
      <c r="C14" s="9">
        <v>3.5870000000000002</v>
      </c>
      <c r="D14" s="9">
        <v>4.3570000000000002</v>
      </c>
      <c r="E14" s="9">
        <v>48.377000000000002</v>
      </c>
      <c r="F14" s="9">
        <v>19.068999999999999</v>
      </c>
      <c r="G14" s="9">
        <v>29.308</v>
      </c>
      <c r="H14" s="9">
        <v>14.874000000000001</v>
      </c>
      <c r="I14" s="9">
        <v>7.444</v>
      </c>
      <c r="J14" s="9">
        <v>7.43</v>
      </c>
      <c r="K14" s="9">
        <v>414.37400000000002</v>
      </c>
      <c r="L14" s="9">
        <v>177.30500000000001</v>
      </c>
      <c r="M14" s="9">
        <v>237.06899999999999</v>
      </c>
      <c r="N14" s="9">
        <v>382.72899999999998</v>
      </c>
      <c r="O14" s="9">
        <v>159.54400000000001</v>
      </c>
      <c r="P14" s="9">
        <v>223.185</v>
      </c>
      <c r="Q14" s="9">
        <v>31.645</v>
      </c>
      <c r="R14" s="9">
        <v>17.760999999999999</v>
      </c>
      <c r="S14" s="9">
        <v>13.884</v>
      </c>
      <c r="T14" s="9">
        <v>56.25</v>
      </c>
      <c r="U14" s="9">
        <v>30.120999999999999</v>
      </c>
      <c r="V14" s="9">
        <v>26.129000000000001</v>
      </c>
      <c r="W14" s="9">
        <v>499.68299999999999</v>
      </c>
      <c r="X14" s="9">
        <v>212.62100000000001</v>
      </c>
      <c r="Y14" s="9">
        <v>287.06200000000001</v>
      </c>
      <c r="Z14" s="9">
        <v>863.14</v>
      </c>
      <c r="AA14" s="9">
        <v>450.49400000000003</v>
      </c>
      <c r="AB14" s="9">
        <v>412.64499999999998</v>
      </c>
      <c r="AC14" s="9">
        <v>537.76599999999996</v>
      </c>
      <c r="AD14" s="9">
        <v>236.34100000000001</v>
      </c>
      <c r="AE14" s="9">
        <v>301.42500000000001</v>
      </c>
      <c r="AF14" s="9">
        <v>2057.66</v>
      </c>
      <c r="AG14" s="9">
        <v>1021.638</v>
      </c>
      <c r="AH14" s="9">
        <v>1036.021</v>
      </c>
      <c r="AI14" s="9">
        <v>1331.0229999999999</v>
      </c>
      <c r="AJ14" s="9">
        <v>717.20399999999995</v>
      </c>
      <c r="AK14" s="9">
        <v>613.81899999999996</v>
      </c>
      <c r="AL14" s="9">
        <v>221.87100000000001</v>
      </c>
      <c r="AM14" s="9">
        <v>120.27500000000001</v>
      </c>
      <c r="AN14" s="9">
        <v>101.596</v>
      </c>
      <c r="AO14" s="9">
        <v>128.208</v>
      </c>
      <c r="AP14" s="9">
        <v>59.198999999999998</v>
      </c>
      <c r="AQ14" s="9">
        <v>69.007999999999996</v>
      </c>
      <c r="AR14" s="9">
        <v>248.06700000000001</v>
      </c>
      <c r="AS14" s="9">
        <v>103.536</v>
      </c>
      <c r="AT14" s="9">
        <v>144.53100000000001</v>
      </c>
      <c r="AU14" s="9">
        <v>33.271000000000001</v>
      </c>
      <c r="AV14" s="9">
        <v>10.891</v>
      </c>
      <c r="AW14" s="9">
        <v>22.38</v>
      </c>
      <c r="AX14" s="9">
        <v>20.137</v>
      </c>
      <c r="AY14" s="9">
        <v>9.2579999999999991</v>
      </c>
      <c r="AZ14" s="9">
        <v>10.879</v>
      </c>
      <c r="BA14" s="9">
        <v>9.2070000000000007</v>
      </c>
      <c r="BB14" s="9">
        <v>4.6749999999999998</v>
      </c>
      <c r="BC14" s="9">
        <v>4.5309999999999997</v>
      </c>
      <c r="BD14" s="9">
        <v>10.93</v>
      </c>
      <c r="BE14" s="9">
        <v>4.5830000000000002</v>
      </c>
      <c r="BF14" s="9">
        <v>6.3470000000000004</v>
      </c>
      <c r="BG14" s="9">
        <v>13.134</v>
      </c>
      <c r="BH14" s="9">
        <v>1.6319999999999999</v>
      </c>
      <c r="BI14" s="9">
        <v>11.502000000000001</v>
      </c>
      <c r="BJ14" s="9">
        <v>214.79599999999999</v>
      </c>
      <c r="BK14" s="9">
        <v>92.646000000000001</v>
      </c>
      <c r="BL14" s="9">
        <v>122.15</v>
      </c>
      <c r="BM14" s="9">
        <v>85.254000000000005</v>
      </c>
      <c r="BN14" s="9">
        <v>45.215000000000003</v>
      </c>
      <c r="BO14" s="9">
        <v>40.039000000000001</v>
      </c>
      <c r="BP14" s="9">
        <v>78.322999999999993</v>
      </c>
      <c r="BQ14" s="9">
        <v>42.618000000000002</v>
      </c>
      <c r="BR14" s="9">
        <v>35.704999999999998</v>
      </c>
      <c r="BS14" s="9">
        <v>6.931</v>
      </c>
      <c r="BT14" s="9">
        <v>2.597</v>
      </c>
      <c r="BU14" s="9">
        <v>4.3339999999999996</v>
      </c>
      <c r="BV14" s="9">
        <v>0.85499999999999998</v>
      </c>
      <c r="BW14" s="9">
        <v>0.47399999999999998</v>
      </c>
      <c r="BX14" s="9">
        <v>0.38100000000000001</v>
      </c>
      <c r="BY14" s="9">
        <v>102.614</v>
      </c>
      <c r="BZ14" s="9">
        <v>37.981000000000002</v>
      </c>
      <c r="CA14" s="9">
        <v>64.634</v>
      </c>
      <c r="CB14" s="9">
        <v>15.329000000000001</v>
      </c>
      <c r="CC14" s="9">
        <v>6.0119999999999996</v>
      </c>
      <c r="CD14" s="9">
        <v>9.3170000000000002</v>
      </c>
      <c r="CE14" s="9">
        <v>87.284999999999997</v>
      </c>
      <c r="CF14" s="9">
        <v>31.969000000000001</v>
      </c>
      <c r="CG14" s="9">
        <v>55.317</v>
      </c>
      <c r="CH14" s="9">
        <v>26.073</v>
      </c>
      <c r="CI14" s="9">
        <v>8.9760000000000009</v>
      </c>
      <c r="CJ14" s="9">
        <v>17.097000000000001</v>
      </c>
      <c r="CK14" s="9">
        <v>478.57</v>
      </c>
      <c r="CL14" s="9">
        <v>200.898</v>
      </c>
      <c r="CM14" s="9">
        <v>277.67099999999999</v>
      </c>
      <c r="CN14" s="9">
        <v>428.06799999999998</v>
      </c>
      <c r="CO14" s="9">
        <v>177.22200000000001</v>
      </c>
      <c r="CP14" s="9">
        <v>250.846</v>
      </c>
      <c r="CQ14" s="9">
        <v>50.502000000000002</v>
      </c>
      <c r="CR14" s="9">
        <v>23.675999999999998</v>
      </c>
      <c r="CS14" s="9">
        <v>26.826000000000001</v>
      </c>
      <c r="CT14" s="9">
        <v>87.53</v>
      </c>
      <c r="CU14" s="9">
        <v>47.293999999999997</v>
      </c>
      <c r="CV14" s="9">
        <v>40.235999999999997</v>
      </c>
      <c r="CW14" s="9">
        <v>639.10699999999997</v>
      </c>
      <c r="CX14" s="9">
        <v>257.14100000000002</v>
      </c>
      <c r="CY14" s="9">
        <v>381.96600000000001</v>
      </c>
      <c r="CZ14" s="9">
        <v>1364.2940000000001</v>
      </c>
      <c r="DA14" s="9">
        <v>728.09400000000005</v>
      </c>
      <c r="DB14" s="9">
        <v>636.19899999999996</v>
      </c>
      <c r="DC14" s="9">
        <v>693.36599999999999</v>
      </c>
      <c r="DD14" s="9">
        <v>293.54399999999998</v>
      </c>
      <c r="DE14" s="9">
        <v>399.822</v>
      </c>
      <c r="DF14" s="9">
        <v>427.59500000000003</v>
      </c>
      <c r="DG14" s="9">
        <v>210.58</v>
      </c>
      <c r="DH14" s="9">
        <v>217.01599999999999</v>
      </c>
      <c r="DI14" s="9">
        <v>247.631</v>
      </c>
      <c r="DJ14" s="9">
        <v>127.46</v>
      </c>
      <c r="DK14" s="9">
        <v>120.17100000000001</v>
      </c>
      <c r="DL14" s="9">
        <v>41.177</v>
      </c>
      <c r="DM14" s="9">
        <v>18.012</v>
      </c>
      <c r="DN14" s="9">
        <v>23.164999999999999</v>
      </c>
      <c r="DO14" s="9">
        <v>28.402000000000001</v>
      </c>
      <c r="DP14" s="9">
        <v>9.5960000000000001</v>
      </c>
      <c r="DQ14" s="9">
        <v>18.806999999999999</v>
      </c>
      <c r="DR14" s="9">
        <v>45.695999999999998</v>
      </c>
      <c r="DS14" s="9">
        <v>21.231999999999999</v>
      </c>
      <c r="DT14" s="9">
        <v>24.463999999999999</v>
      </c>
      <c r="DU14" s="9">
        <v>5.01</v>
      </c>
      <c r="DV14" s="9">
        <v>1.7350000000000001</v>
      </c>
      <c r="DW14" s="9">
        <v>3.2749999999999999</v>
      </c>
      <c r="DX14" s="9">
        <v>2.8679999999999999</v>
      </c>
      <c r="DY14" s="9">
        <v>1.0349999999999999</v>
      </c>
      <c r="DZ14" s="9">
        <v>1.8320000000000001</v>
      </c>
      <c r="EA14" s="9">
        <v>1.9350000000000001</v>
      </c>
      <c r="EB14" s="9">
        <v>0.64700000000000002</v>
      </c>
      <c r="EC14" s="9">
        <v>1.288</v>
      </c>
      <c r="ED14" s="9">
        <v>0.93200000000000005</v>
      </c>
      <c r="EE14" s="9">
        <v>0.38800000000000001</v>
      </c>
      <c r="EF14" s="9">
        <v>0.54500000000000004</v>
      </c>
      <c r="EG14" s="9">
        <v>2.1419999999999999</v>
      </c>
      <c r="EH14" s="9">
        <v>0.7</v>
      </c>
      <c r="EI14" s="9">
        <v>1.4419999999999999</v>
      </c>
      <c r="EJ14" s="9">
        <v>40.686</v>
      </c>
      <c r="EK14" s="9">
        <v>19.497</v>
      </c>
      <c r="EL14" s="9">
        <v>21.189</v>
      </c>
      <c r="EM14" s="9">
        <v>14.62</v>
      </c>
      <c r="EN14" s="9">
        <v>8.2780000000000005</v>
      </c>
      <c r="EO14" s="9">
        <v>6.3419999999999996</v>
      </c>
      <c r="EP14" s="9">
        <v>14</v>
      </c>
      <c r="EQ14" s="9">
        <v>8.032</v>
      </c>
      <c r="ER14" s="9">
        <v>5.968</v>
      </c>
      <c r="ES14" s="9">
        <v>0.62</v>
      </c>
      <c r="ET14" s="9">
        <v>0.246</v>
      </c>
      <c r="EU14" s="9">
        <v>0.374</v>
      </c>
      <c r="EV14" s="9">
        <v>0.14199999999999999</v>
      </c>
      <c r="EW14" s="9">
        <v>0.14199999999999999</v>
      </c>
      <c r="EX14" s="9">
        <v>0</v>
      </c>
      <c r="EY14" s="9">
        <v>21.599</v>
      </c>
      <c r="EZ14" s="9">
        <v>8.8510000000000009</v>
      </c>
      <c r="FA14" s="9">
        <v>12.747</v>
      </c>
      <c r="FB14" s="9">
        <v>1.998</v>
      </c>
      <c r="FC14" s="9">
        <v>0.71</v>
      </c>
      <c r="FD14" s="9">
        <v>1.288</v>
      </c>
      <c r="FE14" s="9">
        <v>19.600000000000001</v>
      </c>
      <c r="FF14" s="9">
        <v>8.141</v>
      </c>
      <c r="FG14" s="9">
        <v>11.459</v>
      </c>
      <c r="FH14" s="9">
        <v>4.3259999999999996</v>
      </c>
      <c r="FI14" s="9">
        <v>2.226</v>
      </c>
      <c r="FJ14" s="9">
        <v>2.1</v>
      </c>
      <c r="FK14" s="9">
        <v>134.26900000000001</v>
      </c>
      <c r="FL14" s="9">
        <v>61.887999999999998</v>
      </c>
      <c r="FM14" s="9">
        <v>72.381</v>
      </c>
      <c r="FN14" s="9">
        <v>114.916</v>
      </c>
      <c r="FO14" s="9">
        <v>50.198999999999998</v>
      </c>
      <c r="FP14" s="9">
        <v>64.716999999999999</v>
      </c>
      <c r="FQ14" s="9">
        <v>19.353000000000002</v>
      </c>
      <c r="FR14" s="9">
        <v>11.689</v>
      </c>
      <c r="FS14" s="9">
        <v>7.6630000000000003</v>
      </c>
      <c r="FT14" s="9">
        <v>15.935</v>
      </c>
      <c r="FU14" s="9">
        <v>8.6790000000000003</v>
      </c>
      <c r="FV14" s="9">
        <v>7.2560000000000002</v>
      </c>
      <c r="FW14" s="9">
        <v>164.029</v>
      </c>
      <c r="FX14" s="9">
        <v>74.441000000000003</v>
      </c>
      <c r="FY14" s="9">
        <v>89.588999999999999</v>
      </c>
      <c r="FZ14" s="9">
        <v>252.64</v>
      </c>
      <c r="GA14" s="9">
        <v>129.19499999999999</v>
      </c>
      <c r="GB14" s="9">
        <v>123.446</v>
      </c>
      <c r="GC14" s="9">
        <v>174.95500000000001</v>
      </c>
      <c r="GD14" s="9">
        <v>81.385000000000005</v>
      </c>
      <c r="GE14" s="9">
        <v>93.57</v>
      </c>
      <c r="GF14" s="9">
        <v>167.16300000000001</v>
      </c>
      <c r="GG14" s="9">
        <v>85.983999999999995</v>
      </c>
      <c r="GH14" s="9">
        <v>81.179000000000002</v>
      </c>
      <c r="GI14" s="9">
        <v>127.14</v>
      </c>
      <c r="GJ14" s="9">
        <v>68.385999999999996</v>
      </c>
      <c r="GK14" s="9">
        <v>58.753999999999998</v>
      </c>
      <c r="GL14" s="9">
        <v>13.678000000000001</v>
      </c>
      <c r="GM14" s="9">
        <v>7.9850000000000003</v>
      </c>
      <c r="GN14" s="9">
        <v>5.6929999999999996</v>
      </c>
      <c r="GO14" s="9">
        <v>6.7949999999999999</v>
      </c>
      <c r="GP14" s="9">
        <v>3.214</v>
      </c>
      <c r="GQ14" s="9">
        <v>3.581</v>
      </c>
      <c r="GR14" s="9">
        <v>14.279</v>
      </c>
      <c r="GS14" s="9">
        <v>6.24</v>
      </c>
      <c r="GT14" s="9">
        <v>8.0389999999999997</v>
      </c>
      <c r="GU14" s="9">
        <v>2.3540000000000001</v>
      </c>
      <c r="GV14" s="9">
        <v>0.85299999999999998</v>
      </c>
      <c r="GW14" s="9">
        <v>1.5009999999999999</v>
      </c>
      <c r="GX14" s="9">
        <v>1.8939999999999999</v>
      </c>
      <c r="GY14" s="9">
        <v>0.81599999999999995</v>
      </c>
      <c r="GZ14" s="9">
        <v>1.0780000000000001</v>
      </c>
      <c r="HA14" s="9">
        <v>1.1419999999999999</v>
      </c>
      <c r="HB14" s="9">
        <v>0.53100000000000003</v>
      </c>
      <c r="HC14" s="9">
        <v>0.61099999999999999</v>
      </c>
      <c r="HD14" s="9">
        <v>0.752</v>
      </c>
      <c r="HE14" s="9">
        <v>0.28499999999999998</v>
      </c>
      <c r="HF14" s="9">
        <v>0.46700000000000003</v>
      </c>
      <c r="HG14" s="9">
        <v>0.46</v>
      </c>
      <c r="HH14" s="9">
        <v>3.6999999999999998E-2</v>
      </c>
      <c r="HI14" s="9">
        <v>0.42299999999999999</v>
      </c>
      <c r="HJ14" s="9">
        <v>11.925000000000001</v>
      </c>
      <c r="HK14" s="9">
        <v>5.3869999999999996</v>
      </c>
      <c r="HL14" s="9">
        <v>6.5380000000000003</v>
      </c>
      <c r="HM14" s="9">
        <v>3.8559999999999999</v>
      </c>
      <c r="HN14" s="9">
        <v>1.802</v>
      </c>
      <c r="HO14" s="9">
        <v>2.0539999999999998</v>
      </c>
      <c r="HP14" s="9">
        <v>3.5249999999999999</v>
      </c>
      <c r="HQ14" s="9">
        <v>1.802</v>
      </c>
      <c r="HR14" s="9">
        <v>1.7230000000000001</v>
      </c>
      <c r="HS14" s="9">
        <v>0.33100000000000002</v>
      </c>
      <c r="HT14" s="9">
        <v>0</v>
      </c>
      <c r="HU14" s="9">
        <v>0.33100000000000002</v>
      </c>
      <c r="HV14" s="9">
        <v>0</v>
      </c>
      <c r="HW14" s="9">
        <v>0</v>
      </c>
      <c r="HX14" s="9">
        <v>0</v>
      </c>
      <c r="HY14" s="9">
        <v>6.5030000000000001</v>
      </c>
      <c r="HZ14" s="9">
        <v>2.718</v>
      </c>
      <c r="IA14" s="9">
        <v>3.786</v>
      </c>
      <c r="IB14" s="9">
        <v>0.44800000000000001</v>
      </c>
      <c r="IC14" s="9">
        <v>0.36099999999999999</v>
      </c>
      <c r="ID14" s="9">
        <v>8.5999999999999993E-2</v>
      </c>
      <c r="IE14" s="9">
        <v>6.056</v>
      </c>
      <c r="IF14" s="9">
        <v>2.3559999999999999</v>
      </c>
      <c r="IG14" s="9">
        <v>3.7</v>
      </c>
      <c r="IH14" s="9">
        <v>1.5649999999999999</v>
      </c>
      <c r="II14" s="9">
        <v>0.86799999999999999</v>
      </c>
      <c r="IJ14" s="9">
        <v>0.69799999999999995</v>
      </c>
      <c r="IK14" s="9">
        <v>25.742999999999999</v>
      </c>
      <c r="IL14" s="9">
        <v>11.358000000000001</v>
      </c>
      <c r="IM14" s="9">
        <v>14.385999999999999</v>
      </c>
      <c r="IN14" s="9">
        <v>22.405000000000001</v>
      </c>
      <c r="IO14" s="9">
        <v>9.4009999999999998</v>
      </c>
      <c r="IP14" s="9">
        <v>13.003</v>
      </c>
      <c r="IQ14" s="9">
        <v>3.3380000000000001</v>
      </c>
    </row>
    <row r="15" spans="1:251">
      <c r="A15" s="10">
        <v>43497</v>
      </c>
      <c r="B15" s="9">
        <v>6.6059999999999999</v>
      </c>
      <c r="C15" s="9">
        <v>3.8119999999999998</v>
      </c>
      <c r="D15" s="9">
        <v>2.794</v>
      </c>
      <c r="E15" s="9">
        <v>58.026000000000003</v>
      </c>
      <c r="F15" s="9">
        <v>19.745000000000001</v>
      </c>
      <c r="G15" s="9">
        <v>38.280999999999999</v>
      </c>
      <c r="H15" s="9">
        <v>15.189</v>
      </c>
      <c r="I15" s="9">
        <v>5.657</v>
      </c>
      <c r="J15" s="9">
        <v>9.532</v>
      </c>
      <c r="K15" s="9">
        <v>421.964</v>
      </c>
      <c r="L15" s="9">
        <v>182.08199999999999</v>
      </c>
      <c r="M15" s="9">
        <v>239.88200000000001</v>
      </c>
      <c r="N15" s="9">
        <v>383.80399999999997</v>
      </c>
      <c r="O15" s="9">
        <v>160.48099999999999</v>
      </c>
      <c r="P15" s="9">
        <v>223.32400000000001</v>
      </c>
      <c r="Q15" s="9">
        <v>38.159999999999997</v>
      </c>
      <c r="R15" s="9">
        <v>21.600999999999999</v>
      </c>
      <c r="S15" s="9">
        <v>16.559000000000001</v>
      </c>
      <c r="T15" s="9">
        <v>51.142000000000003</v>
      </c>
      <c r="U15" s="9">
        <v>28.532</v>
      </c>
      <c r="V15" s="9">
        <v>22.61</v>
      </c>
      <c r="W15" s="9">
        <v>517.33600000000001</v>
      </c>
      <c r="X15" s="9">
        <v>216.6</v>
      </c>
      <c r="Y15" s="9">
        <v>300.73599999999999</v>
      </c>
      <c r="Z15" s="9">
        <v>864.72</v>
      </c>
      <c r="AA15" s="9">
        <v>457.69</v>
      </c>
      <c r="AB15" s="9">
        <v>407.03</v>
      </c>
      <c r="AC15" s="9">
        <v>548.91</v>
      </c>
      <c r="AD15" s="9">
        <v>237.11199999999999</v>
      </c>
      <c r="AE15" s="9">
        <v>311.798</v>
      </c>
      <c r="AF15" s="9">
        <v>2054.31</v>
      </c>
      <c r="AG15" s="9">
        <v>1021.449</v>
      </c>
      <c r="AH15" s="9">
        <v>1032.8610000000001</v>
      </c>
      <c r="AI15" s="9">
        <v>1338.9780000000001</v>
      </c>
      <c r="AJ15" s="9">
        <v>722.02599999999995</v>
      </c>
      <c r="AK15" s="9">
        <v>616.952</v>
      </c>
      <c r="AL15" s="9">
        <v>209.85</v>
      </c>
      <c r="AM15" s="9">
        <v>107.146</v>
      </c>
      <c r="AN15" s="9">
        <v>102.703</v>
      </c>
      <c r="AO15" s="9">
        <v>124.494</v>
      </c>
      <c r="AP15" s="9">
        <v>50.137</v>
      </c>
      <c r="AQ15" s="9">
        <v>74.356999999999999</v>
      </c>
      <c r="AR15" s="9">
        <v>226.98500000000001</v>
      </c>
      <c r="AS15" s="9">
        <v>93.397999999999996</v>
      </c>
      <c r="AT15" s="9">
        <v>133.58600000000001</v>
      </c>
      <c r="AU15" s="9">
        <v>36.180999999999997</v>
      </c>
      <c r="AV15" s="9">
        <v>12.593</v>
      </c>
      <c r="AW15" s="9">
        <v>23.588000000000001</v>
      </c>
      <c r="AX15" s="9">
        <v>28.361000000000001</v>
      </c>
      <c r="AY15" s="9">
        <v>10.455</v>
      </c>
      <c r="AZ15" s="9">
        <v>17.905999999999999</v>
      </c>
      <c r="BA15" s="9">
        <v>12.72</v>
      </c>
      <c r="BB15" s="9">
        <v>6.9340000000000002</v>
      </c>
      <c r="BC15" s="9">
        <v>5.7859999999999996</v>
      </c>
      <c r="BD15" s="9">
        <v>15.641</v>
      </c>
      <c r="BE15" s="9">
        <v>3.5209999999999999</v>
      </c>
      <c r="BF15" s="9">
        <v>12.12</v>
      </c>
      <c r="BG15" s="9">
        <v>7.82</v>
      </c>
      <c r="BH15" s="9">
        <v>2.137</v>
      </c>
      <c r="BI15" s="9">
        <v>5.6820000000000004</v>
      </c>
      <c r="BJ15" s="9">
        <v>190.804</v>
      </c>
      <c r="BK15" s="9">
        <v>80.805999999999997</v>
      </c>
      <c r="BL15" s="9">
        <v>109.998</v>
      </c>
      <c r="BM15" s="9">
        <v>79.022000000000006</v>
      </c>
      <c r="BN15" s="9">
        <v>42.040999999999997</v>
      </c>
      <c r="BO15" s="9">
        <v>36.981000000000002</v>
      </c>
      <c r="BP15" s="9">
        <v>73.256</v>
      </c>
      <c r="BQ15" s="9">
        <v>40.723999999999997</v>
      </c>
      <c r="BR15" s="9">
        <v>32.531999999999996</v>
      </c>
      <c r="BS15" s="9">
        <v>5.766</v>
      </c>
      <c r="BT15" s="9">
        <v>1.3169999999999999</v>
      </c>
      <c r="BU15" s="9">
        <v>4.4480000000000004</v>
      </c>
      <c r="BV15" s="9">
        <v>1.363</v>
      </c>
      <c r="BW15" s="9">
        <v>0.91400000000000003</v>
      </c>
      <c r="BX15" s="9">
        <v>0.44900000000000001</v>
      </c>
      <c r="BY15" s="9">
        <v>88.731999999999999</v>
      </c>
      <c r="BZ15" s="9">
        <v>31.291</v>
      </c>
      <c r="CA15" s="9">
        <v>57.442</v>
      </c>
      <c r="CB15" s="9">
        <v>11.324</v>
      </c>
      <c r="CC15" s="9">
        <v>3.9889999999999999</v>
      </c>
      <c r="CD15" s="9">
        <v>7.335</v>
      </c>
      <c r="CE15" s="9">
        <v>77.409000000000006</v>
      </c>
      <c r="CF15" s="9">
        <v>27.300999999999998</v>
      </c>
      <c r="CG15" s="9">
        <v>50.106999999999999</v>
      </c>
      <c r="CH15" s="9">
        <v>21.687000000000001</v>
      </c>
      <c r="CI15" s="9">
        <v>6.5609999999999999</v>
      </c>
      <c r="CJ15" s="9">
        <v>15.125999999999999</v>
      </c>
      <c r="CK15" s="9">
        <v>488.34800000000001</v>
      </c>
      <c r="CL15" s="9">
        <v>206.024</v>
      </c>
      <c r="CM15" s="9">
        <v>282.32299999999998</v>
      </c>
      <c r="CN15" s="9">
        <v>440.26100000000002</v>
      </c>
      <c r="CO15" s="9">
        <v>180.38399999999999</v>
      </c>
      <c r="CP15" s="9">
        <v>259.87700000000001</v>
      </c>
      <c r="CQ15" s="9">
        <v>48.087000000000003</v>
      </c>
      <c r="CR15" s="9">
        <v>25.64</v>
      </c>
      <c r="CS15" s="9">
        <v>22.446999999999999</v>
      </c>
      <c r="CT15" s="9">
        <v>85.975999999999999</v>
      </c>
      <c r="CU15" s="9">
        <v>47.658000000000001</v>
      </c>
      <c r="CV15" s="9">
        <v>38.319000000000003</v>
      </c>
      <c r="CW15" s="9">
        <v>629.35599999999999</v>
      </c>
      <c r="CX15" s="9">
        <v>251.76499999999999</v>
      </c>
      <c r="CY15" s="9">
        <v>377.59100000000001</v>
      </c>
      <c r="CZ15" s="9">
        <v>1375.1590000000001</v>
      </c>
      <c r="DA15" s="9">
        <v>734.61900000000003</v>
      </c>
      <c r="DB15" s="9">
        <v>640.54</v>
      </c>
      <c r="DC15" s="9">
        <v>679.15099999999995</v>
      </c>
      <c r="DD15" s="9">
        <v>286.83</v>
      </c>
      <c r="DE15" s="9">
        <v>392.32100000000003</v>
      </c>
      <c r="DF15" s="9">
        <v>431.92700000000002</v>
      </c>
      <c r="DG15" s="9">
        <v>211.67699999999999</v>
      </c>
      <c r="DH15" s="9">
        <v>220.25</v>
      </c>
      <c r="DI15" s="9">
        <v>248.31299999999999</v>
      </c>
      <c r="DJ15" s="9">
        <v>130.16999999999999</v>
      </c>
      <c r="DK15" s="9">
        <v>118.14400000000001</v>
      </c>
      <c r="DL15" s="9">
        <v>39.218000000000004</v>
      </c>
      <c r="DM15" s="9">
        <v>18.204999999999998</v>
      </c>
      <c r="DN15" s="9">
        <v>21.013000000000002</v>
      </c>
      <c r="DO15" s="9">
        <v>26.515000000000001</v>
      </c>
      <c r="DP15" s="9">
        <v>10.14</v>
      </c>
      <c r="DQ15" s="9">
        <v>16.375</v>
      </c>
      <c r="DR15" s="9">
        <v>45.776000000000003</v>
      </c>
      <c r="DS15" s="9">
        <v>20.102</v>
      </c>
      <c r="DT15" s="9">
        <v>25.673999999999999</v>
      </c>
      <c r="DU15" s="9">
        <v>5.3540000000000001</v>
      </c>
      <c r="DV15" s="9">
        <v>1.871</v>
      </c>
      <c r="DW15" s="9">
        <v>3.4830000000000001</v>
      </c>
      <c r="DX15" s="9">
        <v>4.109</v>
      </c>
      <c r="DY15" s="9">
        <v>1.5069999999999999</v>
      </c>
      <c r="DZ15" s="9">
        <v>2.6019999999999999</v>
      </c>
      <c r="EA15" s="9">
        <v>2.222</v>
      </c>
      <c r="EB15" s="9">
        <v>0.73099999999999998</v>
      </c>
      <c r="EC15" s="9">
        <v>1.4910000000000001</v>
      </c>
      <c r="ED15" s="9">
        <v>1.8879999999999999</v>
      </c>
      <c r="EE15" s="9">
        <v>0.77600000000000002</v>
      </c>
      <c r="EF15" s="9">
        <v>1.111</v>
      </c>
      <c r="EG15" s="9">
        <v>1.244</v>
      </c>
      <c r="EH15" s="9">
        <v>0.36399999999999999</v>
      </c>
      <c r="EI15" s="9">
        <v>0.88</v>
      </c>
      <c r="EJ15" s="9">
        <v>40.421999999999997</v>
      </c>
      <c r="EK15" s="9">
        <v>18.231000000000002</v>
      </c>
      <c r="EL15" s="9">
        <v>22.190999999999999</v>
      </c>
      <c r="EM15" s="9">
        <v>16.376000000000001</v>
      </c>
      <c r="EN15" s="9">
        <v>7.891</v>
      </c>
      <c r="EO15" s="9">
        <v>8.4849999999999994</v>
      </c>
      <c r="EP15" s="9">
        <v>15.49</v>
      </c>
      <c r="EQ15" s="9">
        <v>7.7619999999999996</v>
      </c>
      <c r="ER15" s="9">
        <v>7.7279999999999998</v>
      </c>
      <c r="ES15" s="9">
        <v>0.88600000000000001</v>
      </c>
      <c r="ET15" s="9">
        <v>0.129</v>
      </c>
      <c r="EU15" s="9">
        <v>0.75700000000000001</v>
      </c>
      <c r="EV15" s="9">
        <v>0.32</v>
      </c>
      <c r="EW15" s="9">
        <v>0</v>
      </c>
      <c r="EX15" s="9">
        <v>0.32</v>
      </c>
      <c r="EY15" s="9">
        <v>20.658000000000001</v>
      </c>
      <c r="EZ15" s="9">
        <v>9.2449999999999992</v>
      </c>
      <c r="FA15" s="9">
        <v>11.413</v>
      </c>
      <c r="FB15" s="9">
        <v>1.7130000000000001</v>
      </c>
      <c r="FC15" s="9">
        <v>0.88900000000000001</v>
      </c>
      <c r="FD15" s="9">
        <v>0.82399999999999995</v>
      </c>
      <c r="FE15" s="9">
        <v>18.945</v>
      </c>
      <c r="FF15" s="9">
        <v>8.3559999999999999</v>
      </c>
      <c r="FG15" s="9">
        <v>10.589</v>
      </c>
      <c r="FH15" s="9">
        <v>3.0680000000000001</v>
      </c>
      <c r="FI15" s="9">
        <v>1.095</v>
      </c>
      <c r="FJ15" s="9">
        <v>1.9730000000000001</v>
      </c>
      <c r="FK15" s="9">
        <v>137.83799999999999</v>
      </c>
      <c r="FL15" s="9">
        <v>61.405999999999999</v>
      </c>
      <c r="FM15" s="9">
        <v>76.432000000000002</v>
      </c>
      <c r="FN15" s="9">
        <v>117.006</v>
      </c>
      <c r="FO15" s="9">
        <v>50.470999999999997</v>
      </c>
      <c r="FP15" s="9">
        <v>66.536000000000001</v>
      </c>
      <c r="FQ15" s="9">
        <v>20.832000000000001</v>
      </c>
      <c r="FR15" s="9">
        <v>10.935</v>
      </c>
      <c r="FS15" s="9">
        <v>9.8970000000000002</v>
      </c>
      <c r="FT15" s="9">
        <v>17.712</v>
      </c>
      <c r="FU15" s="9">
        <v>8.4930000000000003</v>
      </c>
      <c r="FV15" s="9">
        <v>9.2189999999999994</v>
      </c>
      <c r="FW15" s="9">
        <v>165.90199999999999</v>
      </c>
      <c r="FX15" s="9">
        <v>73.015000000000001</v>
      </c>
      <c r="FY15" s="9">
        <v>92.887</v>
      </c>
      <c r="FZ15" s="9">
        <v>253.667</v>
      </c>
      <c r="GA15" s="9">
        <v>132.041</v>
      </c>
      <c r="GB15" s="9">
        <v>121.626</v>
      </c>
      <c r="GC15" s="9">
        <v>178.26</v>
      </c>
      <c r="GD15" s="9">
        <v>79.637</v>
      </c>
      <c r="GE15" s="9">
        <v>98.623999999999995</v>
      </c>
      <c r="GF15" s="9">
        <v>163.82300000000001</v>
      </c>
      <c r="GG15" s="9">
        <v>82.584000000000003</v>
      </c>
      <c r="GH15" s="9">
        <v>81.239999999999995</v>
      </c>
      <c r="GI15" s="9">
        <v>121.34399999999999</v>
      </c>
      <c r="GJ15" s="9">
        <v>64.316999999999993</v>
      </c>
      <c r="GK15" s="9">
        <v>57.027000000000001</v>
      </c>
      <c r="GL15" s="9">
        <v>14.496</v>
      </c>
      <c r="GM15" s="9">
        <v>8.82</v>
      </c>
      <c r="GN15" s="9">
        <v>5.6760000000000002</v>
      </c>
      <c r="GO15" s="9">
        <v>5.74</v>
      </c>
      <c r="GP15" s="9">
        <v>2.3820000000000001</v>
      </c>
      <c r="GQ15" s="9">
        <v>3.3580000000000001</v>
      </c>
      <c r="GR15" s="9">
        <v>15.920999999999999</v>
      </c>
      <c r="GS15" s="9">
        <v>7.4329999999999998</v>
      </c>
      <c r="GT15" s="9">
        <v>8.4870000000000001</v>
      </c>
      <c r="GU15" s="9">
        <v>2.6419999999999999</v>
      </c>
      <c r="GV15" s="9">
        <v>0.96099999999999997</v>
      </c>
      <c r="GW15" s="9">
        <v>1.6819999999999999</v>
      </c>
      <c r="GX15" s="9">
        <v>1.984</v>
      </c>
      <c r="GY15" s="9">
        <v>0.96099999999999997</v>
      </c>
      <c r="GZ15" s="9">
        <v>1.0229999999999999</v>
      </c>
      <c r="HA15" s="9">
        <v>1.206</v>
      </c>
      <c r="HB15" s="9">
        <v>0.72299999999999998</v>
      </c>
      <c r="HC15" s="9">
        <v>0.48299999999999998</v>
      </c>
      <c r="HD15" s="9">
        <v>0.77800000000000002</v>
      </c>
      <c r="HE15" s="9">
        <v>0.23799999999999999</v>
      </c>
      <c r="HF15" s="9">
        <v>0.54100000000000004</v>
      </c>
      <c r="HG15" s="9">
        <v>0.65800000000000003</v>
      </c>
      <c r="HH15" s="9">
        <v>0</v>
      </c>
      <c r="HI15" s="9">
        <v>0.65800000000000003</v>
      </c>
      <c r="HJ15" s="9">
        <v>13.278</v>
      </c>
      <c r="HK15" s="9">
        <v>6.4729999999999999</v>
      </c>
      <c r="HL15" s="9">
        <v>6.806</v>
      </c>
      <c r="HM15" s="9">
        <v>5.6669999999999998</v>
      </c>
      <c r="HN15" s="9">
        <v>3.1469999999999998</v>
      </c>
      <c r="HO15" s="9">
        <v>2.52</v>
      </c>
      <c r="HP15" s="9">
        <v>5.077</v>
      </c>
      <c r="HQ15" s="9">
        <v>2.9740000000000002</v>
      </c>
      <c r="HR15" s="9">
        <v>2.1040000000000001</v>
      </c>
      <c r="HS15" s="9">
        <v>0.59</v>
      </c>
      <c r="HT15" s="9">
        <v>0.17299999999999999</v>
      </c>
      <c r="HU15" s="9">
        <v>0.41699999999999998</v>
      </c>
      <c r="HV15" s="9">
        <v>0</v>
      </c>
      <c r="HW15" s="9">
        <v>0</v>
      </c>
      <c r="HX15" s="9">
        <v>0</v>
      </c>
      <c r="HY15" s="9">
        <v>4.8330000000000002</v>
      </c>
      <c r="HZ15" s="9">
        <v>2.4020000000000001</v>
      </c>
      <c r="IA15" s="9">
        <v>2.431</v>
      </c>
      <c r="IB15" s="9">
        <v>0.312</v>
      </c>
      <c r="IC15" s="9">
        <v>0.18</v>
      </c>
      <c r="ID15" s="9">
        <v>0.13100000000000001</v>
      </c>
      <c r="IE15" s="9">
        <v>4.5209999999999999</v>
      </c>
      <c r="IF15" s="9">
        <v>2.222</v>
      </c>
      <c r="IG15" s="9">
        <v>2.2989999999999999</v>
      </c>
      <c r="IH15" s="9">
        <v>2.778</v>
      </c>
      <c r="II15" s="9">
        <v>0.92300000000000004</v>
      </c>
      <c r="IJ15" s="9">
        <v>1.855</v>
      </c>
      <c r="IK15" s="9">
        <v>26.559000000000001</v>
      </c>
      <c r="IL15" s="9">
        <v>10.834</v>
      </c>
      <c r="IM15" s="9">
        <v>15.725</v>
      </c>
      <c r="IN15" s="9">
        <v>23.196999999999999</v>
      </c>
      <c r="IO15" s="9">
        <v>9.8940000000000001</v>
      </c>
      <c r="IP15" s="9">
        <v>13.303000000000001</v>
      </c>
      <c r="IQ15" s="9">
        <v>3.3620000000000001</v>
      </c>
    </row>
    <row r="16" spans="1:251">
      <c r="A16" s="10">
        <v>43862</v>
      </c>
      <c r="B16" s="9">
        <v>5.1070000000000002</v>
      </c>
      <c r="C16" s="9">
        <v>2.718</v>
      </c>
      <c r="D16" s="9">
        <v>2.3879999999999999</v>
      </c>
      <c r="E16" s="9">
        <v>54.325000000000003</v>
      </c>
      <c r="F16" s="9">
        <v>24.042000000000002</v>
      </c>
      <c r="G16" s="9">
        <v>30.283000000000001</v>
      </c>
      <c r="H16" s="9">
        <v>14.705</v>
      </c>
      <c r="I16" s="9">
        <v>7.8819999999999997</v>
      </c>
      <c r="J16" s="9">
        <v>6.8220000000000001</v>
      </c>
      <c r="K16" s="9">
        <v>430.61399999999998</v>
      </c>
      <c r="L16" s="9">
        <v>193.011</v>
      </c>
      <c r="M16" s="9">
        <v>237.60300000000001</v>
      </c>
      <c r="N16" s="9">
        <v>382.59699999999998</v>
      </c>
      <c r="O16" s="9">
        <v>166.01900000000001</v>
      </c>
      <c r="P16" s="9">
        <v>216.57900000000001</v>
      </c>
      <c r="Q16" s="9">
        <v>48.015999999999998</v>
      </c>
      <c r="R16" s="9">
        <v>26.992000000000001</v>
      </c>
      <c r="S16" s="9">
        <v>21.024000000000001</v>
      </c>
      <c r="T16" s="9">
        <v>51.848999999999997</v>
      </c>
      <c r="U16" s="9">
        <v>28.116</v>
      </c>
      <c r="V16" s="9">
        <v>23.731999999999999</v>
      </c>
      <c r="W16" s="9">
        <v>524.226</v>
      </c>
      <c r="X16" s="9">
        <v>235.56200000000001</v>
      </c>
      <c r="Y16" s="9">
        <v>288.66399999999999</v>
      </c>
      <c r="Z16" s="9">
        <v>878.35299999999995</v>
      </c>
      <c r="AA16" s="9">
        <v>448.709</v>
      </c>
      <c r="AB16" s="9">
        <v>429.64299999999997</v>
      </c>
      <c r="AC16" s="9">
        <v>551.33500000000004</v>
      </c>
      <c r="AD16" s="9">
        <v>253.536</v>
      </c>
      <c r="AE16" s="9">
        <v>297.79899999999998</v>
      </c>
      <c r="AF16" s="9">
        <v>2118.817</v>
      </c>
      <c r="AG16" s="9">
        <v>1049.501</v>
      </c>
      <c r="AH16" s="9">
        <v>1069.316</v>
      </c>
      <c r="AI16" s="9">
        <v>1383.451</v>
      </c>
      <c r="AJ16" s="9">
        <v>742.48800000000006</v>
      </c>
      <c r="AK16" s="9">
        <v>640.96299999999997</v>
      </c>
      <c r="AL16" s="9">
        <v>217.964</v>
      </c>
      <c r="AM16" s="9">
        <v>117.129</v>
      </c>
      <c r="AN16" s="9">
        <v>100.83499999999999</v>
      </c>
      <c r="AO16" s="9">
        <v>130.083</v>
      </c>
      <c r="AP16" s="9">
        <v>57.198</v>
      </c>
      <c r="AQ16" s="9">
        <v>72.885000000000005</v>
      </c>
      <c r="AR16" s="9">
        <v>225.12799999999999</v>
      </c>
      <c r="AS16" s="9">
        <v>88.688000000000002</v>
      </c>
      <c r="AT16" s="9">
        <v>136.441</v>
      </c>
      <c r="AU16" s="9">
        <v>28.481000000000002</v>
      </c>
      <c r="AV16" s="9">
        <v>10.784000000000001</v>
      </c>
      <c r="AW16" s="9">
        <v>17.696000000000002</v>
      </c>
      <c r="AX16" s="9">
        <v>18.341000000000001</v>
      </c>
      <c r="AY16" s="9">
        <v>9.1</v>
      </c>
      <c r="AZ16" s="9">
        <v>9.24</v>
      </c>
      <c r="BA16" s="9">
        <v>9.89</v>
      </c>
      <c r="BB16" s="9">
        <v>5.0190000000000001</v>
      </c>
      <c r="BC16" s="9">
        <v>4.8710000000000004</v>
      </c>
      <c r="BD16" s="9">
        <v>8.4499999999999993</v>
      </c>
      <c r="BE16" s="9">
        <v>4.0810000000000004</v>
      </c>
      <c r="BF16" s="9">
        <v>4.3689999999999998</v>
      </c>
      <c r="BG16" s="9">
        <v>10.14</v>
      </c>
      <c r="BH16" s="9">
        <v>1.6839999999999999</v>
      </c>
      <c r="BI16" s="9">
        <v>8.4559999999999995</v>
      </c>
      <c r="BJ16" s="9">
        <v>196.648</v>
      </c>
      <c r="BK16" s="9">
        <v>77.903000000000006</v>
      </c>
      <c r="BL16" s="9">
        <v>118.744</v>
      </c>
      <c r="BM16" s="9">
        <v>71.623000000000005</v>
      </c>
      <c r="BN16" s="9">
        <v>38.728000000000002</v>
      </c>
      <c r="BO16" s="9">
        <v>32.895000000000003</v>
      </c>
      <c r="BP16" s="9">
        <v>67.06</v>
      </c>
      <c r="BQ16" s="9">
        <v>36.661999999999999</v>
      </c>
      <c r="BR16" s="9">
        <v>30.398</v>
      </c>
      <c r="BS16" s="9">
        <v>4.5629999999999997</v>
      </c>
      <c r="BT16" s="9">
        <v>2.0659999999999998</v>
      </c>
      <c r="BU16" s="9">
        <v>2.4969999999999999</v>
      </c>
      <c r="BV16" s="9">
        <v>0.52800000000000002</v>
      </c>
      <c r="BW16" s="9">
        <v>0</v>
      </c>
      <c r="BX16" s="9">
        <v>0.52800000000000002</v>
      </c>
      <c r="BY16" s="9">
        <v>102.52200000000001</v>
      </c>
      <c r="BZ16" s="9">
        <v>31.484000000000002</v>
      </c>
      <c r="CA16" s="9">
        <v>71.037999999999997</v>
      </c>
      <c r="CB16" s="9">
        <v>11.05</v>
      </c>
      <c r="CC16" s="9">
        <v>5.7409999999999997</v>
      </c>
      <c r="CD16" s="9">
        <v>5.3090000000000002</v>
      </c>
      <c r="CE16" s="9">
        <v>91.471999999999994</v>
      </c>
      <c r="CF16" s="9">
        <v>25.742999999999999</v>
      </c>
      <c r="CG16" s="9">
        <v>65.728999999999999</v>
      </c>
      <c r="CH16" s="9">
        <v>21.975000000000001</v>
      </c>
      <c r="CI16" s="9">
        <v>7.6909999999999998</v>
      </c>
      <c r="CJ16" s="9">
        <v>14.284000000000001</v>
      </c>
      <c r="CK16" s="9">
        <v>510.23700000000002</v>
      </c>
      <c r="CL16" s="9">
        <v>218.32499999999999</v>
      </c>
      <c r="CM16" s="9">
        <v>291.91199999999998</v>
      </c>
      <c r="CN16" s="9">
        <v>456.88499999999999</v>
      </c>
      <c r="CO16" s="9">
        <v>193.98099999999999</v>
      </c>
      <c r="CP16" s="9">
        <v>262.904</v>
      </c>
      <c r="CQ16" s="9">
        <v>53.353000000000002</v>
      </c>
      <c r="CR16" s="9">
        <v>24.344000000000001</v>
      </c>
      <c r="CS16" s="9">
        <v>29.009</v>
      </c>
      <c r="CT16" s="9">
        <v>76.95</v>
      </c>
      <c r="CU16" s="9">
        <v>41.680999999999997</v>
      </c>
      <c r="CV16" s="9">
        <v>35.268999999999998</v>
      </c>
      <c r="CW16" s="9">
        <v>658.41499999999996</v>
      </c>
      <c r="CX16" s="9">
        <v>265.33100000000002</v>
      </c>
      <c r="CY16" s="9">
        <v>393.084</v>
      </c>
      <c r="CZ16" s="9">
        <v>1411.932</v>
      </c>
      <c r="DA16" s="9">
        <v>753.27300000000002</v>
      </c>
      <c r="DB16" s="9">
        <v>658.65899999999999</v>
      </c>
      <c r="DC16" s="9">
        <v>706.88499999999999</v>
      </c>
      <c r="DD16" s="9">
        <v>296.22800000000001</v>
      </c>
      <c r="DE16" s="9">
        <v>410.65699999999998</v>
      </c>
      <c r="DF16" s="9">
        <v>437.55900000000003</v>
      </c>
      <c r="DG16" s="9">
        <v>215.12799999999999</v>
      </c>
      <c r="DH16" s="9">
        <v>222.43100000000001</v>
      </c>
      <c r="DI16" s="9">
        <v>261.14299999999997</v>
      </c>
      <c r="DJ16" s="9">
        <v>136.00399999999999</v>
      </c>
      <c r="DK16" s="9">
        <v>125.139</v>
      </c>
      <c r="DL16" s="9">
        <v>45.17</v>
      </c>
      <c r="DM16" s="9">
        <v>20.933</v>
      </c>
      <c r="DN16" s="9">
        <v>24.236999999999998</v>
      </c>
      <c r="DO16" s="9">
        <v>31.224</v>
      </c>
      <c r="DP16" s="9">
        <v>12.045999999999999</v>
      </c>
      <c r="DQ16" s="9">
        <v>19.178000000000001</v>
      </c>
      <c r="DR16" s="9">
        <v>43.228000000000002</v>
      </c>
      <c r="DS16" s="9">
        <v>18.683</v>
      </c>
      <c r="DT16" s="9">
        <v>24.545000000000002</v>
      </c>
      <c r="DU16" s="9">
        <v>6.5609999999999999</v>
      </c>
      <c r="DV16" s="9">
        <v>2.7549999999999999</v>
      </c>
      <c r="DW16" s="9">
        <v>3.806</v>
      </c>
      <c r="DX16" s="9">
        <v>5.1479999999999997</v>
      </c>
      <c r="DY16" s="9">
        <v>2.266</v>
      </c>
      <c r="DZ16" s="9">
        <v>2.8820000000000001</v>
      </c>
      <c r="EA16" s="9">
        <v>2.7080000000000002</v>
      </c>
      <c r="EB16" s="9">
        <v>1.389</v>
      </c>
      <c r="EC16" s="9">
        <v>1.3180000000000001</v>
      </c>
      <c r="ED16" s="9">
        <v>2.4409999999999998</v>
      </c>
      <c r="EE16" s="9">
        <v>0.877</v>
      </c>
      <c r="EF16" s="9">
        <v>1.5640000000000001</v>
      </c>
      <c r="EG16" s="9">
        <v>1.413</v>
      </c>
      <c r="EH16" s="9">
        <v>0.48899999999999999</v>
      </c>
      <c r="EI16" s="9">
        <v>0.92400000000000004</v>
      </c>
      <c r="EJ16" s="9">
        <v>36.665999999999997</v>
      </c>
      <c r="EK16" s="9">
        <v>15.927</v>
      </c>
      <c r="EL16" s="9">
        <v>20.739000000000001</v>
      </c>
      <c r="EM16" s="9">
        <v>12.222</v>
      </c>
      <c r="EN16" s="9">
        <v>7.2539999999999996</v>
      </c>
      <c r="EO16" s="9">
        <v>4.968</v>
      </c>
      <c r="EP16" s="9">
        <v>11.242000000000001</v>
      </c>
      <c r="EQ16" s="9">
        <v>6.758</v>
      </c>
      <c r="ER16" s="9">
        <v>4.484</v>
      </c>
      <c r="ES16" s="9">
        <v>0.97899999999999998</v>
      </c>
      <c r="ET16" s="9">
        <v>0.495</v>
      </c>
      <c r="EU16" s="9">
        <v>0.48399999999999999</v>
      </c>
      <c r="EV16" s="9">
        <v>0.24299999999999999</v>
      </c>
      <c r="EW16" s="9">
        <v>0</v>
      </c>
      <c r="EX16" s="9">
        <v>0.24299999999999999</v>
      </c>
      <c r="EY16" s="9">
        <v>19.475000000000001</v>
      </c>
      <c r="EZ16" s="9">
        <v>7.1390000000000002</v>
      </c>
      <c r="FA16" s="9">
        <v>12.336</v>
      </c>
      <c r="FB16" s="9">
        <v>3.6669999999999998</v>
      </c>
      <c r="FC16" s="9">
        <v>1.431</v>
      </c>
      <c r="FD16" s="9">
        <v>2.2349999999999999</v>
      </c>
      <c r="FE16" s="9">
        <v>15.808999999999999</v>
      </c>
      <c r="FF16" s="9">
        <v>5.7080000000000002</v>
      </c>
      <c r="FG16" s="9">
        <v>10.101000000000001</v>
      </c>
      <c r="FH16" s="9">
        <v>4.726</v>
      </c>
      <c r="FI16" s="9">
        <v>1.534</v>
      </c>
      <c r="FJ16" s="9">
        <v>3.1920000000000002</v>
      </c>
      <c r="FK16" s="9">
        <v>133.18899999999999</v>
      </c>
      <c r="FL16" s="9">
        <v>60.441000000000003</v>
      </c>
      <c r="FM16" s="9">
        <v>72.747</v>
      </c>
      <c r="FN16" s="9">
        <v>113.229</v>
      </c>
      <c r="FO16" s="9">
        <v>48.877000000000002</v>
      </c>
      <c r="FP16" s="9">
        <v>64.352000000000004</v>
      </c>
      <c r="FQ16" s="9">
        <v>19.96</v>
      </c>
      <c r="FR16" s="9">
        <v>11.564</v>
      </c>
      <c r="FS16" s="9">
        <v>8.3960000000000008</v>
      </c>
      <c r="FT16" s="9">
        <v>13.95</v>
      </c>
      <c r="FU16" s="9">
        <v>8.1479999999999997</v>
      </c>
      <c r="FV16" s="9">
        <v>5.8029999999999999</v>
      </c>
      <c r="FW16" s="9">
        <v>162.46600000000001</v>
      </c>
      <c r="FX16" s="9">
        <v>70.977000000000004</v>
      </c>
      <c r="FY16" s="9">
        <v>91.49</v>
      </c>
      <c r="FZ16" s="9">
        <v>267.70400000000001</v>
      </c>
      <c r="GA16" s="9">
        <v>138.76</v>
      </c>
      <c r="GB16" s="9">
        <v>128.94499999999999</v>
      </c>
      <c r="GC16" s="9">
        <v>169.85499999999999</v>
      </c>
      <c r="GD16" s="9">
        <v>76.369</v>
      </c>
      <c r="GE16" s="9">
        <v>93.486999999999995</v>
      </c>
      <c r="GF16" s="9">
        <v>168.59399999999999</v>
      </c>
      <c r="GG16" s="9">
        <v>85.164000000000001</v>
      </c>
      <c r="GH16" s="9">
        <v>83.43</v>
      </c>
      <c r="GI16" s="9">
        <v>123.539</v>
      </c>
      <c r="GJ16" s="9">
        <v>64.299000000000007</v>
      </c>
      <c r="GK16" s="9">
        <v>59.24</v>
      </c>
      <c r="GL16" s="9">
        <v>16.338000000000001</v>
      </c>
      <c r="GM16" s="9">
        <v>8.907</v>
      </c>
      <c r="GN16" s="9">
        <v>7.431</v>
      </c>
      <c r="GO16" s="9">
        <v>7.6630000000000003</v>
      </c>
      <c r="GP16" s="9">
        <v>3.2530000000000001</v>
      </c>
      <c r="GQ16" s="9">
        <v>4.41</v>
      </c>
      <c r="GR16" s="9">
        <v>17.661000000000001</v>
      </c>
      <c r="GS16" s="9">
        <v>7.3559999999999999</v>
      </c>
      <c r="GT16" s="9">
        <v>10.305</v>
      </c>
      <c r="GU16" s="9">
        <v>3.1930000000000001</v>
      </c>
      <c r="GV16" s="9">
        <v>1.099</v>
      </c>
      <c r="GW16" s="9">
        <v>2.0950000000000002</v>
      </c>
      <c r="GX16" s="9">
        <v>2.891</v>
      </c>
      <c r="GY16" s="9">
        <v>1.099</v>
      </c>
      <c r="GZ16" s="9">
        <v>1.792</v>
      </c>
      <c r="HA16" s="9">
        <v>1.268</v>
      </c>
      <c r="HB16" s="9">
        <v>0.35199999999999998</v>
      </c>
      <c r="HC16" s="9">
        <v>0.91600000000000004</v>
      </c>
      <c r="HD16" s="9">
        <v>1.623</v>
      </c>
      <c r="HE16" s="9">
        <v>0.746</v>
      </c>
      <c r="HF16" s="9">
        <v>0.876</v>
      </c>
      <c r="HG16" s="9">
        <v>0.30199999999999999</v>
      </c>
      <c r="HH16" s="9">
        <v>0</v>
      </c>
      <c r="HI16" s="9">
        <v>0.30199999999999999</v>
      </c>
      <c r="HJ16" s="9">
        <v>14.467000000000001</v>
      </c>
      <c r="HK16" s="9">
        <v>6.2569999999999997</v>
      </c>
      <c r="HL16" s="9">
        <v>8.2100000000000009</v>
      </c>
      <c r="HM16" s="9">
        <v>5.9749999999999996</v>
      </c>
      <c r="HN16" s="9">
        <v>3.3809999999999998</v>
      </c>
      <c r="HO16" s="9">
        <v>2.5950000000000002</v>
      </c>
      <c r="HP16" s="9">
        <v>5.8929999999999998</v>
      </c>
      <c r="HQ16" s="9">
        <v>3.3809999999999998</v>
      </c>
      <c r="HR16" s="9">
        <v>2.5129999999999999</v>
      </c>
      <c r="HS16" s="9">
        <v>8.2000000000000003E-2</v>
      </c>
      <c r="HT16" s="9">
        <v>0</v>
      </c>
      <c r="HU16" s="9">
        <v>8.2000000000000003E-2</v>
      </c>
      <c r="HV16" s="9">
        <v>9.1999999999999998E-2</v>
      </c>
      <c r="HW16" s="9">
        <v>9.1999999999999998E-2</v>
      </c>
      <c r="HX16" s="9">
        <v>0</v>
      </c>
      <c r="HY16" s="9">
        <v>7.0579999999999998</v>
      </c>
      <c r="HZ16" s="9">
        <v>2.2829999999999999</v>
      </c>
      <c r="IA16" s="9">
        <v>4.7750000000000004</v>
      </c>
      <c r="IB16" s="9">
        <v>0.96899999999999997</v>
      </c>
      <c r="IC16" s="9">
        <v>0.53700000000000003</v>
      </c>
      <c r="ID16" s="9">
        <v>0.432</v>
      </c>
      <c r="IE16" s="9">
        <v>6.0890000000000004</v>
      </c>
      <c r="IF16" s="9">
        <v>1.746</v>
      </c>
      <c r="IG16" s="9">
        <v>4.343</v>
      </c>
      <c r="IH16" s="9">
        <v>1.3420000000000001</v>
      </c>
      <c r="II16" s="9">
        <v>0.502</v>
      </c>
      <c r="IJ16" s="9">
        <v>0.84</v>
      </c>
      <c r="IK16" s="9">
        <v>27.393999999999998</v>
      </c>
      <c r="IL16" s="9">
        <v>13.509</v>
      </c>
      <c r="IM16" s="9">
        <v>13.885</v>
      </c>
      <c r="IN16" s="9">
        <v>24.515000000000001</v>
      </c>
      <c r="IO16" s="9">
        <v>12.561</v>
      </c>
      <c r="IP16" s="9">
        <v>11.954000000000001</v>
      </c>
      <c r="IQ16" s="9">
        <v>2.88</v>
      </c>
    </row>
    <row r="17" spans="1:251">
      <c r="A17" s="10">
        <v>44228</v>
      </c>
      <c r="B17" s="9">
        <v>5.26</v>
      </c>
      <c r="C17" s="9">
        <v>3.7759999999999998</v>
      </c>
      <c r="D17" s="9">
        <v>1.484</v>
      </c>
      <c r="E17" s="9">
        <v>51.893000000000001</v>
      </c>
      <c r="F17" s="9">
        <v>21.324000000000002</v>
      </c>
      <c r="G17" s="9">
        <v>30.568999999999999</v>
      </c>
      <c r="H17" s="9">
        <v>12.984</v>
      </c>
      <c r="I17" s="9">
        <v>5.2270000000000003</v>
      </c>
      <c r="J17" s="9">
        <v>7.7569999999999997</v>
      </c>
      <c r="K17" s="9">
        <v>452.435</v>
      </c>
      <c r="L17" s="9">
        <v>195.066</v>
      </c>
      <c r="M17" s="9">
        <v>257.36799999999999</v>
      </c>
      <c r="N17" s="9">
        <v>396.96800000000002</v>
      </c>
      <c r="O17" s="9">
        <v>169.33099999999999</v>
      </c>
      <c r="P17" s="9">
        <v>227.637</v>
      </c>
      <c r="Q17" s="9">
        <v>55.466999999999999</v>
      </c>
      <c r="R17" s="9">
        <v>25.736000000000001</v>
      </c>
      <c r="S17" s="9">
        <v>29.731000000000002</v>
      </c>
      <c r="T17" s="9">
        <v>61.171999999999997</v>
      </c>
      <c r="U17" s="9">
        <v>32.719000000000001</v>
      </c>
      <c r="V17" s="9">
        <v>28.452999999999999</v>
      </c>
      <c r="W17" s="9">
        <v>540.94600000000003</v>
      </c>
      <c r="X17" s="9">
        <v>232.47800000000001</v>
      </c>
      <c r="Y17" s="9">
        <v>308.46800000000002</v>
      </c>
      <c r="Z17" s="9">
        <v>868.22500000000002</v>
      </c>
      <c r="AA17" s="9">
        <v>453.70499999999998</v>
      </c>
      <c r="AB17" s="9">
        <v>414.52</v>
      </c>
      <c r="AC17" s="9">
        <v>581.88900000000001</v>
      </c>
      <c r="AD17" s="9">
        <v>255.32499999999999</v>
      </c>
      <c r="AE17" s="9">
        <v>326.56400000000002</v>
      </c>
      <c r="AF17" s="9">
        <v>2125.125</v>
      </c>
      <c r="AG17" s="9">
        <v>1055.0360000000001</v>
      </c>
      <c r="AH17" s="9">
        <v>1070.0889999999999</v>
      </c>
      <c r="AI17" s="9">
        <v>1363.635</v>
      </c>
      <c r="AJ17" s="9">
        <v>729.81799999999998</v>
      </c>
      <c r="AK17" s="9">
        <v>633.81700000000001</v>
      </c>
      <c r="AL17" s="9">
        <v>204.608</v>
      </c>
      <c r="AM17" s="9">
        <v>102.77200000000001</v>
      </c>
      <c r="AN17" s="9">
        <v>101.836</v>
      </c>
      <c r="AO17" s="9">
        <v>124.904</v>
      </c>
      <c r="AP17" s="9">
        <v>48.78</v>
      </c>
      <c r="AQ17" s="9">
        <v>76.123999999999995</v>
      </c>
      <c r="AR17" s="9">
        <v>232.97</v>
      </c>
      <c r="AS17" s="9">
        <v>102.386</v>
      </c>
      <c r="AT17" s="9">
        <v>130.58500000000001</v>
      </c>
      <c r="AU17" s="9">
        <v>38.247999999999998</v>
      </c>
      <c r="AV17" s="9">
        <v>15.138</v>
      </c>
      <c r="AW17" s="9">
        <v>23.11</v>
      </c>
      <c r="AX17" s="9">
        <v>32.241999999999997</v>
      </c>
      <c r="AY17" s="9">
        <v>12.827999999999999</v>
      </c>
      <c r="AZ17" s="9">
        <v>19.414000000000001</v>
      </c>
      <c r="BA17" s="9">
        <v>15.58</v>
      </c>
      <c r="BB17" s="9">
        <v>6.5359999999999996</v>
      </c>
      <c r="BC17" s="9">
        <v>9.0440000000000005</v>
      </c>
      <c r="BD17" s="9">
        <v>16.661999999999999</v>
      </c>
      <c r="BE17" s="9">
        <v>6.2930000000000001</v>
      </c>
      <c r="BF17" s="9">
        <v>10.37</v>
      </c>
      <c r="BG17" s="9">
        <v>6.0060000000000002</v>
      </c>
      <c r="BH17" s="9">
        <v>2.31</v>
      </c>
      <c r="BI17" s="9">
        <v>3.6960000000000002</v>
      </c>
      <c r="BJ17" s="9">
        <v>194.72200000000001</v>
      </c>
      <c r="BK17" s="9">
        <v>87.247</v>
      </c>
      <c r="BL17" s="9">
        <v>107.47499999999999</v>
      </c>
      <c r="BM17" s="9">
        <v>82.028000000000006</v>
      </c>
      <c r="BN17" s="9">
        <v>47.151000000000003</v>
      </c>
      <c r="BO17" s="9">
        <v>34.877000000000002</v>
      </c>
      <c r="BP17" s="9">
        <v>73.507999999999996</v>
      </c>
      <c r="BQ17" s="9">
        <v>45.415999999999997</v>
      </c>
      <c r="BR17" s="9">
        <v>28.091000000000001</v>
      </c>
      <c r="BS17" s="9">
        <v>8.52</v>
      </c>
      <c r="BT17" s="9">
        <v>1.7350000000000001</v>
      </c>
      <c r="BU17" s="9">
        <v>6.7850000000000001</v>
      </c>
      <c r="BV17" s="9">
        <v>0.59599999999999997</v>
      </c>
      <c r="BW17" s="9">
        <v>0</v>
      </c>
      <c r="BX17" s="9">
        <v>0.59599999999999997</v>
      </c>
      <c r="BY17" s="9">
        <v>90.531999999999996</v>
      </c>
      <c r="BZ17" s="9">
        <v>36.031999999999996</v>
      </c>
      <c r="CA17" s="9">
        <v>54.5</v>
      </c>
      <c r="CB17" s="9">
        <v>10.846</v>
      </c>
      <c r="CC17" s="9">
        <v>7.2539999999999996</v>
      </c>
      <c r="CD17" s="9">
        <v>3.593</v>
      </c>
      <c r="CE17" s="9">
        <v>79.686000000000007</v>
      </c>
      <c r="CF17" s="9">
        <v>28.777999999999999</v>
      </c>
      <c r="CG17" s="9">
        <v>50.908000000000001</v>
      </c>
      <c r="CH17" s="9">
        <v>21.567</v>
      </c>
      <c r="CI17" s="9">
        <v>4.0650000000000004</v>
      </c>
      <c r="CJ17" s="9">
        <v>17.501999999999999</v>
      </c>
      <c r="CK17" s="9">
        <v>528.51900000000001</v>
      </c>
      <c r="CL17" s="9">
        <v>222.83199999999999</v>
      </c>
      <c r="CM17" s="9">
        <v>305.68700000000001</v>
      </c>
      <c r="CN17" s="9">
        <v>478.50400000000002</v>
      </c>
      <c r="CO17" s="9">
        <v>194.922</v>
      </c>
      <c r="CP17" s="9">
        <v>283.58100000000002</v>
      </c>
      <c r="CQ17" s="9">
        <v>50.015999999999998</v>
      </c>
      <c r="CR17" s="9">
        <v>27.91</v>
      </c>
      <c r="CS17" s="9">
        <v>22.106000000000002</v>
      </c>
      <c r="CT17" s="9">
        <v>89.087000000000003</v>
      </c>
      <c r="CU17" s="9">
        <v>51.951999999999998</v>
      </c>
      <c r="CV17" s="9">
        <v>37.134999999999998</v>
      </c>
      <c r="CW17" s="9">
        <v>672.40200000000004</v>
      </c>
      <c r="CX17" s="9">
        <v>273.26499999999999</v>
      </c>
      <c r="CY17" s="9">
        <v>399.137</v>
      </c>
      <c r="CZ17" s="9">
        <v>1401.883</v>
      </c>
      <c r="DA17" s="9">
        <v>744.95699999999999</v>
      </c>
      <c r="DB17" s="9">
        <v>656.92700000000002</v>
      </c>
      <c r="DC17" s="9">
        <v>723.24199999999996</v>
      </c>
      <c r="DD17" s="9">
        <v>310.07900000000001</v>
      </c>
      <c r="DE17" s="9">
        <v>413.16199999999998</v>
      </c>
      <c r="DF17" s="9">
        <v>443.30200000000002</v>
      </c>
      <c r="DG17" s="9">
        <v>218.09100000000001</v>
      </c>
      <c r="DH17" s="9">
        <v>225.21100000000001</v>
      </c>
      <c r="DI17" s="9">
        <v>260.28800000000001</v>
      </c>
      <c r="DJ17" s="9">
        <v>136.06</v>
      </c>
      <c r="DK17" s="9">
        <v>124.229</v>
      </c>
      <c r="DL17" s="9">
        <v>39.871000000000002</v>
      </c>
      <c r="DM17" s="9">
        <v>21.308</v>
      </c>
      <c r="DN17" s="9">
        <v>18.562999999999999</v>
      </c>
      <c r="DO17" s="9">
        <v>25.323</v>
      </c>
      <c r="DP17" s="9">
        <v>11.718999999999999</v>
      </c>
      <c r="DQ17" s="9">
        <v>13.603</v>
      </c>
      <c r="DR17" s="9">
        <v>45.869</v>
      </c>
      <c r="DS17" s="9">
        <v>21.532</v>
      </c>
      <c r="DT17" s="9">
        <v>24.338000000000001</v>
      </c>
      <c r="DU17" s="9">
        <v>6.359</v>
      </c>
      <c r="DV17" s="9">
        <v>3.1459999999999999</v>
      </c>
      <c r="DW17" s="9">
        <v>3.2120000000000002</v>
      </c>
      <c r="DX17" s="9">
        <v>5.0179999999999998</v>
      </c>
      <c r="DY17" s="9">
        <v>2.786</v>
      </c>
      <c r="DZ17" s="9">
        <v>2.2320000000000002</v>
      </c>
      <c r="EA17" s="9">
        <v>2.3919999999999999</v>
      </c>
      <c r="EB17" s="9">
        <v>1.528</v>
      </c>
      <c r="EC17" s="9">
        <v>0.86299999999999999</v>
      </c>
      <c r="ED17" s="9">
        <v>2.6259999999999999</v>
      </c>
      <c r="EE17" s="9">
        <v>1.258</v>
      </c>
      <c r="EF17" s="9">
        <v>1.3680000000000001</v>
      </c>
      <c r="EG17" s="9">
        <v>1.341</v>
      </c>
      <c r="EH17" s="9">
        <v>0.36</v>
      </c>
      <c r="EI17" s="9">
        <v>0.98099999999999998</v>
      </c>
      <c r="EJ17" s="9">
        <v>39.511000000000003</v>
      </c>
      <c r="EK17" s="9">
        <v>18.385999999999999</v>
      </c>
      <c r="EL17" s="9">
        <v>21.125</v>
      </c>
      <c r="EM17" s="9">
        <v>14.388999999999999</v>
      </c>
      <c r="EN17" s="9">
        <v>7.9420000000000002</v>
      </c>
      <c r="EO17" s="9">
        <v>6.4480000000000004</v>
      </c>
      <c r="EP17" s="9">
        <v>13.475</v>
      </c>
      <c r="EQ17" s="9">
        <v>7.6550000000000002</v>
      </c>
      <c r="ER17" s="9">
        <v>5.82</v>
      </c>
      <c r="ES17" s="9">
        <v>0.91400000000000003</v>
      </c>
      <c r="ET17" s="9">
        <v>0.28699999999999998</v>
      </c>
      <c r="EU17" s="9">
        <v>0.628</v>
      </c>
      <c r="EV17" s="9">
        <v>0.34200000000000003</v>
      </c>
      <c r="EW17" s="9">
        <v>0.22900000000000001</v>
      </c>
      <c r="EX17" s="9">
        <v>0.113</v>
      </c>
      <c r="EY17" s="9">
        <v>20.242000000000001</v>
      </c>
      <c r="EZ17" s="9">
        <v>8.4489999999999998</v>
      </c>
      <c r="FA17" s="9">
        <v>11.794</v>
      </c>
      <c r="FB17" s="9">
        <v>2.4</v>
      </c>
      <c r="FC17" s="9">
        <v>1.1359999999999999</v>
      </c>
      <c r="FD17" s="9">
        <v>1.264</v>
      </c>
      <c r="FE17" s="9">
        <v>17.841999999999999</v>
      </c>
      <c r="FF17" s="9">
        <v>7.3120000000000003</v>
      </c>
      <c r="FG17" s="9">
        <v>10.53</v>
      </c>
      <c r="FH17" s="9">
        <v>4.5369999999999999</v>
      </c>
      <c r="FI17" s="9">
        <v>1.766</v>
      </c>
      <c r="FJ17" s="9">
        <v>2.7709999999999999</v>
      </c>
      <c r="FK17" s="9">
        <v>137.14500000000001</v>
      </c>
      <c r="FL17" s="9">
        <v>60.5</v>
      </c>
      <c r="FM17" s="9">
        <v>76.644999999999996</v>
      </c>
      <c r="FN17" s="9">
        <v>118.76900000000001</v>
      </c>
      <c r="FO17" s="9">
        <v>50.844999999999999</v>
      </c>
      <c r="FP17" s="9">
        <v>67.924000000000007</v>
      </c>
      <c r="FQ17" s="9">
        <v>18.376000000000001</v>
      </c>
      <c r="FR17" s="9">
        <v>9.6549999999999994</v>
      </c>
      <c r="FS17" s="9">
        <v>8.7210000000000001</v>
      </c>
      <c r="FT17" s="9">
        <v>15.867000000000001</v>
      </c>
      <c r="FU17" s="9">
        <v>9.1829999999999998</v>
      </c>
      <c r="FV17" s="9">
        <v>6.6840000000000002</v>
      </c>
      <c r="FW17" s="9">
        <v>167.14699999999999</v>
      </c>
      <c r="FX17" s="9">
        <v>72.847999999999999</v>
      </c>
      <c r="FY17" s="9">
        <v>94.299000000000007</v>
      </c>
      <c r="FZ17" s="9">
        <v>266.64699999999999</v>
      </c>
      <c r="GA17" s="9">
        <v>139.20599999999999</v>
      </c>
      <c r="GB17" s="9">
        <v>127.441</v>
      </c>
      <c r="GC17" s="9">
        <v>176.65600000000001</v>
      </c>
      <c r="GD17" s="9">
        <v>78.885000000000005</v>
      </c>
      <c r="GE17" s="9">
        <v>97.771000000000001</v>
      </c>
      <c r="GF17" s="9">
        <v>156.191</v>
      </c>
      <c r="GG17" s="9">
        <v>77.953999999999994</v>
      </c>
      <c r="GH17" s="9">
        <v>78.236000000000004</v>
      </c>
      <c r="GI17" s="9">
        <v>116.462</v>
      </c>
      <c r="GJ17" s="9">
        <v>61.362000000000002</v>
      </c>
      <c r="GK17" s="9">
        <v>55.1</v>
      </c>
      <c r="GL17" s="9">
        <v>11.840999999999999</v>
      </c>
      <c r="GM17" s="9">
        <v>7.26</v>
      </c>
      <c r="GN17" s="9">
        <v>4.5810000000000004</v>
      </c>
      <c r="GO17" s="9">
        <v>5.2880000000000003</v>
      </c>
      <c r="GP17" s="9">
        <v>2.4809999999999999</v>
      </c>
      <c r="GQ17" s="9">
        <v>2.8069999999999999</v>
      </c>
      <c r="GR17" s="9">
        <v>13.59</v>
      </c>
      <c r="GS17" s="9">
        <v>5.3390000000000004</v>
      </c>
      <c r="GT17" s="9">
        <v>8.25</v>
      </c>
      <c r="GU17" s="9">
        <v>3.0169999999999999</v>
      </c>
      <c r="GV17" s="9">
        <v>1.35</v>
      </c>
      <c r="GW17" s="9">
        <v>1.667</v>
      </c>
      <c r="GX17" s="9">
        <v>2.3239999999999998</v>
      </c>
      <c r="GY17" s="9">
        <v>0.91800000000000004</v>
      </c>
      <c r="GZ17" s="9">
        <v>1.405</v>
      </c>
      <c r="HA17" s="9">
        <v>1.159</v>
      </c>
      <c r="HB17" s="9">
        <v>0.497</v>
      </c>
      <c r="HC17" s="9">
        <v>0.66200000000000003</v>
      </c>
      <c r="HD17" s="9">
        <v>1.165</v>
      </c>
      <c r="HE17" s="9">
        <v>0.42099999999999999</v>
      </c>
      <c r="HF17" s="9">
        <v>0.74399999999999999</v>
      </c>
      <c r="HG17" s="9">
        <v>0.69299999999999995</v>
      </c>
      <c r="HH17" s="9">
        <v>0.43099999999999999</v>
      </c>
      <c r="HI17" s="9">
        <v>0.26200000000000001</v>
      </c>
      <c r="HJ17" s="9">
        <v>10.573</v>
      </c>
      <c r="HK17" s="9">
        <v>3.9889999999999999</v>
      </c>
      <c r="HL17" s="9">
        <v>6.5830000000000002</v>
      </c>
      <c r="HM17" s="9">
        <v>4.7560000000000002</v>
      </c>
      <c r="HN17" s="9">
        <v>1.575</v>
      </c>
      <c r="HO17" s="9">
        <v>3.181</v>
      </c>
      <c r="HP17" s="9">
        <v>4.3810000000000002</v>
      </c>
      <c r="HQ17" s="9">
        <v>1.335</v>
      </c>
      <c r="HR17" s="9">
        <v>3.0459999999999998</v>
      </c>
      <c r="HS17" s="9">
        <v>0.376</v>
      </c>
      <c r="HT17" s="9">
        <v>0.24</v>
      </c>
      <c r="HU17" s="9">
        <v>0.13500000000000001</v>
      </c>
      <c r="HV17" s="9">
        <v>6.2E-2</v>
      </c>
      <c r="HW17" s="9">
        <v>0</v>
      </c>
      <c r="HX17" s="9">
        <v>6.2E-2</v>
      </c>
      <c r="HY17" s="9">
        <v>4.6790000000000003</v>
      </c>
      <c r="HZ17" s="9">
        <v>1.9</v>
      </c>
      <c r="IA17" s="9">
        <v>2.7789999999999999</v>
      </c>
      <c r="IB17" s="9">
        <v>0.31</v>
      </c>
      <c r="IC17" s="9">
        <v>0.20499999999999999</v>
      </c>
      <c r="ID17" s="9">
        <v>0.105</v>
      </c>
      <c r="IE17" s="9">
        <v>4.3689999999999998</v>
      </c>
      <c r="IF17" s="9">
        <v>1.6950000000000001</v>
      </c>
      <c r="IG17" s="9">
        <v>2.6739999999999999</v>
      </c>
      <c r="IH17" s="9">
        <v>1.075</v>
      </c>
      <c r="II17" s="9">
        <v>0.51400000000000001</v>
      </c>
      <c r="IJ17" s="9">
        <v>0.56100000000000005</v>
      </c>
      <c r="IK17" s="9">
        <v>26.138999999999999</v>
      </c>
      <c r="IL17" s="9">
        <v>11.253</v>
      </c>
      <c r="IM17" s="9">
        <v>14.885999999999999</v>
      </c>
      <c r="IN17" s="9">
        <v>22.181000000000001</v>
      </c>
      <c r="IO17" s="9">
        <v>9.4649999999999999</v>
      </c>
      <c r="IP17" s="9">
        <v>12.717000000000001</v>
      </c>
      <c r="IQ17" s="9">
        <v>3.9569999999999999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O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3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</row>
    <row r="2" spans="1:9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</row>
    <row r="3" spans="1:9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</row>
    <row r="4" spans="1:9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</row>
    <row r="5" spans="1:93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</row>
    <row r="6" spans="1:9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</row>
    <row r="7" spans="1:9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</row>
    <row r="8" spans="1:93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</row>
    <row r="9" spans="1:93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</row>
    <row r="10" spans="1:93">
      <c r="A10" s="4" t="s">
        <v>258</v>
      </c>
      <c r="B10" s="8" t="s">
        <v>2104</v>
      </c>
      <c r="C10" s="8" t="s">
        <v>2105</v>
      </c>
      <c r="D10" s="8" t="s">
        <v>2106</v>
      </c>
      <c r="E10" s="8" t="s">
        <v>2107</v>
      </c>
      <c r="F10" s="8" t="s">
        <v>2108</v>
      </c>
      <c r="G10" s="8" t="s">
        <v>2109</v>
      </c>
      <c r="H10" s="8" t="s">
        <v>2110</v>
      </c>
      <c r="I10" s="8" t="s">
        <v>2111</v>
      </c>
      <c r="J10" s="8" t="s">
        <v>2112</v>
      </c>
      <c r="K10" s="8" t="s">
        <v>2113</v>
      </c>
      <c r="L10" s="8" t="s">
        <v>2114</v>
      </c>
      <c r="M10" s="8" t="s">
        <v>2115</v>
      </c>
      <c r="N10" s="8" t="s">
        <v>2116</v>
      </c>
      <c r="O10" s="8" t="s">
        <v>2117</v>
      </c>
      <c r="P10" s="8" t="s">
        <v>2118</v>
      </c>
      <c r="Q10" s="8" t="s">
        <v>2119</v>
      </c>
      <c r="R10" s="8" t="s">
        <v>2120</v>
      </c>
      <c r="S10" s="8" t="s">
        <v>2121</v>
      </c>
      <c r="T10" s="8" t="s">
        <v>2122</v>
      </c>
      <c r="U10" s="8" t="s">
        <v>2123</v>
      </c>
      <c r="V10" s="8" t="s">
        <v>2124</v>
      </c>
      <c r="W10" s="8" t="s">
        <v>2125</v>
      </c>
      <c r="X10" s="8" t="s">
        <v>2126</v>
      </c>
      <c r="Y10" s="8" t="s">
        <v>2127</v>
      </c>
      <c r="Z10" s="8" t="s">
        <v>2128</v>
      </c>
      <c r="AA10" s="8" t="s">
        <v>2129</v>
      </c>
      <c r="AB10" s="8" t="s">
        <v>2130</v>
      </c>
      <c r="AC10" s="8" t="s">
        <v>2131</v>
      </c>
      <c r="AD10" s="8" t="s">
        <v>2132</v>
      </c>
      <c r="AE10" s="8" t="s">
        <v>2133</v>
      </c>
      <c r="AF10" s="8" t="s">
        <v>2134</v>
      </c>
      <c r="AG10" s="8" t="s">
        <v>2135</v>
      </c>
      <c r="AH10" s="8" t="s">
        <v>2136</v>
      </c>
      <c r="AI10" s="8" t="s">
        <v>2137</v>
      </c>
      <c r="AJ10" s="8" t="s">
        <v>2138</v>
      </c>
      <c r="AK10" s="8" t="s">
        <v>2139</v>
      </c>
      <c r="AL10" s="8" t="s">
        <v>2140</v>
      </c>
      <c r="AM10" s="8" t="s">
        <v>2141</v>
      </c>
      <c r="AN10" s="8" t="s">
        <v>2142</v>
      </c>
      <c r="AO10" s="8" t="s">
        <v>2143</v>
      </c>
      <c r="AP10" s="8" t="s">
        <v>2144</v>
      </c>
      <c r="AQ10" s="8" t="s">
        <v>2145</v>
      </c>
      <c r="AR10" s="8" t="s">
        <v>2146</v>
      </c>
      <c r="AS10" s="8" t="s">
        <v>2147</v>
      </c>
      <c r="AT10" s="8" t="s">
        <v>2148</v>
      </c>
      <c r="AU10" s="8" t="s">
        <v>2149</v>
      </c>
      <c r="AV10" s="8" t="s">
        <v>2150</v>
      </c>
      <c r="AW10" s="8" t="s">
        <v>2151</v>
      </c>
      <c r="AX10" s="8" t="s">
        <v>2152</v>
      </c>
      <c r="AY10" s="8" t="s">
        <v>2153</v>
      </c>
      <c r="AZ10" s="8" t="s">
        <v>2154</v>
      </c>
      <c r="BA10" s="8" t="s">
        <v>2155</v>
      </c>
      <c r="BB10" s="8" t="s">
        <v>2156</v>
      </c>
      <c r="BC10" s="8" t="s">
        <v>2157</v>
      </c>
      <c r="BD10" s="8" t="s">
        <v>2158</v>
      </c>
      <c r="BE10" s="8" t="s">
        <v>2159</v>
      </c>
      <c r="BF10" s="8" t="s">
        <v>2160</v>
      </c>
      <c r="BG10" s="8" t="s">
        <v>2161</v>
      </c>
      <c r="BH10" s="8" t="s">
        <v>2162</v>
      </c>
      <c r="BI10" s="8" t="s">
        <v>2163</v>
      </c>
      <c r="BJ10" s="8" t="s">
        <v>2164</v>
      </c>
      <c r="BK10" s="8" t="s">
        <v>2165</v>
      </c>
      <c r="BL10" s="8" t="s">
        <v>2166</v>
      </c>
      <c r="BM10" s="8" t="s">
        <v>2167</v>
      </c>
      <c r="BN10" s="8" t="s">
        <v>2168</v>
      </c>
      <c r="BO10" s="8" t="s">
        <v>2169</v>
      </c>
      <c r="BP10" s="8" t="s">
        <v>2170</v>
      </c>
      <c r="BQ10" s="8" t="s">
        <v>2171</v>
      </c>
      <c r="BR10" s="8" t="s">
        <v>2172</v>
      </c>
      <c r="BS10" s="8" t="s">
        <v>2173</v>
      </c>
      <c r="BT10" s="8" t="s">
        <v>2174</v>
      </c>
      <c r="BU10" s="8" t="s">
        <v>2175</v>
      </c>
      <c r="BV10" s="8" t="s">
        <v>2176</v>
      </c>
      <c r="BW10" s="8" t="s">
        <v>2177</v>
      </c>
      <c r="BX10" s="8" t="s">
        <v>2178</v>
      </c>
      <c r="BY10" s="8" t="s">
        <v>2179</v>
      </c>
      <c r="BZ10" s="8" t="s">
        <v>2180</v>
      </c>
      <c r="CA10" s="8" t="s">
        <v>2181</v>
      </c>
      <c r="CB10" s="8" t="s">
        <v>2182</v>
      </c>
      <c r="CC10" s="8" t="s">
        <v>2183</v>
      </c>
      <c r="CD10" s="8" t="s">
        <v>2184</v>
      </c>
      <c r="CE10" s="8" t="s">
        <v>2185</v>
      </c>
      <c r="CF10" s="8" t="s">
        <v>2186</v>
      </c>
      <c r="CG10" s="8" t="s">
        <v>2187</v>
      </c>
      <c r="CH10" s="8" t="s">
        <v>2188</v>
      </c>
      <c r="CI10" s="8" t="s">
        <v>2189</v>
      </c>
      <c r="CJ10" s="8" t="s">
        <v>2190</v>
      </c>
      <c r="CK10" s="8" t="s">
        <v>2191</v>
      </c>
      <c r="CL10" s="8" t="s">
        <v>2192</v>
      </c>
      <c r="CM10" s="8" t="s">
        <v>2193</v>
      </c>
      <c r="CN10" s="8" t="s">
        <v>2194</v>
      </c>
      <c r="CO10" s="8" t="s">
        <v>2195</v>
      </c>
    </row>
    <row r="11" spans="1:93">
      <c r="A11" s="10">
        <v>42036</v>
      </c>
      <c r="B11" s="9">
        <v>1.3129999999999999</v>
      </c>
      <c r="C11" s="9">
        <v>0.46200000000000002</v>
      </c>
      <c r="D11" s="9">
        <v>4.7279999999999998</v>
      </c>
      <c r="E11" s="9">
        <v>2.6379999999999999</v>
      </c>
      <c r="F11" s="9">
        <v>2.09</v>
      </c>
      <c r="G11" s="9">
        <v>35.119</v>
      </c>
      <c r="H11" s="9">
        <v>15.303000000000001</v>
      </c>
      <c r="I11" s="9">
        <v>19.815000000000001</v>
      </c>
      <c r="J11" s="9">
        <v>131.505</v>
      </c>
      <c r="K11" s="9">
        <v>70.741</v>
      </c>
      <c r="L11" s="9">
        <v>60.762999999999998</v>
      </c>
      <c r="M11" s="9">
        <v>37.345999999999997</v>
      </c>
      <c r="N11" s="9">
        <v>16.521999999999998</v>
      </c>
      <c r="O11" s="9">
        <v>20.824999999999999</v>
      </c>
      <c r="P11" s="9">
        <v>310.238</v>
      </c>
      <c r="Q11" s="9">
        <v>151.68199999999999</v>
      </c>
      <c r="R11" s="9">
        <v>158.55600000000001</v>
      </c>
      <c r="S11" s="9">
        <v>209.685</v>
      </c>
      <c r="T11" s="9">
        <v>107.553</v>
      </c>
      <c r="U11" s="9">
        <v>102.13200000000001</v>
      </c>
      <c r="V11" s="9">
        <v>27.939</v>
      </c>
      <c r="W11" s="9">
        <v>16.274999999999999</v>
      </c>
      <c r="X11" s="9">
        <v>11.663</v>
      </c>
      <c r="Y11" s="9">
        <v>16.234000000000002</v>
      </c>
      <c r="Z11" s="9">
        <v>8.3130000000000006</v>
      </c>
      <c r="AA11" s="9">
        <v>7.9210000000000003</v>
      </c>
      <c r="AB11" s="9">
        <v>35.767000000000003</v>
      </c>
      <c r="AC11" s="9">
        <v>15.441000000000001</v>
      </c>
      <c r="AD11" s="9">
        <v>20.327000000000002</v>
      </c>
      <c r="AE11" s="9">
        <v>4.3970000000000002</v>
      </c>
      <c r="AF11" s="9">
        <v>1.788</v>
      </c>
      <c r="AG11" s="9">
        <v>2.609</v>
      </c>
      <c r="AH11" s="9">
        <v>3.74</v>
      </c>
      <c r="AI11" s="9">
        <v>1.6439999999999999</v>
      </c>
      <c r="AJ11" s="9">
        <v>2.097</v>
      </c>
      <c r="AK11" s="9">
        <v>1.7050000000000001</v>
      </c>
      <c r="AL11" s="9">
        <v>0.77300000000000002</v>
      </c>
      <c r="AM11" s="9">
        <v>0.93200000000000005</v>
      </c>
      <c r="AN11" s="9">
        <v>2.0350000000000001</v>
      </c>
      <c r="AO11" s="9">
        <v>0.87</v>
      </c>
      <c r="AP11" s="9">
        <v>1.165</v>
      </c>
      <c r="AQ11" s="9">
        <v>0.65700000000000003</v>
      </c>
      <c r="AR11" s="9">
        <v>0.14399999999999999</v>
      </c>
      <c r="AS11" s="9">
        <v>0.51300000000000001</v>
      </c>
      <c r="AT11" s="9">
        <v>31.37</v>
      </c>
      <c r="AU11" s="9">
        <v>13.653</v>
      </c>
      <c r="AV11" s="9">
        <v>17.716999999999999</v>
      </c>
      <c r="AW11" s="9">
        <v>9.1340000000000003</v>
      </c>
      <c r="AX11" s="9">
        <v>3.8820000000000001</v>
      </c>
      <c r="AY11" s="9">
        <v>5.2519999999999998</v>
      </c>
      <c r="AZ11" s="9">
        <v>8.5630000000000006</v>
      </c>
      <c r="BA11" s="9">
        <v>3.726</v>
      </c>
      <c r="BB11" s="9">
        <v>4.8369999999999997</v>
      </c>
      <c r="BC11" s="9">
        <v>0.56999999999999995</v>
      </c>
      <c r="BD11" s="9">
        <v>0.156</v>
      </c>
      <c r="BE11" s="9">
        <v>0.41499999999999998</v>
      </c>
      <c r="BF11" s="9">
        <v>0.14799999999999999</v>
      </c>
      <c r="BG11" s="9">
        <v>0</v>
      </c>
      <c r="BH11" s="9">
        <v>0.14799999999999999</v>
      </c>
      <c r="BI11" s="9">
        <v>17.530999999999999</v>
      </c>
      <c r="BJ11" s="9">
        <v>8.5489999999999995</v>
      </c>
      <c r="BK11" s="9">
        <v>8.9830000000000005</v>
      </c>
      <c r="BL11" s="9">
        <v>1.046</v>
      </c>
      <c r="BM11" s="9">
        <v>0.4</v>
      </c>
      <c r="BN11" s="9">
        <v>0.64500000000000002</v>
      </c>
      <c r="BO11" s="9">
        <v>16.486000000000001</v>
      </c>
      <c r="BP11" s="9">
        <v>8.1479999999999997</v>
      </c>
      <c r="BQ11" s="9">
        <v>8.3379999999999992</v>
      </c>
      <c r="BR11" s="9">
        <v>4.556</v>
      </c>
      <c r="BS11" s="9">
        <v>1.222</v>
      </c>
      <c r="BT11" s="9">
        <v>3.3340000000000001</v>
      </c>
      <c r="BU11" s="9">
        <v>64.786000000000001</v>
      </c>
      <c r="BV11" s="9">
        <v>28.687999999999999</v>
      </c>
      <c r="BW11" s="9">
        <v>36.097999999999999</v>
      </c>
      <c r="BX11" s="9">
        <v>59.648000000000003</v>
      </c>
      <c r="BY11" s="9">
        <v>25.527000000000001</v>
      </c>
      <c r="BZ11" s="9">
        <v>34.121000000000002</v>
      </c>
      <c r="CA11" s="9">
        <v>5.1379999999999999</v>
      </c>
      <c r="CB11" s="9">
        <v>3.161</v>
      </c>
      <c r="CC11" s="9">
        <v>1.9770000000000001</v>
      </c>
      <c r="CD11" s="9">
        <v>10.269</v>
      </c>
      <c r="CE11" s="9">
        <v>4.4989999999999997</v>
      </c>
      <c r="CF11" s="9">
        <v>5.77</v>
      </c>
      <c r="CG11" s="9">
        <v>90.284000000000006</v>
      </c>
      <c r="CH11" s="9">
        <v>39.628999999999998</v>
      </c>
      <c r="CI11" s="9">
        <v>50.655000000000001</v>
      </c>
      <c r="CJ11" s="9">
        <v>214.08199999999999</v>
      </c>
      <c r="CK11" s="9">
        <v>109.34099999999999</v>
      </c>
      <c r="CL11" s="9">
        <v>104.741</v>
      </c>
      <c r="CM11" s="9">
        <v>96.156000000000006</v>
      </c>
      <c r="CN11" s="9">
        <v>42.341000000000001</v>
      </c>
      <c r="CO11" s="9">
        <v>53.814999999999998</v>
      </c>
    </row>
    <row r="12" spans="1:93">
      <c r="A12" s="10">
        <v>42401</v>
      </c>
      <c r="B12" s="9">
        <v>1.18</v>
      </c>
      <c r="C12" s="9">
        <v>1.4970000000000001</v>
      </c>
      <c r="D12" s="9">
        <v>6.4089999999999998</v>
      </c>
      <c r="E12" s="9">
        <v>2.9369999999999998</v>
      </c>
      <c r="F12" s="9">
        <v>3.472</v>
      </c>
      <c r="G12" s="9">
        <v>34.228000000000002</v>
      </c>
      <c r="H12" s="9">
        <v>15.179</v>
      </c>
      <c r="I12" s="9">
        <v>19.048999999999999</v>
      </c>
      <c r="J12" s="9">
        <v>128.803</v>
      </c>
      <c r="K12" s="9">
        <v>67.954999999999998</v>
      </c>
      <c r="L12" s="9">
        <v>60.847999999999999</v>
      </c>
      <c r="M12" s="9">
        <v>38.094999999999999</v>
      </c>
      <c r="N12" s="9">
        <v>16.797999999999998</v>
      </c>
      <c r="O12" s="9">
        <v>21.295999999999999</v>
      </c>
      <c r="P12" s="9">
        <v>315.14800000000002</v>
      </c>
      <c r="Q12" s="9">
        <v>152.39099999999999</v>
      </c>
      <c r="R12" s="9">
        <v>162.75700000000001</v>
      </c>
      <c r="S12" s="9">
        <v>212.60900000000001</v>
      </c>
      <c r="T12" s="9">
        <v>105.624</v>
      </c>
      <c r="U12" s="9">
        <v>106.985</v>
      </c>
      <c r="V12" s="9">
        <v>24.033999999999999</v>
      </c>
      <c r="W12" s="9">
        <v>12.475</v>
      </c>
      <c r="X12" s="9">
        <v>11.558999999999999</v>
      </c>
      <c r="Y12" s="9">
        <v>13.265000000000001</v>
      </c>
      <c r="Z12" s="9">
        <v>5.423</v>
      </c>
      <c r="AA12" s="9">
        <v>7.8419999999999996</v>
      </c>
      <c r="AB12" s="9">
        <v>34.061</v>
      </c>
      <c r="AC12" s="9">
        <v>15.428000000000001</v>
      </c>
      <c r="AD12" s="9">
        <v>18.632000000000001</v>
      </c>
      <c r="AE12" s="9">
        <v>4.8120000000000003</v>
      </c>
      <c r="AF12" s="9">
        <v>1.593</v>
      </c>
      <c r="AG12" s="9">
        <v>3.2189999999999999</v>
      </c>
      <c r="AH12" s="9">
        <v>4.0090000000000003</v>
      </c>
      <c r="AI12" s="9">
        <v>1.593</v>
      </c>
      <c r="AJ12" s="9">
        <v>2.4159999999999999</v>
      </c>
      <c r="AK12" s="9">
        <v>2.0739999999999998</v>
      </c>
      <c r="AL12" s="9">
        <v>0.753</v>
      </c>
      <c r="AM12" s="9">
        <v>1.32</v>
      </c>
      <c r="AN12" s="9">
        <v>1.9359999999999999</v>
      </c>
      <c r="AO12" s="9">
        <v>0.84</v>
      </c>
      <c r="AP12" s="9">
        <v>1.0960000000000001</v>
      </c>
      <c r="AQ12" s="9">
        <v>0.80300000000000005</v>
      </c>
      <c r="AR12" s="9">
        <v>0</v>
      </c>
      <c r="AS12" s="9">
        <v>0.80300000000000005</v>
      </c>
      <c r="AT12" s="9">
        <v>29.248999999999999</v>
      </c>
      <c r="AU12" s="9">
        <v>13.835000000000001</v>
      </c>
      <c r="AV12" s="9">
        <v>15.413</v>
      </c>
      <c r="AW12" s="9">
        <v>9.8529999999999998</v>
      </c>
      <c r="AX12" s="9">
        <v>6.1669999999999998</v>
      </c>
      <c r="AY12" s="9">
        <v>3.6859999999999999</v>
      </c>
      <c r="AZ12" s="9">
        <v>8.3520000000000003</v>
      </c>
      <c r="BA12" s="9">
        <v>5.4320000000000004</v>
      </c>
      <c r="BB12" s="9">
        <v>2.92</v>
      </c>
      <c r="BC12" s="9">
        <v>1.5009999999999999</v>
      </c>
      <c r="BD12" s="9">
        <v>0.73499999999999999</v>
      </c>
      <c r="BE12" s="9">
        <v>0.76700000000000002</v>
      </c>
      <c r="BF12" s="9">
        <v>0</v>
      </c>
      <c r="BG12" s="9">
        <v>0</v>
      </c>
      <c r="BH12" s="9">
        <v>0</v>
      </c>
      <c r="BI12" s="9">
        <v>15.794</v>
      </c>
      <c r="BJ12" s="9">
        <v>6.1470000000000002</v>
      </c>
      <c r="BK12" s="9">
        <v>9.6470000000000002</v>
      </c>
      <c r="BL12" s="9">
        <v>0.89</v>
      </c>
      <c r="BM12" s="9">
        <v>0.158</v>
      </c>
      <c r="BN12" s="9">
        <v>0.73199999999999998</v>
      </c>
      <c r="BO12" s="9">
        <v>14.904</v>
      </c>
      <c r="BP12" s="9">
        <v>5.9889999999999999</v>
      </c>
      <c r="BQ12" s="9">
        <v>8.9149999999999991</v>
      </c>
      <c r="BR12" s="9">
        <v>3.601</v>
      </c>
      <c r="BS12" s="9">
        <v>1.5209999999999999</v>
      </c>
      <c r="BT12" s="9">
        <v>2.08</v>
      </c>
      <c r="BU12" s="9">
        <v>68.478999999999999</v>
      </c>
      <c r="BV12" s="9">
        <v>31.338999999999999</v>
      </c>
      <c r="BW12" s="9">
        <v>37.14</v>
      </c>
      <c r="BX12" s="9">
        <v>62.24</v>
      </c>
      <c r="BY12" s="9">
        <v>28.404</v>
      </c>
      <c r="BZ12" s="9">
        <v>33.837000000000003</v>
      </c>
      <c r="CA12" s="9">
        <v>6.2380000000000004</v>
      </c>
      <c r="CB12" s="9">
        <v>2.9350000000000001</v>
      </c>
      <c r="CC12" s="9">
        <v>3.3029999999999999</v>
      </c>
      <c r="CD12" s="9">
        <v>10.425000000000001</v>
      </c>
      <c r="CE12" s="9">
        <v>6.1849999999999996</v>
      </c>
      <c r="CF12" s="9">
        <v>4.24</v>
      </c>
      <c r="CG12" s="9">
        <v>92.114000000000004</v>
      </c>
      <c r="CH12" s="9">
        <v>40.582000000000001</v>
      </c>
      <c r="CI12" s="9">
        <v>51.531999999999996</v>
      </c>
      <c r="CJ12" s="9">
        <v>217.42</v>
      </c>
      <c r="CK12" s="9">
        <v>107.217</v>
      </c>
      <c r="CL12" s="9">
        <v>110.20399999999999</v>
      </c>
      <c r="CM12" s="9">
        <v>97.727000000000004</v>
      </c>
      <c r="CN12" s="9">
        <v>45.173999999999999</v>
      </c>
      <c r="CO12" s="9">
        <v>52.552999999999997</v>
      </c>
    </row>
    <row r="13" spans="1:93">
      <c r="A13" s="10">
        <v>42767</v>
      </c>
      <c r="B13" s="9">
        <v>2.2519999999999998</v>
      </c>
      <c r="C13" s="9">
        <v>1.7350000000000001</v>
      </c>
      <c r="D13" s="9">
        <v>4.0670000000000002</v>
      </c>
      <c r="E13" s="9">
        <v>1.792</v>
      </c>
      <c r="F13" s="9">
        <v>2.2749999999999999</v>
      </c>
      <c r="G13" s="9">
        <v>37.485999999999997</v>
      </c>
      <c r="H13" s="9">
        <v>15.499000000000001</v>
      </c>
      <c r="I13" s="9">
        <v>21.986999999999998</v>
      </c>
      <c r="J13" s="9">
        <v>141.279</v>
      </c>
      <c r="K13" s="9">
        <v>76.634</v>
      </c>
      <c r="L13" s="9">
        <v>64.644999999999996</v>
      </c>
      <c r="M13" s="9">
        <v>38.22</v>
      </c>
      <c r="N13" s="9">
        <v>15.569000000000001</v>
      </c>
      <c r="O13" s="9">
        <v>22.651</v>
      </c>
      <c r="P13" s="9">
        <v>324.63900000000001</v>
      </c>
      <c r="Q13" s="9">
        <v>157.9</v>
      </c>
      <c r="R13" s="9">
        <v>166.739</v>
      </c>
      <c r="S13" s="9">
        <v>221.404</v>
      </c>
      <c r="T13" s="9">
        <v>111.789</v>
      </c>
      <c r="U13" s="9">
        <v>109.61499999999999</v>
      </c>
      <c r="V13" s="9">
        <v>23.689</v>
      </c>
      <c r="W13" s="9">
        <v>12.285</v>
      </c>
      <c r="X13" s="9">
        <v>11.404</v>
      </c>
      <c r="Y13" s="9">
        <v>14.289</v>
      </c>
      <c r="Z13" s="9">
        <v>5.5430000000000001</v>
      </c>
      <c r="AA13" s="9">
        <v>8.7460000000000004</v>
      </c>
      <c r="AB13" s="9">
        <v>30.071000000000002</v>
      </c>
      <c r="AC13" s="9">
        <v>14.237</v>
      </c>
      <c r="AD13" s="9">
        <v>15.833</v>
      </c>
      <c r="AE13" s="9">
        <v>5.5579999999999998</v>
      </c>
      <c r="AF13" s="9">
        <v>1.6839999999999999</v>
      </c>
      <c r="AG13" s="9">
        <v>3.8740000000000001</v>
      </c>
      <c r="AH13" s="9">
        <v>3.5619999999999998</v>
      </c>
      <c r="AI13" s="9">
        <v>1.4259999999999999</v>
      </c>
      <c r="AJ13" s="9">
        <v>2.1360000000000001</v>
      </c>
      <c r="AK13" s="9">
        <v>1.923</v>
      </c>
      <c r="AL13" s="9">
        <v>0.69099999999999995</v>
      </c>
      <c r="AM13" s="9">
        <v>1.232</v>
      </c>
      <c r="AN13" s="9">
        <v>1.639</v>
      </c>
      <c r="AO13" s="9">
        <v>0.73499999999999999</v>
      </c>
      <c r="AP13" s="9">
        <v>0.90400000000000003</v>
      </c>
      <c r="AQ13" s="9">
        <v>1.9950000000000001</v>
      </c>
      <c r="AR13" s="9">
        <v>0.25700000000000001</v>
      </c>
      <c r="AS13" s="9">
        <v>1.738</v>
      </c>
      <c r="AT13" s="9">
        <v>24.513000000000002</v>
      </c>
      <c r="AU13" s="9">
        <v>12.554</v>
      </c>
      <c r="AV13" s="9">
        <v>11.959</v>
      </c>
      <c r="AW13" s="9">
        <v>8.2550000000000008</v>
      </c>
      <c r="AX13" s="9">
        <v>4.3079999999999998</v>
      </c>
      <c r="AY13" s="9">
        <v>3.9470000000000001</v>
      </c>
      <c r="AZ13" s="9">
        <v>7.37</v>
      </c>
      <c r="BA13" s="9">
        <v>4.3079999999999998</v>
      </c>
      <c r="BB13" s="9">
        <v>3.0619999999999998</v>
      </c>
      <c r="BC13" s="9">
        <v>0.88500000000000001</v>
      </c>
      <c r="BD13" s="9">
        <v>0</v>
      </c>
      <c r="BE13" s="9">
        <v>0.88500000000000001</v>
      </c>
      <c r="BF13" s="9">
        <v>0.50600000000000001</v>
      </c>
      <c r="BG13" s="9">
        <v>0.28999999999999998</v>
      </c>
      <c r="BH13" s="9">
        <v>0.216</v>
      </c>
      <c r="BI13" s="9">
        <v>12.388999999999999</v>
      </c>
      <c r="BJ13" s="9">
        <v>6.726</v>
      </c>
      <c r="BK13" s="9">
        <v>5.6630000000000003</v>
      </c>
      <c r="BL13" s="9">
        <v>1.8919999999999999</v>
      </c>
      <c r="BM13" s="9">
        <v>0.91</v>
      </c>
      <c r="BN13" s="9">
        <v>0.98199999999999998</v>
      </c>
      <c r="BO13" s="9">
        <v>10.497</v>
      </c>
      <c r="BP13" s="9">
        <v>5.8150000000000004</v>
      </c>
      <c r="BQ13" s="9">
        <v>4.6820000000000004</v>
      </c>
      <c r="BR13" s="9">
        <v>3.3639999999999999</v>
      </c>
      <c r="BS13" s="9">
        <v>1.23</v>
      </c>
      <c r="BT13" s="9">
        <v>2.1339999999999999</v>
      </c>
      <c r="BU13" s="9">
        <v>73.164000000000001</v>
      </c>
      <c r="BV13" s="9">
        <v>31.873000000000001</v>
      </c>
      <c r="BW13" s="9">
        <v>41.290999999999997</v>
      </c>
      <c r="BX13" s="9">
        <v>62.805</v>
      </c>
      <c r="BY13" s="9">
        <v>27.129000000000001</v>
      </c>
      <c r="BZ13" s="9">
        <v>35.677</v>
      </c>
      <c r="CA13" s="9">
        <v>10.359</v>
      </c>
      <c r="CB13" s="9">
        <v>4.7450000000000001</v>
      </c>
      <c r="CC13" s="9">
        <v>5.6150000000000002</v>
      </c>
      <c r="CD13" s="9">
        <v>9.2929999999999993</v>
      </c>
      <c r="CE13" s="9">
        <v>4.9989999999999997</v>
      </c>
      <c r="CF13" s="9">
        <v>4.2939999999999996</v>
      </c>
      <c r="CG13" s="9">
        <v>93.941999999999993</v>
      </c>
      <c r="CH13" s="9">
        <v>41.110999999999997</v>
      </c>
      <c r="CI13" s="9">
        <v>52.831000000000003</v>
      </c>
      <c r="CJ13" s="9">
        <v>226.96199999999999</v>
      </c>
      <c r="CK13" s="9">
        <v>113.473</v>
      </c>
      <c r="CL13" s="9">
        <v>113.489</v>
      </c>
      <c r="CM13" s="9">
        <v>97.677000000000007</v>
      </c>
      <c r="CN13" s="9">
        <v>44.427</v>
      </c>
      <c r="CO13" s="9">
        <v>53.250999999999998</v>
      </c>
    </row>
    <row r="14" spans="1:93">
      <c r="A14" s="10">
        <v>43132</v>
      </c>
      <c r="B14" s="9">
        <v>1.956</v>
      </c>
      <c r="C14" s="9">
        <v>1.3819999999999999</v>
      </c>
      <c r="D14" s="9">
        <v>4.6669999999999998</v>
      </c>
      <c r="E14" s="9">
        <v>2.3330000000000002</v>
      </c>
      <c r="F14" s="9">
        <v>2.3340000000000001</v>
      </c>
      <c r="G14" s="9">
        <v>35.354999999999997</v>
      </c>
      <c r="H14" s="9">
        <v>15.265000000000001</v>
      </c>
      <c r="I14" s="9">
        <v>20.091000000000001</v>
      </c>
      <c r="J14" s="9">
        <v>129.495</v>
      </c>
      <c r="K14" s="9">
        <v>69.239000000000004</v>
      </c>
      <c r="L14" s="9">
        <v>60.255000000000003</v>
      </c>
      <c r="M14" s="9">
        <v>37.667999999999999</v>
      </c>
      <c r="N14" s="9">
        <v>16.744</v>
      </c>
      <c r="O14" s="9">
        <v>20.923999999999999</v>
      </c>
      <c r="P14" s="9">
        <v>330.25200000000001</v>
      </c>
      <c r="Q14" s="9">
        <v>160.815</v>
      </c>
      <c r="R14" s="9">
        <v>169.43700000000001</v>
      </c>
      <c r="S14" s="9">
        <v>231.089</v>
      </c>
      <c r="T14" s="9">
        <v>118.12</v>
      </c>
      <c r="U14" s="9">
        <v>112.96899999999999</v>
      </c>
      <c r="V14" s="9">
        <v>27.646000000000001</v>
      </c>
      <c r="W14" s="9">
        <v>16.082999999999998</v>
      </c>
      <c r="X14" s="9">
        <v>11.561999999999999</v>
      </c>
      <c r="Y14" s="9">
        <v>15.114000000000001</v>
      </c>
      <c r="Z14" s="9">
        <v>6.0149999999999997</v>
      </c>
      <c r="AA14" s="9">
        <v>9.1</v>
      </c>
      <c r="AB14" s="9">
        <v>31.806999999999999</v>
      </c>
      <c r="AC14" s="9">
        <v>14.622</v>
      </c>
      <c r="AD14" s="9">
        <v>17.184999999999999</v>
      </c>
      <c r="AE14" s="9">
        <v>5.5010000000000003</v>
      </c>
      <c r="AF14" s="9">
        <v>1.7709999999999999</v>
      </c>
      <c r="AG14" s="9">
        <v>3.73</v>
      </c>
      <c r="AH14" s="9">
        <v>4.1849999999999996</v>
      </c>
      <c r="AI14" s="9">
        <v>1.7709999999999999</v>
      </c>
      <c r="AJ14" s="9">
        <v>2.4140000000000001</v>
      </c>
      <c r="AK14" s="9">
        <v>2.0270000000000001</v>
      </c>
      <c r="AL14" s="9">
        <v>1.2569999999999999</v>
      </c>
      <c r="AM14" s="9">
        <v>0.76900000000000002</v>
      </c>
      <c r="AN14" s="9">
        <v>2.1579999999999999</v>
      </c>
      <c r="AO14" s="9">
        <v>0.51400000000000001</v>
      </c>
      <c r="AP14" s="9">
        <v>1.645</v>
      </c>
      <c r="AQ14" s="9">
        <v>1.3160000000000001</v>
      </c>
      <c r="AR14" s="9">
        <v>0</v>
      </c>
      <c r="AS14" s="9">
        <v>1.3160000000000001</v>
      </c>
      <c r="AT14" s="9">
        <v>26.306000000000001</v>
      </c>
      <c r="AU14" s="9">
        <v>12.851000000000001</v>
      </c>
      <c r="AV14" s="9">
        <v>13.455</v>
      </c>
      <c r="AW14" s="9">
        <v>8.6690000000000005</v>
      </c>
      <c r="AX14" s="9">
        <v>4.6589999999999998</v>
      </c>
      <c r="AY14" s="9">
        <v>4.01</v>
      </c>
      <c r="AZ14" s="9">
        <v>7.4039999999999999</v>
      </c>
      <c r="BA14" s="9">
        <v>3.8460000000000001</v>
      </c>
      <c r="BB14" s="9">
        <v>3.5579999999999998</v>
      </c>
      <c r="BC14" s="9">
        <v>1.2649999999999999</v>
      </c>
      <c r="BD14" s="9">
        <v>0.81299999999999994</v>
      </c>
      <c r="BE14" s="9">
        <v>0.45200000000000001</v>
      </c>
      <c r="BF14" s="9">
        <v>0.40300000000000002</v>
      </c>
      <c r="BG14" s="9">
        <v>0</v>
      </c>
      <c r="BH14" s="9">
        <v>0.40300000000000002</v>
      </c>
      <c r="BI14" s="9">
        <v>15.265000000000001</v>
      </c>
      <c r="BJ14" s="9">
        <v>7.8650000000000002</v>
      </c>
      <c r="BK14" s="9">
        <v>7.4</v>
      </c>
      <c r="BL14" s="9">
        <v>1.847</v>
      </c>
      <c r="BM14" s="9">
        <v>0.73599999999999999</v>
      </c>
      <c r="BN14" s="9">
        <v>1.1100000000000001</v>
      </c>
      <c r="BO14" s="9">
        <v>13.417999999999999</v>
      </c>
      <c r="BP14" s="9">
        <v>7.1280000000000001</v>
      </c>
      <c r="BQ14" s="9">
        <v>6.29</v>
      </c>
      <c r="BR14" s="9">
        <v>1.968</v>
      </c>
      <c r="BS14" s="9">
        <v>0.32700000000000001</v>
      </c>
      <c r="BT14" s="9">
        <v>1.6419999999999999</v>
      </c>
      <c r="BU14" s="9">
        <v>67.355999999999995</v>
      </c>
      <c r="BV14" s="9">
        <v>28.073</v>
      </c>
      <c r="BW14" s="9">
        <v>39.281999999999996</v>
      </c>
      <c r="BX14" s="9">
        <v>62.393000000000001</v>
      </c>
      <c r="BY14" s="9">
        <v>26.349</v>
      </c>
      <c r="BZ14" s="9">
        <v>36.043999999999997</v>
      </c>
      <c r="CA14" s="9">
        <v>4.9619999999999997</v>
      </c>
      <c r="CB14" s="9">
        <v>1.724</v>
      </c>
      <c r="CC14" s="9">
        <v>3.238</v>
      </c>
      <c r="CD14" s="9">
        <v>9.4309999999999992</v>
      </c>
      <c r="CE14" s="9">
        <v>5.1029999999999998</v>
      </c>
      <c r="CF14" s="9">
        <v>4.327</v>
      </c>
      <c r="CG14" s="9">
        <v>89.731999999999999</v>
      </c>
      <c r="CH14" s="9">
        <v>37.591999999999999</v>
      </c>
      <c r="CI14" s="9">
        <v>52.14</v>
      </c>
      <c r="CJ14" s="9">
        <v>236.59</v>
      </c>
      <c r="CK14" s="9">
        <v>119.89100000000001</v>
      </c>
      <c r="CL14" s="9">
        <v>116.699</v>
      </c>
      <c r="CM14" s="9">
        <v>93.662000000000006</v>
      </c>
      <c r="CN14" s="9">
        <v>40.923999999999999</v>
      </c>
      <c r="CO14" s="9">
        <v>52.738</v>
      </c>
    </row>
    <row r="15" spans="1:93">
      <c r="A15" s="10">
        <v>43497</v>
      </c>
      <c r="B15" s="9">
        <v>0.94</v>
      </c>
      <c r="C15" s="9">
        <v>2.4220000000000002</v>
      </c>
      <c r="D15" s="9">
        <v>6.2830000000000004</v>
      </c>
      <c r="E15" s="9">
        <v>3.6970000000000001</v>
      </c>
      <c r="F15" s="9">
        <v>2.5859999999999999</v>
      </c>
      <c r="G15" s="9">
        <v>36.197000000000003</v>
      </c>
      <c r="H15" s="9">
        <v>14.57</v>
      </c>
      <c r="I15" s="9">
        <v>21.626000000000001</v>
      </c>
      <c r="J15" s="9">
        <v>123.986</v>
      </c>
      <c r="K15" s="9">
        <v>65.277000000000001</v>
      </c>
      <c r="L15" s="9">
        <v>58.709000000000003</v>
      </c>
      <c r="M15" s="9">
        <v>39.838000000000001</v>
      </c>
      <c r="N15" s="9">
        <v>17.306000000000001</v>
      </c>
      <c r="O15" s="9">
        <v>22.530999999999999</v>
      </c>
      <c r="P15" s="9">
        <v>332.97300000000001</v>
      </c>
      <c r="Q15" s="9">
        <v>162.233</v>
      </c>
      <c r="R15" s="9">
        <v>170.74</v>
      </c>
      <c r="S15" s="9">
        <v>226.18</v>
      </c>
      <c r="T15" s="9">
        <v>114.542</v>
      </c>
      <c r="U15" s="9">
        <v>111.63800000000001</v>
      </c>
      <c r="V15" s="9">
        <v>29.27</v>
      </c>
      <c r="W15" s="9">
        <v>18.454999999999998</v>
      </c>
      <c r="X15" s="9">
        <v>10.815</v>
      </c>
      <c r="Y15" s="9">
        <v>14.974</v>
      </c>
      <c r="Z15" s="9">
        <v>6.3040000000000003</v>
      </c>
      <c r="AA15" s="9">
        <v>8.67</v>
      </c>
      <c r="AB15" s="9">
        <v>31.018000000000001</v>
      </c>
      <c r="AC15" s="9">
        <v>15.863</v>
      </c>
      <c r="AD15" s="9">
        <v>15.154999999999999</v>
      </c>
      <c r="AE15" s="9">
        <v>6.9850000000000003</v>
      </c>
      <c r="AF15" s="9">
        <v>3.7</v>
      </c>
      <c r="AG15" s="9">
        <v>3.2850000000000001</v>
      </c>
      <c r="AH15" s="9">
        <v>6.2839999999999998</v>
      </c>
      <c r="AI15" s="9">
        <v>3.2120000000000002</v>
      </c>
      <c r="AJ15" s="9">
        <v>3.0720000000000001</v>
      </c>
      <c r="AK15" s="9">
        <v>1.5669999999999999</v>
      </c>
      <c r="AL15" s="9">
        <v>0.73199999999999998</v>
      </c>
      <c r="AM15" s="9">
        <v>0.83499999999999996</v>
      </c>
      <c r="AN15" s="9">
        <v>4.7169999999999996</v>
      </c>
      <c r="AO15" s="9">
        <v>2.48</v>
      </c>
      <c r="AP15" s="9">
        <v>2.2370000000000001</v>
      </c>
      <c r="AQ15" s="9">
        <v>0.70099999999999996</v>
      </c>
      <c r="AR15" s="9">
        <v>0.48799999999999999</v>
      </c>
      <c r="AS15" s="9">
        <v>0.21299999999999999</v>
      </c>
      <c r="AT15" s="9">
        <v>24.033000000000001</v>
      </c>
      <c r="AU15" s="9">
        <v>12.163</v>
      </c>
      <c r="AV15" s="9">
        <v>11.87</v>
      </c>
      <c r="AW15" s="9">
        <v>6.8109999999999999</v>
      </c>
      <c r="AX15" s="9">
        <v>4.1500000000000004</v>
      </c>
      <c r="AY15" s="9">
        <v>2.661</v>
      </c>
      <c r="AZ15" s="9">
        <v>5.7359999999999998</v>
      </c>
      <c r="BA15" s="9">
        <v>3.4460000000000002</v>
      </c>
      <c r="BB15" s="9">
        <v>2.29</v>
      </c>
      <c r="BC15" s="9">
        <v>1.075</v>
      </c>
      <c r="BD15" s="9">
        <v>0.70399999999999996</v>
      </c>
      <c r="BE15" s="9">
        <v>0.37</v>
      </c>
      <c r="BF15" s="9">
        <v>0</v>
      </c>
      <c r="BG15" s="9">
        <v>0</v>
      </c>
      <c r="BH15" s="9">
        <v>0</v>
      </c>
      <c r="BI15" s="9">
        <v>14.601000000000001</v>
      </c>
      <c r="BJ15" s="9">
        <v>7.3150000000000004</v>
      </c>
      <c r="BK15" s="9">
        <v>7.2859999999999996</v>
      </c>
      <c r="BL15" s="9">
        <v>1.304</v>
      </c>
      <c r="BM15" s="9">
        <v>0.91900000000000004</v>
      </c>
      <c r="BN15" s="9">
        <v>0.38500000000000001</v>
      </c>
      <c r="BO15" s="9">
        <v>13.297000000000001</v>
      </c>
      <c r="BP15" s="9">
        <v>6.3959999999999999</v>
      </c>
      <c r="BQ15" s="9">
        <v>6.9009999999999998</v>
      </c>
      <c r="BR15" s="9">
        <v>2.6219999999999999</v>
      </c>
      <c r="BS15" s="9">
        <v>0.69899999999999995</v>
      </c>
      <c r="BT15" s="9">
        <v>1.923</v>
      </c>
      <c r="BU15" s="9">
        <v>75.775000000000006</v>
      </c>
      <c r="BV15" s="9">
        <v>31.827999999999999</v>
      </c>
      <c r="BW15" s="9">
        <v>43.945999999999998</v>
      </c>
      <c r="BX15" s="9">
        <v>67.846000000000004</v>
      </c>
      <c r="BY15" s="9">
        <v>28.641999999999999</v>
      </c>
      <c r="BZ15" s="9">
        <v>39.204000000000001</v>
      </c>
      <c r="CA15" s="9">
        <v>7.9290000000000003</v>
      </c>
      <c r="CB15" s="9">
        <v>3.1859999999999999</v>
      </c>
      <c r="CC15" s="9">
        <v>4.7430000000000003</v>
      </c>
      <c r="CD15" s="9">
        <v>7.3029999999999999</v>
      </c>
      <c r="CE15" s="9">
        <v>4.1779999999999999</v>
      </c>
      <c r="CF15" s="9">
        <v>3.125</v>
      </c>
      <c r="CG15" s="9">
        <v>99.49</v>
      </c>
      <c r="CH15" s="9">
        <v>43.514000000000003</v>
      </c>
      <c r="CI15" s="9">
        <v>55.975999999999999</v>
      </c>
      <c r="CJ15" s="9">
        <v>233.16499999999999</v>
      </c>
      <c r="CK15" s="9">
        <v>118.242</v>
      </c>
      <c r="CL15" s="9">
        <v>114.923</v>
      </c>
      <c r="CM15" s="9">
        <v>99.808000000000007</v>
      </c>
      <c r="CN15" s="9">
        <v>43.991</v>
      </c>
      <c r="CO15" s="9">
        <v>55.817</v>
      </c>
    </row>
    <row r="16" spans="1:93">
      <c r="A16" s="10">
        <v>43862</v>
      </c>
      <c r="B16" s="9">
        <v>0.94899999999999995</v>
      </c>
      <c r="C16" s="9">
        <v>1.931</v>
      </c>
      <c r="D16" s="9">
        <v>7.1609999999999996</v>
      </c>
      <c r="E16" s="9">
        <v>3.7330000000000001</v>
      </c>
      <c r="F16" s="9">
        <v>3.4279999999999999</v>
      </c>
      <c r="G16" s="9">
        <v>37.893999999999998</v>
      </c>
      <c r="H16" s="9">
        <v>17.132000000000001</v>
      </c>
      <c r="I16" s="9">
        <v>20.760999999999999</v>
      </c>
      <c r="J16" s="9">
        <v>126.732</v>
      </c>
      <c r="K16" s="9">
        <v>65.397999999999996</v>
      </c>
      <c r="L16" s="9">
        <v>61.335000000000001</v>
      </c>
      <c r="M16" s="9">
        <v>41.862000000000002</v>
      </c>
      <c r="N16" s="9">
        <v>19.766999999999999</v>
      </c>
      <c r="O16" s="9">
        <v>22.094999999999999</v>
      </c>
      <c r="P16" s="9">
        <v>336.60599999999999</v>
      </c>
      <c r="Q16" s="9">
        <v>163.82599999999999</v>
      </c>
      <c r="R16" s="9">
        <v>172.78</v>
      </c>
      <c r="S16" s="9">
        <v>237.858</v>
      </c>
      <c r="T16" s="9">
        <v>119.89400000000001</v>
      </c>
      <c r="U16" s="9">
        <v>117.965</v>
      </c>
      <c r="V16" s="9">
        <v>21.847999999999999</v>
      </c>
      <c r="W16" s="9">
        <v>10.691000000000001</v>
      </c>
      <c r="X16" s="9">
        <v>11.157</v>
      </c>
      <c r="Y16" s="9">
        <v>12.643000000000001</v>
      </c>
      <c r="Z16" s="9">
        <v>4.984</v>
      </c>
      <c r="AA16" s="9">
        <v>7.66</v>
      </c>
      <c r="AB16" s="9">
        <v>25.805</v>
      </c>
      <c r="AC16" s="9">
        <v>11.105</v>
      </c>
      <c r="AD16" s="9">
        <v>14.7</v>
      </c>
      <c r="AE16" s="9">
        <v>6.1769999999999996</v>
      </c>
      <c r="AF16" s="9">
        <v>3.294</v>
      </c>
      <c r="AG16" s="9">
        <v>2.8839999999999999</v>
      </c>
      <c r="AH16" s="9">
        <v>4.9649999999999999</v>
      </c>
      <c r="AI16" s="9">
        <v>3.294</v>
      </c>
      <c r="AJ16" s="9">
        <v>1.671</v>
      </c>
      <c r="AK16" s="9">
        <v>1.341</v>
      </c>
      <c r="AL16" s="9">
        <v>0.86899999999999999</v>
      </c>
      <c r="AM16" s="9">
        <v>0.47299999999999998</v>
      </c>
      <c r="AN16" s="9">
        <v>3.6240000000000001</v>
      </c>
      <c r="AO16" s="9">
        <v>2.4249999999999998</v>
      </c>
      <c r="AP16" s="9">
        <v>1.1990000000000001</v>
      </c>
      <c r="AQ16" s="9">
        <v>1.212</v>
      </c>
      <c r="AR16" s="9">
        <v>0</v>
      </c>
      <c r="AS16" s="9">
        <v>1.212</v>
      </c>
      <c r="AT16" s="9">
        <v>19.628</v>
      </c>
      <c r="AU16" s="9">
        <v>7.8120000000000003</v>
      </c>
      <c r="AV16" s="9">
        <v>11.816000000000001</v>
      </c>
      <c r="AW16" s="9">
        <v>5.7240000000000002</v>
      </c>
      <c r="AX16" s="9">
        <v>2.0379999999999998</v>
      </c>
      <c r="AY16" s="9">
        <v>3.6859999999999999</v>
      </c>
      <c r="AZ16" s="9">
        <v>5.4269999999999996</v>
      </c>
      <c r="BA16" s="9">
        <v>1.7410000000000001</v>
      </c>
      <c r="BB16" s="9">
        <v>3.6859999999999999</v>
      </c>
      <c r="BC16" s="9">
        <v>0.29699999999999999</v>
      </c>
      <c r="BD16" s="9">
        <v>0.29699999999999999</v>
      </c>
      <c r="BE16" s="9">
        <v>0</v>
      </c>
      <c r="BF16" s="9">
        <v>0</v>
      </c>
      <c r="BG16" s="9">
        <v>0</v>
      </c>
      <c r="BH16" s="9">
        <v>0</v>
      </c>
      <c r="BI16" s="9">
        <v>13.432</v>
      </c>
      <c r="BJ16" s="9">
        <v>5.774</v>
      </c>
      <c r="BK16" s="9">
        <v>7.6580000000000004</v>
      </c>
      <c r="BL16" s="9">
        <v>1.046</v>
      </c>
      <c r="BM16" s="9">
        <v>0.85099999999999998</v>
      </c>
      <c r="BN16" s="9">
        <v>0.19500000000000001</v>
      </c>
      <c r="BO16" s="9">
        <v>12.385999999999999</v>
      </c>
      <c r="BP16" s="9">
        <v>4.9219999999999997</v>
      </c>
      <c r="BQ16" s="9">
        <v>7.4630000000000001</v>
      </c>
      <c r="BR16" s="9">
        <v>0.47199999999999998</v>
      </c>
      <c r="BS16" s="9">
        <v>0</v>
      </c>
      <c r="BT16" s="9">
        <v>0.47199999999999998</v>
      </c>
      <c r="BU16" s="9">
        <v>72.941999999999993</v>
      </c>
      <c r="BV16" s="9">
        <v>32.826000000000001</v>
      </c>
      <c r="BW16" s="9">
        <v>40.115000000000002</v>
      </c>
      <c r="BX16" s="9">
        <v>64.415000000000006</v>
      </c>
      <c r="BY16" s="9">
        <v>29.260999999999999</v>
      </c>
      <c r="BZ16" s="9">
        <v>35.155000000000001</v>
      </c>
      <c r="CA16" s="9">
        <v>8.5269999999999992</v>
      </c>
      <c r="CB16" s="9">
        <v>3.5659999999999998</v>
      </c>
      <c r="CC16" s="9">
        <v>4.9610000000000003</v>
      </c>
      <c r="CD16" s="9">
        <v>6.7690000000000001</v>
      </c>
      <c r="CE16" s="9">
        <v>2.61</v>
      </c>
      <c r="CF16" s="9">
        <v>4.1589999999999998</v>
      </c>
      <c r="CG16" s="9">
        <v>91.977999999999994</v>
      </c>
      <c r="CH16" s="9">
        <v>41.322000000000003</v>
      </c>
      <c r="CI16" s="9">
        <v>50.656999999999996</v>
      </c>
      <c r="CJ16" s="9">
        <v>244.036</v>
      </c>
      <c r="CK16" s="9">
        <v>123.188</v>
      </c>
      <c r="CL16" s="9">
        <v>120.848</v>
      </c>
      <c r="CM16" s="9">
        <v>92.57</v>
      </c>
      <c r="CN16" s="9">
        <v>40.637999999999998</v>
      </c>
      <c r="CO16" s="9">
        <v>51.930999999999997</v>
      </c>
    </row>
    <row r="17" spans="1:93">
      <c r="A17" s="10">
        <v>44228</v>
      </c>
      <c r="B17" s="9">
        <v>1.788</v>
      </c>
      <c r="C17" s="9">
        <v>2.169</v>
      </c>
      <c r="D17" s="9">
        <v>5.54</v>
      </c>
      <c r="E17" s="9">
        <v>1.833</v>
      </c>
      <c r="F17" s="9">
        <v>3.7069999999999999</v>
      </c>
      <c r="G17" s="9">
        <v>34.189</v>
      </c>
      <c r="H17" s="9">
        <v>14.76</v>
      </c>
      <c r="I17" s="9">
        <v>19.428999999999998</v>
      </c>
      <c r="J17" s="9">
        <v>119.479</v>
      </c>
      <c r="K17" s="9">
        <v>62.712000000000003</v>
      </c>
      <c r="L17" s="9">
        <v>56.767000000000003</v>
      </c>
      <c r="M17" s="9">
        <v>36.710999999999999</v>
      </c>
      <c r="N17" s="9">
        <v>15.243</v>
      </c>
      <c r="O17" s="9">
        <v>21.469000000000001</v>
      </c>
      <c r="P17" s="9">
        <v>342.798</v>
      </c>
      <c r="Q17" s="9">
        <v>165.72</v>
      </c>
      <c r="R17" s="9">
        <v>177.078</v>
      </c>
      <c r="S17" s="9">
        <v>235.60400000000001</v>
      </c>
      <c r="T17" s="9">
        <v>118.75</v>
      </c>
      <c r="U17" s="9">
        <v>116.854</v>
      </c>
      <c r="V17" s="9">
        <v>21.045999999999999</v>
      </c>
      <c r="W17" s="9">
        <v>11.704000000000001</v>
      </c>
      <c r="X17" s="9">
        <v>9.3420000000000005</v>
      </c>
      <c r="Y17" s="9">
        <v>12.512</v>
      </c>
      <c r="Z17" s="9">
        <v>6.726</v>
      </c>
      <c r="AA17" s="9">
        <v>5.7869999999999999</v>
      </c>
      <c r="AB17" s="9">
        <v>30.344000000000001</v>
      </c>
      <c r="AC17" s="9">
        <v>11.829000000000001</v>
      </c>
      <c r="AD17" s="9">
        <v>18.515999999999998</v>
      </c>
      <c r="AE17" s="9">
        <v>5.3940000000000001</v>
      </c>
      <c r="AF17" s="9">
        <v>2.661</v>
      </c>
      <c r="AG17" s="9">
        <v>2.7330000000000001</v>
      </c>
      <c r="AH17" s="9">
        <v>4.6319999999999997</v>
      </c>
      <c r="AI17" s="9">
        <v>2.661</v>
      </c>
      <c r="AJ17" s="9">
        <v>1.9710000000000001</v>
      </c>
      <c r="AK17" s="9">
        <v>2.7229999999999999</v>
      </c>
      <c r="AL17" s="9">
        <v>1.806</v>
      </c>
      <c r="AM17" s="9">
        <v>0.91800000000000004</v>
      </c>
      <c r="AN17" s="9">
        <v>1.9079999999999999</v>
      </c>
      <c r="AO17" s="9">
        <v>0.85499999999999998</v>
      </c>
      <c r="AP17" s="9">
        <v>1.0529999999999999</v>
      </c>
      <c r="AQ17" s="9">
        <v>0.76200000000000001</v>
      </c>
      <c r="AR17" s="9">
        <v>0</v>
      </c>
      <c r="AS17" s="9">
        <v>0.76200000000000001</v>
      </c>
      <c r="AT17" s="9">
        <v>24.951000000000001</v>
      </c>
      <c r="AU17" s="9">
        <v>9.1679999999999993</v>
      </c>
      <c r="AV17" s="9">
        <v>15.782999999999999</v>
      </c>
      <c r="AW17" s="9">
        <v>7.9269999999999996</v>
      </c>
      <c r="AX17" s="9">
        <v>3.4769999999999999</v>
      </c>
      <c r="AY17" s="9">
        <v>4.45</v>
      </c>
      <c r="AZ17" s="9">
        <v>7.4850000000000003</v>
      </c>
      <c r="BA17" s="9">
        <v>3.2130000000000001</v>
      </c>
      <c r="BB17" s="9">
        <v>4.2720000000000002</v>
      </c>
      <c r="BC17" s="9">
        <v>0.442</v>
      </c>
      <c r="BD17" s="9">
        <v>0.26400000000000001</v>
      </c>
      <c r="BE17" s="9">
        <v>0.17799999999999999</v>
      </c>
      <c r="BF17" s="9">
        <v>0</v>
      </c>
      <c r="BG17" s="9">
        <v>0</v>
      </c>
      <c r="BH17" s="9">
        <v>0</v>
      </c>
      <c r="BI17" s="9">
        <v>14.653</v>
      </c>
      <c r="BJ17" s="9">
        <v>5.1859999999999999</v>
      </c>
      <c r="BK17" s="9">
        <v>9.4670000000000005</v>
      </c>
      <c r="BL17" s="9">
        <v>1.6459999999999999</v>
      </c>
      <c r="BM17" s="9">
        <v>0.60499999999999998</v>
      </c>
      <c r="BN17" s="9">
        <v>1.0409999999999999</v>
      </c>
      <c r="BO17" s="9">
        <v>13.007</v>
      </c>
      <c r="BP17" s="9">
        <v>4.5810000000000004</v>
      </c>
      <c r="BQ17" s="9">
        <v>8.4269999999999996</v>
      </c>
      <c r="BR17" s="9">
        <v>2.371</v>
      </c>
      <c r="BS17" s="9">
        <v>0.50600000000000001</v>
      </c>
      <c r="BT17" s="9">
        <v>1.865</v>
      </c>
      <c r="BU17" s="9">
        <v>76.849000000000004</v>
      </c>
      <c r="BV17" s="9">
        <v>35.140999999999998</v>
      </c>
      <c r="BW17" s="9">
        <v>41.707999999999998</v>
      </c>
      <c r="BX17" s="9">
        <v>68.927000000000007</v>
      </c>
      <c r="BY17" s="9">
        <v>32.658000000000001</v>
      </c>
      <c r="BZ17" s="9">
        <v>36.268999999999998</v>
      </c>
      <c r="CA17" s="9">
        <v>7.9219999999999997</v>
      </c>
      <c r="CB17" s="9">
        <v>2.484</v>
      </c>
      <c r="CC17" s="9">
        <v>5.4390000000000001</v>
      </c>
      <c r="CD17" s="9">
        <v>10.208</v>
      </c>
      <c r="CE17" s="9">
        <v>5.0179999999999998</v>
      </c>
      <c r="CF17" s="9">
        <v>5.19</v>
      </c>
      <c r="CG17" s="9">
        <v>96.984999999999999</v>
      </c>
      <c r="CH17" s="9">
        <v>41.951999999999998</v>
      </c>
      <c r="CI17" s="9">
        <v>55.033999999999999</v>
      </c>
      <c r="CJ17" s="9">
        <v>240.99799999999999</v>
      </c>
      <c r="CK17" s="9">
        <v>121.411</v>
      </c>
      <c r="CL17" s="9">
        <v>119.587</v>
      </c>
      <c r="CM17" s="9">
        <v>101.8</v>
      </c>
      <c r="CN17" s="9">
        <v>44.308999999999997</v>
      </c>
      <c r="CO17" s="9">
        <v>57.491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3278</vt:i4>
      </vt:variant>
    </vt:vector>
  </HeadingPairs>
  <TitlesOfParts>
    <vt:vector size="3287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A125173158X</vt:lpstr>
      <vt:lpstr>A125173158X_Data</vt:lpstr>
      <vt:lpstr>A125173158X_Latest</vt:lpstr>
      <vt:lpstr>A125173162R</vt:lpstr>
      <vt:lpstr>A125173162R_Data</vt:lpstr>
      <vt:lpstr>A125173162R_Latest</vt:lpstr>
      <vt:lpstr>A125173166X</vt:lpstr>
      <vt:lpstr>A125173166X_Data</vt:lpstr>
      <vt:lpstr>A125173166X_Latest</vt:lpstr>
      <vt:lpstr>A125173170R</vt:lpstr>
      <vt:lpstr>A125173170R_Data</vt:lpstr>
      <vt:lpstr>A125173170R_Latest</vt:lpstr>
      <vt:lpstr>A125173174X</vt:lpstr>
      <vt:lpstr>A125173174X_Data</vt:lpstr>
      <vt:lpstr>A125173174X_Latest</vt:lpstr>
      <vt:lpstr>A125173178J</vt:lpstr>
      <vt:lpstr>A125173178J_Data</vt:lpstr>
      <vt:lpstr>A125173178J_Latest</vt:lpstr>
      <vt:lpstr>A125173182X</vt:lpstr>
      <vt:lpstr>A125173182X_Data</vt:lpstr>
      <vt:lpstr>A125173182X_Latest</vt:lpstr>
      <vt:lpstr>A125173186J</vt:lpstr>
      <vt:lpstr>A125173186J_Data</vt:lpstr>
      <vt:lpstr>A125173186J_Latest</vt:lpstr>
      <vt:lpstr>A125173190X</vt:lpstr>
      <vt:lpstr>A125173190X_Data</vt:lpstr>
      <vt:lpstr>A125173190X_Latest</vt:lpstr>
      <vt:lpstr>A125173194J</vt:lpstr>
      <vt:lpstr>A125173194J_Data</vt:lpstr>
      <vt:lpstr>A125173194J_Latest</vt:lpstr>
      <vt:lpstr>A125173198T</vt:lpstr>
      <vt:lpstr>A125173198T_Data</vt:lpstr>
      <vt:lpstr>A125173198T_Latest</vt:lpstr>
      <vt:lpstr>A125173202W</vt:lpstr>
      <vt:lpstr>A125173202W_Data</vt:lpstr>
      <vt:lpstr>A125173202W_Latest</vt:lpstr>
      <vt:lpstr>A125173206F</vt:lpstr>
      <vt:lpstr>A125173206F_Data</vt:lpstr>
      <vt:lpstr>A125173206F_Latest</vt:lpstr>
      <vt:lpstr>A125173210W</vt:lpstr>
      <vt:lpstr>A125173210W_Data</vt:lpstr>
      <vt:lpstr>A125173210W_Latest</vt:lpstr>
      <vt:lpstr>A125173214F</vt:lpstr>
      <vt:lpstr>A125173214F_Data</vt:lpstr>
      <vt:lpstr>A125173214F_Latest</vt:lpstr>
      <vt:lpstr>A125173218R</vt:lpstr>
      <vt:lpstr>A125173218R_Data</vt:lpstr>
      <vt:lpstr>A125173218R_Latest</vt:lpstr>
      <vt:lpstr>A125173222F</vt:lpstr>
      <vt:lpstr>A125173222F_Data</vt:lpstr>
      <vt:lpstr>A125173222F_Latest</vt:lpstr>
      <vt:lpstr>A125173226R</vt:lpstr>
      <vt:lpstr>A125173226R_Data</vt:lpstr>
      <vt:lpstr>A125173226R_Latest</vt:lpstr>
      <vt:lpstr>A125173230F</vt:lpstr>
      <vt:lpstr>A125173230F_Data</vt:lpstr>
      <vt:lpstr>A125173230F_Latest</vt:lpstr>
      <vt:lpstr>A125173234R</vt:lpstr>
      <vt:lpstr>A125173234R_Data</vt:lpstr>
      <vt:lpstr>A125173234R_Latest</vt:lpstr>
      <vt:lpstr>A125173238X</vt:lpstr>
      <vt:lpstr>A125173238X_Data</vt:lpstr>
      <vt:lpstr>A125173238X_Latest</vt:lpstr>
      <vt:lpstr>A125173242R</vt:lpstr>
      <vt:lpstr>A125173242R_Data</vt:lpstr>
      <vt:lpstr>A125173242R_Latest</vt:lpstr>
      <vt:lpstr>A125173246X</vt:lpstr>
      <vt:lpstr>A125173246X_Data</vt:lpstr>
      <vt:lpstr>A125173246X_Latest</vt:lpstr>
      <vt:lpstr>A125173250R</vt:lpstr>
      <vt:lpstr>A125173250R_Data</vt:lpstr>
      <vt:lpstr>A125173250R_Latest</vt:lpstr>
      <vt:lpstr>A125173254X</vt:lpstr>
      <vt:lpstr>A125173254X_Data</vt:lpstr>
      <vt:lpstr>A125173254X_Latest</vt:lpstr>
      <vt:lpstr>A125173258J</vt:lpstr>
      <vt:lpstr>A125173258J_Data</vt:lpstr>
      <vt:lpstr>A125173258J_Latest</vt:lpstr>
      <vt:lpstr>A125173262X</vt:lpstr>
      <vt:lpstr>A125173262X_Data</vt:lpstr>
      <vt:lpstr>A125173262X_Latest</vt:lpstr>
      <vt:lpstr>A125173266J</vt:lpstr>
      <vt:lpstr>A125173266J_Data</vt:lpstr>
      <vt:lpstr>A125173266J_Latest</vt:lpstr>
      <vt:lpstr>A125173270X</vt:lpstr>
      <vt:lpstr>A125173270X_Data</vt:lpstr>
      <vt:lpstr>A125173270X_Latest</vt:lpstr>
      <vt:lpstr>A125173274J</vt:lpstr>
      <vt:lpstr>A125173274J_Data</vt:lpstr>
      <vt:lpstr>A125173274J_Latest</vt:lpstr>
      <vt:lpstr>A125173278T</vt:lpstr>
      <vt:lpstr>A125173278T_Data</vt:lpstr>
      <vt:lpstr>A125173278T_Latest</vt:lpstr>
      <vt:lpstr>A125173282J</vt:lpstr>
      <vt:lpstr>A125173282J_Data</vt:lpstr>
      <vt:lpstr>A125173282J_Latest</vt:lpstr>
      <vt:lpstr>A125173286T</vt:lpstr>
      <vt:lpstr>A125173286T_Data</vt:lpstr>
      <vt:lpstr>A125173286T_Latest</vt:lpstr>
      <vt:lpstr>A125173290J</vt:lpstr>
      <vt:lpstr>A125173290J_Data</vt:lpstr>
      <vt:lpstr>A125173290J_Latest</vt:lpstr>
      <vt:lpstr>A125173294T</vt:lpstr>
      <vt:lpstr>A125173294T_Data</vt:lpstr>
      <vt:lpstr>A125173294T_Latest</vt:lpstr>
      <vt:lpstr>A125173298A</vt:lpstr>
      <vt:lpstr>A125173298A_Data</vt:lpstr>
      <vt:lpstr>A125173298A_Latest</vt:lpstr>
      <vt:lpstr>A125173302F</vt:lpstr>
      <vt:lpstr>A125173302F_Data</vt:lpstr>
      <vt:lpstr>A125173302F_Latest</vt:lpstr>
      <vt:lpstr>A125173306R</vt:lpstr>
      <vt:lpstr>A125173306R_Data</vt:lpstr>
      <vt:lpstr>A125173306R_Latest</vt:lpstr>
      <vt:lpstr>A125173310F</vt:lpstr>
      <vt:lpstr>A125173310F_Data</vt:lpstr>
      <vt:lpstr>A125173310F_Latest</vt:lpstr>
      <vt:lpstr>A125173314R</vt:lpstr>
      <vt:lpstr>A125173314R_Data</vt:lpstr>
      <vt:lpstr>A125173314R_Latest</vt:lpstr>
      <vt:lpstr>A125173318X</vt:lpstr>
      <vt:lpstr>A125173318X_Data</vt:lpstr>
      <vt:lpstr>A125173318X_Latest</vt:lpstr>
      <vt:lpstr>A125173322R</vt:lpstr>
      <vt:lpstr>A125173322R_Data</vt:lpstr>
      <vt:lpstr>A125173322R_Latest</vt:lpstr>
      <vt:lpstr>A125173326X</vt:lpstr>
      <vt:lpstr>A125173326X_Data</vt:lpstr>
      <vt:lpstr>A125173326X_Latest</vt:lpstr>
      <vt:lpstr>A125173330R</vt:lpstr>
      <vt:lpstr>A125173330R_Data</vt:lpstr>
      <vt:lpstr>A125173330R_Latest</vt:lpstr>
      <vt:lpstr>A125173334X</vt:lpstr>
      <vt:lpstr>A125173334X_Data</vt:lpstr>
      <vt:lpstr>A125173334X_Latest</vt:lpstr>
      <vt:lpstr>A125173338J</vt:lpstr>
      <vt:lpstr>A125173338J_Data</vt:lpstr>
      <vt:lpstr>A125173338J_Latest</vt:lpstr>
      <vt:lpstr>A125173342X</vt:lpstr>
      <vt:lpstr>A125173342X_Data</vt:lpstr>
      <vt:lpstr>A125173342X_Latest</vt:lpstr>
      <vt:lpstr>A125173346J</vt:lpstr>
      <vt:lpstr>A125173346J_Data</vt:lpstr>
      <vt:lpstr>A125173346J_Latest</vt:lpstr>
      <vt:lpstr>A125173350X</vt:lpstr>
      <vt:lpstr>A125173350X_Data</vt:lpstr>
      <vt:lpstr>A125173350X_Latest</vt:lpstr>
      <vt:lpstr>A125173354J</vt:lpstr>
      <vt:lpstr>A125173354J_Data</vt:lpstr>
      <vt:lpstr>A125173354J_Latest</vt:lpstr>
      <vt:lpstr>A125173358T</vt:lpstr>
      <vt:lpstr>A125173358T_Data</vt:lpstr>
      <vt:lpstr>A125173358T_Latest</vt:lpstr>
      <vt:lpstr>A125173362J</vt:lpstr>
      <vt:lpstr>A125173362J_Data</vt:lpstr>
      <vt:lpstr>A125173362J_Latest</vt:lpstr>
      <vt:lpstr>A125173366T</vt:lpstr>
      <vt:lpstr>A125173366T_Data</vt:lpstr>
      <vt:lpstr>A125173366T_Latest</vt:lpstr>
      <vt:lpstr>A125173370J</vt:lpstr>
      <vt:lpstr>A125173370J_Data</vt:lpstr>
      <vt:lpstr>A125173370J_Latest</vt:lpstr>
      <vt:lpstr>A125173374T</vt:lpstr>
      <vt:lpstr>A125173374T_Data</vt:lpstr>
      <vt:lpstr>A125173374T_Latest</vt:lpstr>
      <vt:lpstr>A125173378A</vt:lpstr>
      <vt:lpstr>A125173378A_Data</vt:lpstr>
      <vt:lpstr>A125173378A_Latest</vt:lpstr>
      <vt:lpstr>A125173382T</vt:lpstr>
      <vt:lpstr>A125173382T_Data</vt:lpstr>
      <vt:lpstr>A125173382T_Latest</vt:lpstr>
      <vt:lpstr>A125173386A</vt:lpstr>
      <vt:lpstr>A125173386A_Data</vt:lpstr>
      <vt:lpstr>A125173386A_Latest</vt:lpstr>
      <vt:lpstr>A125173390T</vt:lpstr>
      <vt:lpstr>A125173390T_Data</vt:lpstr>
      <vt:lpstr>A125173390T_Latest</vt:lpstr>
      <vt:lpstr>A125173394A</vt:lpstr>
      <vt:lpstr>A125173394A_Data</vt:lpstr>
      <vt:lpstr>A125173394A_Latest</vt:lpstr>
      <vt:lpstr>A125173398K</vt:lpstr>
      <vt:lpstr>A125173398K_Data</vt:lpstr>
      <vt:lpstr>A125173398K_Latest</vt:lpstr>
      <vt:lpstr>A125173402R</vt:lpstr>
      <vt:lpstr>A125173402R_Data</vt:lpstr>
      <vt:lpstr>A125173402R_Latest</vt:lpstr>
      <vt:lpstr>A125173406X</vt:lpstr>
      <vt:lpstr>A125173406X_Data</vt:lpstr>
      <vt:lpstr>A125173406X_Latest</vt:lpstr>
      <vt:lpstr>A125173410R</vt:lpstr>
      <vt:lpstr>A125173410R_Data</vt:lpstr>
      <vt:lpstr>A125173410R_Latest</vt:lpstr>
      <vt:lpstr>A125173414X</vt:lpstr>
      <vt:lpstr>A125173414X_Data</vt:lpstr>
      <vt:lpstr>A125173414X_Latest</vt:lpstr>
      <vt:lpstr>A125173418J</vt:lpstr>
      <vt:lpstr>A125173418J_Data</vt:lpstr>
      <vt:lpstr>A125173418J_Latest</vt:lpstr>
      <vt:lpstr>A125173422X</vt:lpstr>
      <vt:lpstr>A125173422X_Data</vt:lpstr>
      <vt:lpstr>A125173422X_Latest</vt:lpstr>
      <vt:lpstr>A125173426J</vt:lpstr>
      <vt:lpstr>A125173426J_Data</vt:lpstr>
      <vt:lpstr>A125173426J_Latest</vt:lpstr>
      <vt:lpstr>A125173430X</vt:lpstr>
      <vt:lpstr>A125173430X_Data</vt:lpstr>
      <vt:lpstr>A125173430X_Latest</vt:lpstr>
      <vt:lpstr>A125173434J</vt:lpstr>
      <vt:lpstr>A125173434J_Data</vt:lpstr>
      <vt:lpstr>A125173434J_Latest</vt:lpstr>
      <vt:lpstr>A125173438T</vt:lpstr>
      <vt:lpstr>A125173438T_Data</vt:lpstr>
      <vt:lpstr>A125173438T_Latest</vt:lpstr>
      <vt:lpstr>A125173442J</vt:lpstr>
      <vt:lpstr>A125173442J_Data</vt:lpstr>
      <vt:lpstr>A125173442J_Latest</vt:lpstr>
      <vt:lpstr>A125173446T</vt:lpstr>
      <vt:lpstr>A125173446T_Data</vt:lpstr>
      <vt:lpstr>A125173446T_Latest</vt:lpstr>
      <vt:lpstr>A125173450J</vt:lpstr>
      <vt:lpstr>A125173450J_Data</vt:lpstr>
      <vt:lpstr>A125173450J_Latest</vt:lpstr>
      <vt:lpstr>A125173454T</vt:lpstr>
      <vt:lpstr>A125173454T_Data</vt:lpstr>
      <vt:lpstr>A125173454T_Latest</vt:lpstr>
      <vt:lpstr>A125173458A</vt:lpstr>
      <vt:lpstr>A125173458A_Data</vt:lpstr>
      <vt:lpstr>A125173458A_Latest</vt:lpstr>
      <vt:lpstr>A125173462T</vt:lpstr>
      <vt:lpstr>A125173462T_Data</vt:lpstr>
      <vt:lpstr>A125173462T_Latest</vt:lpstr>
      <vt:lpstr>A125173466A</vt:lpstr>
      <vt:lpstr>A125173466A_Data</vt:lpstr>
      <vt:lpstr>A125173466A_Latest</vt:lpstr>
      <vt:lpstr>A125173470T</vt:lpstr>
      <vt:lpstr>A125173470T_Data</vt:lpstr>
      <vt:lpstr>A125173470T_Latest</vt:lpstr>
      <vt:lpstr>A125173474A</vt:lpstr>
      <vt:lpstr>A125173474A_Data</vt:lpstr>
      <vt:lpstr>A125173474A_Latest</vt:lpstr>
      <vt:lpstr>A125173478K</vt:lpstr>
      <vt:lpstr>A125173478K_Data</vt:lpstr>
      <vt:lpstr>A125173478K_Latest</vt:lpstr>
      <vt:lpstr>A125173482A</vt:lpstr>
      <vt:lpstr>A125173482A_Data</vt:lpstr>
      <vt:lpstr>A125173482A_Latest</vt:lpstr>
      <vt:lpstr>A125173486K</vt:lpstr>
      <vt:lpstr>A125173486K_Data</vt:lpstr>
      <vt:lpstr>A125173486K_Latest</vt:lpstr>
      <vt:lpstr>A125173490A</vt:lpstr>
      <vt:lpstr>A125173490A_Data</vt:lpstr>
      <vt:lpstr>A125173490A_Latest</vt:lpstr>
      <vt:lpstr>A125173494K</vt:lpstr>
      <vt:lpstr>A125173494K_Data</vt:lpstr>
      <vt:lpstr>A125173494K_Latest</vt:lpstr>
      <vt:lpstr>A125173498V</vt:lpstr>
      <vt:lpstr>A125173498V_Data</vt:lpstr>
      <vt:lpstr>A125173498V_Latest</vt:lpstr>
      <vt:lpstr>A125173502X</vt:lpstr>
      <vt:lpstr>A125173502X_Data</vt:lpstr>
      <vt:lpstr>A125173502X_Latest</vt:lpstr>
      <vt:lpstr>A125173506J</vt:lpstr>
      <vt:lpstr>A125173506J_Data</vt:lpstr>
      <vt:lpstr>A125173506J_Latest</vt:lpstr>
      <vt:lpstr>A125173510X</vt:lpstr>
      <vt:lpstr>A125173510X_Data</vt:lpstr>
      <vt:lpstr>A125173510X_Latest</vt:lpstr>
      <vt:lpstr>A125173514J</vt:lpstr>
      <vt:lpstr>A125173514J_Data</vt:lpstr>
      <vt:lpstr>A125173514J_Latest</vt:lpstr>
      <vt:lpstr>A125173518T</vt:lpstr>
      <vt:lpstr>A125173518T_Data</vt:lpstr>
      <vt:lpstr>A125173518T_Latest</vt:lpstr>
      <vt:lpstr>A125173522J</vt:lpstr>
      <vt:lpstr>A125173522J_Data</vt:lpstr>
      <vt:lpstr>A125173522J_Latest</vt:lpstr>
      <vt:lpstr>A125173526T</vt:lpstr>
      <vt:lpstr>A125173526T_Data</vt:lpstr>
      <vt:lpstr>A125173526T_Latest</vt:lpstr>
      <vt:lpstr>A125173530J</vt:lpstr>
      <vt:lpstr>A125173530J_Data</vt:lpstr>
      <vt:lpstr>A125173530J_Latest</vt:lpstr>
      <vt:lpstr>A125173534T</vt:lpstr>
      <vt:lpstr>A125173534T_Data</vt:lpstr>
      <vt:lpstr>A125173534T_Latest</vt:lpstr>
      <vt:lpstr>A125173538A</vt:lpstr>
      <vt:lpstr>A125173538A_Data</vt:lpstr>
      <vt:lpstr>A125173538A_Latest</vt:lpstr>
      <vt:lpstr>A125173542T</vt:lpstr>
      <vt:lpstr>A125173542T_Data</vt:lpstr>
      <vt:lpstr>A125173542T_Latest</vt:lpstr>
      <vt:lpstr>A125173546A</vt:lpstr>
      <vt:lpstr>A125173546A_Data</vt:lpstr>
      <vt:lpstr>A125173546A_Latest</vt:lpstr>
      <vt:lpstr>A125173550T</vt:lpstr>
      <vt:lpstr>A125173550T_Data</vt:lpstr>
      <vt:lpstr>A125173550T_Latest</vt:lpstr>
      <vt:lpstr>A125173554A</vt:lpstr>
      <vt:lpstr>A125173554A_Data</vt:lpstr>
      <vt:lpstr>A125173554A_Latest</vt:lpstr>
      <vt:lpstr>A125173558K</vt:lpstr>
      <vt:lpstr>A125173558K_Data</vt:lpstr>
      <vt:lpstr>A125173558K_Latest</vt:lpstr>
      <vt:lpstr>A125173562A</vt:lpstr>
      <vt:lpstr>A125173562A_Data</vt:lpstr>
      <vt:lpstr>A125173562A_Latest</vt:lpstr>
      <vt:lpstr>A125173566K</vt:lpstr>
      <vt:lpstr>A125173566K_Data</vt:lpstr>
      <vt:lpstr>A125173566K_Latest</vt:lpstr>
      <vt:lpstr>A125173570A</vt:lpstr>
      <vt:lpstr>A125173570A_Data</vt:lpstr>
      <vt:lpstr>A125173570A_Latest</vt:lpstr>
      <vt:lpstr>A125173574K</vt:lpstr>
      <vt:lpstr>A125173574K_Data</vt:lpstr>
      <vt:lpstr>A125173574K_Latest</vt:lpstr>
      <vt:lpstr>A125173578V</vt:lpstr>
      <vt:lpstr>A125173578V_Data</vt:lpstr>
      <vt:lpstr>A125173578V_Latest</vt:lpstr>
      <vt:lpstr>A125173582K</vt:lpstr>
      <vt:lpstr>A125173582K_Data</vt:lpstr>
      <vt:lpstr>A125173582K_Latest</vt:lpstr>
      <vt:lpstr>A125173586V</vt:lpstr>
      <vt:lpstr>A125173586V_Data</vt:lpstr>
      <vt:lpstr>A125173586V_Latest</vt:lpstr>
      <vt:lpstr>A125173590K</vt:lpstr>
      <vt:lpstr>A125173590K_Data</vt:lpstr>
      <vt:lpstr>A125173590K_Latest</vt:lpstr>
      <vt:lpstr>A125173594V</vt:lpstr>
      <vt:lpstr>A125173594V_Data</vt:lpstr>
      <vt:lpstr>A125173594V_Latest</vt:lpstr>
      <vt:lpstr>A125173598C</vt:lpstr>
      <vt:lpstr>A125173598C_Data</vt:lpstr>
      <vt:lpstr>A125173598C_Latest</vt:lpstr>
      <vt:lpstr>A125173602J</vt:lpstr>
      <vt:lpstr>A125173602J_Data</vt:lpstr>
      <vt:lpstr>A125173602J_Latest</vt:lpstr>
      <vt:lpstr>A125173606T</vt:lpstr>
      <vt:lpstr>A125173606T_Data</vt:lpstr>
      <vt:lpstr>A125173606T_Latest</vt:lpstr>
      <vt:lpstr>A125173610J</vt:lpstr>
      <vt:lpstr>A125173610J_Data</vt:lpstr>
      <vt:lpstr>A125173610J_Latest</vt:lpstr>
      <vt:lpstr>A125173614T</vt:lpstr>
      <vt:lpstr>A125173614T_Data</vt:lpstr>
      <vt:lpstr>A125173614T_Latest</vt:lpstr>
      <vt:lpstr>A125173618A</vt:lpstr>
      <vt:lpstr>A125173618A_Data</vt:lpstr>
      <vt:lpstr>A125173618A_Latest</vt:lpstr>
      <vt:lpstr>A125173622T</vt:lpstr>
      <vt:lpstr>A125173622T_Data</vt:lpstr>
      <vt:lpstr>A125173622T_Latest</vt:lpstr>
      <vt:lpstr>A125173626A</vt:lpstr>
      <vt:lpstr>A125173626A_Data</vt:lpstr>
      <vt:lpstr>A125173626A_Latest</vt:lpstr>
      <vt:lpstr>A125173630T</vt:lpstr>
      <vt:lpstr>A125173630T_Data</vt:lpstr>
      <vt:lpstr>A125173630T_Latest</vt:lpstr>
      <vt:lpstr>A125173634A</vt:lpstr>
      <vt:lpstr>A125173634A_Data</vt:lpstr>
      <vt:lpstr>A125173634A_Latest</vt:lpstr>
      <vt:lpstr>A125173638K</vt:lpstr>
      <vt:lpstr>A125173638K_Data</vt:lpstr>
      <vt:lpstr>A125173638K_Latest</vt:lpstr>
      <vt:lpstr>A125173642A</vt:lpstr>
      <vt:lpstr>A125173642A_Data</vt:lpstr>
      <vt:lpstr>A125173642A_Latest</vt:lpstr>
      <vt:lpstr>A125173646K</vt:lpstr>
      <vt:lpstr>A125173646K_Data</vt:lpstr>
      <vt:lpstr>A125173646K_Latest</vt:lpstr>
      <vt:lpstr>A125173650A</vt:lpstr>
      <vt:lpstr>A125173650A_Data</vt:lpstr>
      <vt:lpstr>A125173650A_Latest</vt:lpstr>
      <vt:lpstr>A125173654K</vt:lpstr>
      <vt:lpstr>A125173654K_Data</vt:lpstr>
      <vt:lpstr>A125173654K_Latest</vt:lpstr>
      <vt:lpstr>A125173658V</vt:lpstr>
      <vt:lpstr>A125173658V_Data</vt:lpstr>
      <vt:lpstr>A125173658V_Latest</vt:lpstr>
      <vt:lpstr>A125173662K</vt:lpstr>
      <vt:lpstr>A125173662K_Data</vt:lpstr>
      <vt:lpstr>A125173662K_Latest</vt:lpstr>
      <vt:lpstr>A125173666V</vt:lpstr>
      <vt:lpstr>A125173666V_Data</vt:lpstr>
      <vt:lpstr>A125173666V_Latest</vt:lpstr>
      <vt:lpstr>A125173670K</vt:lpstr>
      <vt:lpstr>A125173670K_Data</vt:lpstr>
      <vt:lpstr>A125173670K_Latest</vt:lpstr>
      <vt:lpstr>A125173674V</vt:lpstr>
      <vt:lpstr>A125173674V_Data</vt:lpstr>
      <vt:lpstr>A125173674V_Latest</vt:lpstr>
      <vt:lpstr>A125173678C</vt:lpstr>
      <vt:lpstr>A125173678C_Data</vt:lpstr>
      <vt:lpstr>A125173678C_Latest</vt:lpstr>
      <vt:lpstr>A125173682V</vt:lpstr>
      <vt:lpstr>A125173682V_Data</vt:lpstr>
      <vt:lpstr>A125173682V_Latest</vt:lpstr>
      <vt:lpstr>A125173686C</vt:lpstr>
      <vt:lpstr>A125173686C_Data</vt:lpstr>
      <vt:lpstr>A125173686C_Latest</vt:lpstr>
      <vt:lpstr>A125173690V</vt:lpstr>
      <vt:lpstr>A125173690V_Data</vt:lpstr>
      <vt:lpstr>A125173690V_Latest</vt:lpstr>
      <vt:lpstr>A125173694C</vt:lpstr>
      <vt:lpstr>A125173694C_Data</vt:lpstr>
      <vt:lpstr>A125173694C_Latest</vt:lpstr>
      <vt:lpstr>A125173698L</vt:lpstr>
      <vt:lpstr>A125173698L_Data</vt:lpstr>
      <vt:lpstr>A125173698L_Latest</vt:lpstr>
      <vt:lpstr>A125173702T</vt:lpstr>
      <vt:lpstr>A125173702T_Data</vt:lpstr>
      <vt:lpstr>A125173702T_Latest</vt:lpstr>
      <vt:lpstr>A125173706A</vt:lpstr>
      <vt:lpstr>A125173706A_Data</vt:lpstr>
      <vt:lpstr>A125173706A_Latest</vt:lpstr>
      <vt:lpstr>A125173710T</vt:lpstr>
      <vt:lpstr>A125173710T_Data</vt:lpstr>
      <vt:lpstr>A125173710T_Latest</vt:lpstr>
      <vt:lpstr>A125173714A</vt:lpstr>
      <vt:lpstr>A125173714A_Data</vt:lpstr>
      <vt:lpstr>A125173714A_Latest</vt:lpstr>
      <vt:lpstr>A125173718K</vt:lpstr>
      <vt:lpstr>A125173718K_Data</vt:lpstr>
      <vt:lpstr>A125173718K_Latest</vt:lpstr>
      <vt:lpstr>A125173722A</vt:lpstr>
      <vt:lpstr>A125173722A_Data</vt:lpstr>
      <vt:lpstr>A125173722A_Latest</vt:lpstr>
      <vt:lpstr>A125173726K</vt:lpstr>
      <vt:lpstr>A125173726K_Data</vt:lpstr>
      <vt:lpstr>A125173726K_Latest</vt:lpstr>
      <vt:lpstr>A125173730A</vt:lpstr>
      <vt:lpstr>A125173730A_Data</vt:lpstr>
      <vt:lpstr>A125173730A_Latest</vt:lpstr>
      <vt:lpstr>A125173734K</vt:lpstr>
      <vt:lpstr>A125173734K_Data</vt:lpstr>
      <vt:lpstr>A125173734K_Latest</vt:lpstr>
      <vt:lpstr>A125173738V</vt:lpstr>
      <vt:lpstr>A125173738V_Data</vt:lpstr>
      <vt:lpstr>A125173738V_Latest</vt:lpstr>
      <vt:lpstr>A125173742K</vt:lpstr>
      <vt:lpstr>A125173742K_Data</vt:lpstr>
      <vt:lpstr>A125173742K_Latest</vt:lpstr>
      <vt:lpstr>A125173746V</vt:lpstr>
      <vt:lpstr>A125173746V_Data</vt:lpstr>
      <vt:lpstr>A125173746V_Latest</vt:lpstr>
      <vt:lpstr>A125173750K</vt:lpstr>
      <vt:lpstr>A125173750K_Data</vt:lpstr>
      <vt:lpstr>A125173750K_Latest</vt:lpstr>
      <vt:lpstr>A125173754V</vt:lpstr>
      <vt:lpstr>A125173754V_Data</vt:lpstr>
      <vt:lpstr>A125173754V_Latest</vt:lpstr>
      <vt:lpstr>A125173758C</vt:lpstr>
      <vt:lpstr>A125173758C_Data</vt:lpstr>
      <vt:lpstr>A125173758C_Latest</vt:lpstr>
      <vt:lpstr>A125173762V</vt:lpstr>
      <vt:lpstr>A125173762V_Data</vt:lpstr>
      <vt:lpstr>A125173762V_Latest</vt:lpstr>
      <vt:lpstr>A125173766C</vt:lpstr>
      <vt:lpstr>A125173766C_Data</vt:lpstr>
      <vt:lpstr>A125173766C_Latest</vt:lpstr>
      <vt:lpstr>A125173770V</vt:lpstr>
      <vt:lpstr>A125173770V_Data</vt:lpstr>
      <vt:lpstr>A125173770V_Latest</vt:lpstr>
      <vt:lpstr>A125173774C</vt:lpstr>
      <vt:lpstr>A125173774C_Data</vt:lpstr>
      <vt:lpstr>A125173774C_Latest</vt:lpstr>
      <vt:lpstr>A125173778L</vt:lpstr>
      <vt:lpstr>A125173778L_Data</vt:lpstr>
      <vt:lpstr>A125173778L_Latest</vt:lpstr>
      <vt:lpstr>A125173782C</vt:lpstr>
      <vt:lpstr>A125173782C_Data</vt:lpstr>
      <vt:lpstr>A125173782C_Latest</vt:lpstr>
      <vt:lpstr>A125173786L</vt:lpstr>
      <vt:lpstr>A125173786L_Data</vt:lpstr>
      <vt:lpstr>A125173786L_Latest</vt:lpstr>
      <vt:lpstr>A125173790C</vt:lpstr>
      <vt:lpstr>A125173790C_Data</vt:lpstr>
      <vt:lpstr>A125173790C_Latest</vt:lpstr>
      <vt:lpstr>A125173794L</vt:lpstr>
      <vt:lpstr>A125173794L_Data</vt:lpstr>
      <vt:lpstr>A125173794L_Latest</vt:lpstr>
      <vt:lpstr>A125173798W</vt:lpstr>
      <vt:lpstr>A125173798W_Data</vt:lpstr>
      <vt:lpstr>A125173798W_Latest</vt:lpstr>
      <vt:lpstr>A125173802A</vt:lpstr>
      <vt:lpstr>A125173802A_Data</vt:lpstr>
      <vt:lpstr>A125173802A_Latest</vt:lpstr>
      <vt:lpstr>A125173806K</vt:lpstr>
      <vt:lpstr>A125173806K_Data</vt:lpstr>
      <vt:lpstr>A125173806K_Latest</vt:lpstr>
      <vt:lpstr>A125173810A</vt:lpstr>
      <vt:lpstr>A125173810A_Data</vt:lpstr>
      <vt:lpstr>A125173810A_Latest</vt:lpstr>
      <vt:lpstr>A125173814K</vt:lpstr>
      <vt:lpstr>A125173814K_Data</vt:lpstr>
      <vt:lpstr>A125173814K_Latest</vt:lpstr>
      <vt:lpstr>A125173818V</vt:lpstr>
      <vt:lpstr>A125173818V_Data</vt:lpstr>
      <vt:lpstr>A125173818V_Latest</vt:lpstr>
      <vt:lpstr>A125173822K</vt:lpstr>
      <vt:lpstr>A125173822K_Data</vt:lpstr>
      <vt:lpstr>A125173822K_Latest</vt:lpstr>
      <vt:lpstr>A125173826V</vt:lpstr>
      <vt:lpstr>A125173826V_Data</vt:lpstr>
      <vt:lpstr>A125173826V_Latest</vt:lpstr>
      <vt:lpstr>A125173830K</vt:lpstr>
      <vt:lpstr>A125173830K_Data</vt:lpstr>
      <vt:lpstr>A125173830K_Latest</vt:lpstr>
      <vt:lpstr>A125173834V</vt:lpstr>
      <vt:lpstr>A125173834V_Data</vt:lpstr>
      <vt:lpstr>A125173834V_Latest</vt:lpstr>
      <vt:lpstr>A125173838C</vt:lpstr>
      <vt:lpstr>A125173838C_Data</vt:lpstr>
      <vt:lpstr>A125173838C_Latest</vt:lpstr>
      <vt:lpstr>A125173842V</vt:lpstr>
      <vt:lpstr>A125173842V_Data</vt:lpstr>
      <vt:lpstr>A125173842V_Latest</vt:lpstr>
      <vt:lpstr>A125173846C</vt:lpstr>
      <vt:lpstr>A125173846C_Data</vt:lpstr>
      <vt:lpstr>A125173846C_Latest</vt:lpstr>
      <vt:lpstr>A125173850V</vt:lpstr>
      <vt:lpstr>A125173850V_Data</vt:lpstr>
      <vt:lpstr>A125173850V_Latest</vt:lpstr>
      <vt:lpstr>A125173854C</vt:lpstr>
      <vt:lpstr>A125173854C_Data</vt:lpstr>
      <vt:lpstr>A125173854C_Latest</vt:lpstr>
      <vt:lpstr>A125173858L</vt:lpstr>
      <vt:lpstr>A125173858L_Data</vt:lpstr>
      <vt:lpstr>A125173858L_Latest</vt:lpstr>
      <vt:lpstr>A125173862C</vt:lpstr>
      <vt:lpstr>A125173862C_Data</vt:lpstr>
      <vt:lpstr>A125173862C_Latest</vt:lpstr>
      <vt:lpstr>A125173866L</vt:lpstr>
      <vt:lpstr>A125173866L_Data</vt:lpstr>
      <vt:lpstr>A125173866L_Latest</vt:lpstr>
      <vt:lpstr>A125173870C</vt:lpstr>
      <vt:lpstr>A125173870C_Data</vt:lpstr>
      <vt:lpstr>A125173870C_Latest</vt:lpstr>
      <vt:lpstr>A125173874L</vt:lpstr>
      <vt:lpstr>A125173874L_Data</vt:lpstr>
      <vt:lpstr>A125173874L_Latest</vt:lpstr>
      <vt:lpstr>A125173878W</vt:lpstr>
      <vt:lpstr>A125173878W_Data</vt:lpstr>
      <vt:lpstr>A125173878W_Latest</vt:lpstr>
      <vt:lpstr>A125173882L</vt:lpstr>
      <vt:lpstr>A125173882L_Data</vt:lpstr>
      <vt:lpstr>A125173882L_Latest</vt:lpstr>
      <vt:lpstr>A125173886W</vt:lpstr>
      <vt:lpstr>A125173886W_Data</vt:lpstr>
      <vt:lpstr>A125173886W_Latest</vt:lpstr>
      <vt:lpstr>A125173890L</vt:lpstr>
      <vt:lpstr>A125173890L_Data</vt:lpstr>
      <vt:lpstr>A125173890L_Latest</vt:lpstr>
      <vt:lpstr>A125173894W</vt:lpstr>
      <vt:lpstr>A125173894W_Data</vt:lpstr>
      <vt:lpstr>A125173894W_Latest</vt:lpstr>
      <vt:lpstr>A125173898F</vt:lpstr>
      <vt:lpstr>A125173898F_Data</vt:lpstr>
      <vt:lpstr>A125173898F_Latest</vt:lpstr>
      <vt:lpstr>A125173902K</vt:lpstr>
      <vt:lpstr>A125173902K_Data</vt:lpstr>
      <vt:lpstr>A125173902K_Latest</vt:lpstr>
      <vt:lpstr>A125173906V</vt:lpstr>
      <vt:lpstr>A125173906V_Data</vt:lpstr>
      <vt:lpstr>A125173906V_Latest</vt:lpstr>
      <vt:lpstr>A125173910K</vt:lpstr>
      <vt:lpstr>A125173910K_Data</vt:lpstr>
      <vt:lpstr>A125173910K_Latest</vt:lpstr>
      <vt:lpstr>A125173914V</vt:lpstr>
      <vt:lpstr>A125173914V_Data</vt:lpstr>
      <vt:lpstr>A125173914V_Latest</vt:lpstr>
      <vt:lpstr>A125173918C</vt:lpstr>
      <vt:lpstr>A125173918C_Data</vt:lpstr>
      <vt:lpstr>A125173918C_Latest</vt:lpstr>
      <vt:lpstr>A125173922V</vt:lpstr>
      <vt:lpstr>A125173922V_Data</vt:lpstr>
      <vt:lpstr>A125173922V_Latest</vt:lpstr>
      <vt:lpstr>A125173926C</vt:lpstr>
      <vt:lpstr>A125173926C_Data</vt:lpstr>
      <vt:lpstr>A125173926C_Latest</vt:lpstr>
      <vt:lpstr>A125173930V</vt:lpstr>
      <vt:lpstr>A125173930V_Data</vt:lpstr>
      <vt:lpstr>A125173930V_Latest</vt:lpstr>
      <vt:lpstr>A125173934C</vt:lpstr>
      <vt:lpstr>A125173934C_Data</vt:lpstr>
      <vt:lpstr>A125173934C_Latest</vt:lpstr>
      <vt:lpstr>A125173938L</vt:lpstr>
      <vt:lpstr>A125173938L_Data</vt:lpstr>
      <vt:lpstr>A125173938L_Latest</vt:lpstr>
      <vt:lpstr>A125173942C</vt:lpstr>
      <vt:lpstr>A125173942C_Data</vt:lpstr>
      <vt:lpstr>A125173942C_Latest</vt:lpstr>
      <vt:lpstr>A125173946L</vt:lpstr>
      <vt:lpstr>A125173946L_Data</vt:lpstr>
      <vt:lpstr>A125173946L_Latest</vt:lpstr>
      <vt:lpstr>A125173950C</vt:lpstr>
      <vt:lpstr>A125173950C_Data</vt:lpstr>
      <vt:lpstr>A125173950C_Latest</vt:lpstr>
      <vt:lpstr>A125173954L</vt:lpstr>
      <vt:lpstr>A125173954L_Data</vt:lpstr>
      <vt:lpstr>A125173954L_Latest</vt:lpstr>
      <vt:lpstr>A125173958W</vt:lpstr>
      <vt:lpstr>A125173958W_Data</vt:lpstr>
      <vt:lpstr>A125173958W_Latest</vt:lpstr>
      <vt:lpstr>A125173962L</vt:lpstr>
      <vt:lpstr>A125173962L_Data</vt:lpstr>
      <vt:lpstr>A125173962L_Latest</vt:lpstr>
      <vt:lpstr>A125173966W</vt:lpstr>
      <vt:lpstr>A125173966W_Data</vt:lpstr>
      <vt:lpstr>A125173966W_Latest</vt:lpstr>
      <vt:lpstr>A125173970L</vt:lpstr>
      <vt:lpstr>A125173970L_Data</vt:lpstr>
      <vt:lpstr>A125173970L_Latest</vt:lpstr>
      <vt:lpstr>A125173974W</vt:lpstr>
      <vt:lpstr>A125173974W_Data</vt:lpstr>
      <vt:lpstr>A125173974W_Latest</vt:lpstr>
      <vt:lpstr>A125173978F</vt:lpstr>
      <vt:lpstr>A125173978F_Data</vt:lpstr>
      <vt:lpstr>A125173978F_Latest</vt:lpstr>
      <vt:lpstr>A125173982W</vt:lpstr>
      <vt:lpstr>A125173982W_Data</vt:lpstr>
      <vt:lpstr>A125173982W_Latest</vt:lpstr>
      <vt:lpstr>A125173986F</vt:lpstr>
      <vt:lpstr>A125173986F_Data</vt:lpstr>
      <vt:lpstr>A125173986F_Latest</vt:lpstr>
      <vt:lpstr>A125173990W</vt:lpstr>
      <vt:lpstr>A125173990W_Data</vt:lpstr>
      <vt:lpstr>A125173990W_Latest</vt:lpstr>
      <vt:lpstr>A125173994F</vt:lpstr>
      <vt:lpstr>A125173994F_Data</vt:lpstr>
      <vt:lpstr>A125173994F_Latest</vt:lpstr>
      <vt:lpstr>A125173998R</vt:lpstr>
      <vt:lpstr>A125173998R_Data</vt:lpstr>
      <vt:lpstr>A125173998R_Latest</vt:lpstr>
      <vt:lpstr>A125174002W</vt:lpstr>
      <vt:lpstr>A125174002W_Data</vt:lpstr>
      <vt:lpstr>A125174002W_Latest</vt:lpstr>
      <vt:lpstr>A125174006F</vt:lpstr>
      <vt:lpstr>A125174006F_Data</vt:lpstr>
      <vt:lpstr>A125174006F_Latest</vt:lpstr>
      <vt:lpstr>A125174010W</vt:lpstr>
      <vt:lpstr>A125174010W_Data</vt:lpstr>
      <vt:lpstr>A125174010W_Latest</vt:lpstr>
      <vt:lpstr>A125174014F</vt:lpstr>
      <vt:lpstr>A125174014F_Data</vt:lpstr>
      <vt:lpstr>A125174014F_Latest</vt:lpstr>
      <vt:lpstr>A125174018R</vt:lpstr>
      <vt:lpstr>A125174018R_Data</vt:lpstr>
      <vt:lpstr>A125174018R_Latest</vt:lpstr>
      <vt:lpstr>A125174022F</vt:lpstr>
      <vt:lpstr>A125174022F_Data</vt:lpstr>
      <vt:lpstr>A125174022F_Latest</vt:lpstr>
      <vt:lpstr>A125174026R</vt:lpstr>
      <vt:lpstr>A125174026R_Data</vt:lpstr>
      <vt:lpstr>A125174026R_Latest</vt:lpstr>
      <vt:lpstr>A125174030F</vt:lpstr>
      <vt:lpstr>A125174030F_Data</vt:lpstr>
      <vt:lpstr>A125174030F_Latest</vt:lpstr>
      <vt:lpstr>A125174034R</vt:lpstr>
      <vt:lpstr>A125174034R_Data</vt:lpstr>
      <vt:lpstr>A125174034R_Latest</vt:lpstr>
      <vt:lpstr>A125174038X</vt:lpstr>
      <vt:lpstr>A125174038X_Data</vt:lpstr>
      <vt:lpstr>A125174038X_Latest</vt:lpstr>
      <vt:lpstr>A125174042R</vt:lpstr>
      <vt:lpstr>A125174042R_Data</vt:lpstr>
      <vt:lpstr>A125174042R_Latest</vt:lpstr>
      <vt:lpstr>A125174046X</vt:lpstr>
      <vt:lpstr>A125174046X_Data</vt:lpstr>
      <vt:lpstr>A125174046X_Latest</vt:lpstr>
      <vt:lpstr>A125174050R</vt:lpstr>
      <vt:lpstr>A125174050R_Data</vt:lpstr>
      <vt:lpstr>A125174050R_Latest</vt:lpstr>
      <vt:lpstr>A125174054X</vt:lpstr>
      <vt:lpstr>A125174054X_Data</vt:lpstr>
      <vt:lpstr>A125174054X_Latest</vt:lpstr>
      <vt:lpstr>A125174058J</vt:lpstr>
      <vt:lpstr>A125174058J_Data</vt:lpstr>
      <vt:lpstr>A125174058J_Latest</vt:lpstr>
      <vt:lpstr>A125174062X</vt:lpstr>
      <vt:lpstr>A125174062X_Data</vt:lpstr>
      <vt:lpstr>A125174062X_Latest</vt:lpstr>
      <vt:lpstr>A125174066J</vt:lpstr>
      <vt:lpstr>A125174066J_Data</vt:lpstr>
      <vt:lpstr>A125174066J_Latest</vt:lpstr>
      <vt:lpstr>A125174070X</vt:lpstr>
      <vt:lpstr>A125174070X_Data</vt:lpstr>
      <vt:lpstr>A125174070X_Latest</vt:lpstr>
      <vt:lpstr>A125174074J</vt:lpstr>
      <vt:lpstr>A125174074J_Data</vt:lpstr>
      <vt:lpstr>A125174074J_Latest</vt:lpstr>
      <vt:lpstr>A125174078T</vt:lpstr>
      <vt:lpstr>A125174078T_Data</vt:lpstr>
      <vt:lpstr>A125174078T_Latest</vt:lpstr>
      <vt:lpstr>A125174082J</vt:lpstr>
      <vt:lpstr>A125174082J_Data</vt:lpstr>
      <vt:lpstr>A125174082J_Latest</vt:lpstr>
      <vt:lpstr>A125174086T</vt:lpstr>
      <vt:lpstr>A125174086T_Data</vt:lpstr>
      <vt:lpstr>A125174086T_Latest</vt:lpstr>
      <vt:lpstr>A125174090J</vt:lpstr>
      <vt:lpstr>A125174090J_Data</vt:lpstr>
      <vt:lpstr>A125174090J_Latest</vt:lpstr>
      <vt:lpstr>A125174094T</vt:lpstr>
      <vt:lpstr>A125174094T_Data</vt:lpstr>
      <vt:lpstr>A125174094T_Latest</vt:lpstr>
      <vt:lpstr>A125174098A</vt:lpstr>
      <vt:lpstr>A125174098A_Data</vt:lpstr>
      <vt:lpstr>A125174098A_Latest</vt:lpstr>
      <vt:lpstr>A125174102F</vt:lpstr>
      <vt:lpstr>A125174102F_Data</vt:lpstr>
      <vt:lpstr>A125174102F_Latest</vt:lpstr>
      <vt:lpstr>A125174106R</vt:lpstr>
      <vt:lpstr>A125174106R_Data</vt:lpstr>
      <vt:lpstr>A125174106R_Latest</vt:lpstr>
      <vt:lpstr>A125174110F</vt:lpstr>
      <vt:lpstr>A125174110F_Data</vt:lpstr>
      <vt:lpstr>A125174110F_Latest</vt:lpstr>
      <vt:lpstr>A125174114R</vt:lpstr>
      <vt:lpstr>A125174114R_Data</vt:lpstr>
      <vt:lpstr>A125174114R_Latest</vt:lpstr>
      <vt:lpstr>A125174118X</vt:lpstr>
      <vt:lpstr>A125174118X_Data</vt:lpstr>
      <vt:lpstr>A125174118X_Latest</vt:lpstr>
      <vt:lpstr>A125174122R</vt:lpstr>
      <vt:lpstr>A125174122R_Data</vt:lpstr>
      <vt:lpstr>A125174122R_Latest</vt:lpstr>
      <vt:lpstr>A125174126X</vt:lpstr>
      <vt:lpstr>A125174126X_Data</vt:lpstr>
      <vt:lpstr>A125174126X_Latest</vt:lpstr>
      <vt:lpstr>A125174130R</vt:lpstr>
      <vt:lpstr>A125174130R_Data</vt:lpstr>
      <vt:lpstr>A125174130R_Latest</vt:lpstr>
      <vt:lpstr>A125174134X</vt:lpstr>
      <vt:lpstr>A125174134X_Data</vt:lpstr>
      <vt:lpstr>A125174134X_Latest</vt:lpstr>
      <vt:lpstr>A125174138J</vt:lpstr>
      <vt:lpstr>A125174138J_Data</vt:lpstr>
      <vt:lpstr>A125174138J_Latest</vt:lpstr>
      <vt:lpstr>A125174142X</vt:lpstr>
      <vt:lpstr>A125174142X_Data</vt:lpstr>
      <vt:lpstr>A125174142X_Latest</vt:lpstr>
      <vt:lpstr>A125174146J</vt:lpstr>
      <vt:lpstr>A125174146J_Data</vt:lpstr>
      <vt:lpstr>A125174146J_Latest</vt:lpstr>
      <vt:lpstr>A125174150X</vt:lpstr>
      <vt:lpstr>A125174150X_Data</vt:lpstr>
      <vt:lpstr>A125174150X_Latest</vt:lpstr>
      <vt:lpstr>A125174154J</vt:lpstr>
      <vt:lpstr>A125174154J_Data</vt:lpstr>
      <vt:lpstr>A125174154J_Latest</vt:lpstr>
      <vt:lpstr>A125174158T</vt:lpstr>
      <vt:lpstr>A125174158T_Data</vt:lpstr>
      <vt:lpstr>A125174158T_Latest</vt:lpstr>
      <vt:lpstr>A125174162J</vt:lpstr>
      <vt:lpstr>A125174162J_Data</vt:lpstr>
      <vt:lpstr>A125174162J_Latest</vt:lpstr>
      <vt:lpstr>A125174166T</vt:lpstr>
      <vt:lpstr>A125174166T_Data</vt:lpstr>
      <vt:lpstr>A125174166T_Latest</vt:lpstr>
      <vt:lpstr>A125174170J</vt:lpstr>
      <vt:lpstr>A125174170J_Data</vt:lpstr>
      <vt:lpstr>A125174170J_Latest</vt:lpstr>
      <vt:lpstr>A125174174T</vt:lpstr>
      <vt:lpstr>A125174174T_Data</vt:lpstr>
      <vt:lpstr>A125174174T_Latest</vt:lpstr>
      <vt:lpstr>A125174178A</vt:lpstr>
      <vt:lpstr>A125174178A_Data</vt:lpstr>
      <vt:lpstr>A125174178A_Latest</vt:lpstr>
      <vt:lpstr>A125174182T</vt:lpstr>
      <vt:lpstr>A125174182T_Data</vt:lpstr>
      <vt:lpstr>A125174182T_Latest</vt:lpstr>
      <vt:lpstr>A125174186A</vt:lpstr>
      <vt:lpstr>A125174186A_Data</vt:lpstr>
      <vt:lpstr>A125174186A_Latest</vt:lpstr>
      <vt:lpstr>A125174190T</vt:lpstr>
      <vt:lpstr>A125174190T_Data</vt:lpstr>
      <vt:lpstr>A125174190T_Latest</vt:lpstr>
      <vt:lpstr>A125174194A</vt:lpstr>
      <vt:lpstr>A125174194A_Data</vt:lpstr>
      <vt:lpstr>A125174194A_Latest</vt:lpstr>
      <vt:lpstr>A125175030X</vt:lpstr>
      <vt:lpstr>A125175030X_Data</vt:lpstr>
      <vt:lpstr>A125175030X_Latest</vt:lpstr>
      <vt:lpstr>A125175034J</vt:lpstr>
      <vt:lpstr>A125175034J_Data</vt:lpstr>
      <vt:lpstr>A125175034J_Latest</vt:lpstr>
      <vt:lpstr>A125175038T</vt:lpstr>
      <vt:lpstr>A125175038T_Data</vt:lpstr>
      <vt:lpstr>A125175038T_Latest</vt:lpstr>
      <vt:lpstr>A125175042J</vt:lpstr>
      <vt:lpstr>A125175042J_Data</vt:lpstr>
      <vt:lpstr>A125175042J_Latest</vt:lpstr>
      <vt:lpstr>A125175046T</vt:lpstr>
      <vt:lpstr>A125175046T_Data</vt:lpstr>
      <vt:lpstr>A125175046T_Latest</vt:lpstr>
      <vt:lpstr>A125175050J</vt:lpstr>
      <vt:lpstr>A125175050J_Data</vt:lpstr>
      <vt:lpstr>A125175050J_Latest</vt:lpstr>
      <vt:lpstr>A125175054T</vt:lpstr>
      <vt:lpstr>A125175054T_Data</vt:lpstr>
      <vt:lpstr>A125175054T_Latest</vt:lpstr>
      <vt:lpstr>A125175058A</vt:lpstr>
      <vt:lpstr>A125175058A_Data</vt:lpstr>
      <vt:lpstr>A125175058A_Latest</vt:lpstr>
      <vt:lpstr>A125175062T</vt:lpstr>
      <vt:lpstr>A125175062T_Data</vt:lpstr>
      <vt:lpstr>A125175062T_Latest</vt:lpstr>
      <vt:lpstr>A125175066A</vt:lpstr>
      <vt:lpstr>A125175066A_Data</vt:lpstr>
      <vt:lpstr>A125175066A_Latest</vt:lpstr>
      <vt:lpstr>A125175070T</vt:lpstr>
      <vt:lpstr>A125175070T_Data</vt:lpstr>
      <vt:lpstr>A125175070T_Latest</vt:lpstr>
      <vt:lpstr>A125175074A</vt:lpstr>
      <vt:lpstr>A125175074A_Data</vt:lpstr>
      <vt:lpstr>A125175074A_Latest</vt:lpstr>
      <vt:lpstr>A125175078K</vt:lpstr>
      <vt:lpstr>A125175078K_Data</vt:lpstr>
      <vt:lpstr>A125175078K_Latest</vt:lpstr>
      <vt:lpstr>A125175082A</vt:lpstr>
      <vt:lpstr>A125175082A_Data</vt:lpstr>
      <vt:lpstr>A125175082A_Latest</vt:lpstr>
      <vt:lpstr>A125175086K</vt:lpstr>
      <vt:lpstr>A125175086K_Data</vt:lpstr>
      <vt:lpstr>A125175086K_Latest</vt:lpstr>
      <vt:lpstr>A125175090A</vt:lpstr>
      <vt:lpstr>A125175090A_Data</vt:lpstr>
      <vt:lpstr>A125175090A_Latest</vt:lpstr>
      <vt:lpstr>A125175094K</vt:lpstr>
      <vt:lpstr>A125175094K_Data</vt:lpstr>
      <vt:lpstr>A125175094K_Latest</vt:lpstr>
      <vt:lpstr>A125175098V</vt:lpstr>
      <vt:lpstr>A125175098V_Data</vt:lpstr>
      <vt:lpstr>A125175098V_Latest</vt:lpstr>
      <vt:lpstr>A125175102X</vt:lpstr>
      <vt:lpstr>A125175102X_Data</vt:lpstr>
      <vt:lpstr>A125175102X_Latest</vt:lpstr>
      <vt:lpstr>A125175106J</vt:lpstr>
      <vt:lpstr>A125175106J_Data</vt:lpstr>
      <vt:lpstr>A125175106J_Latest</vt:lpstr>
      <vt:lpstr>A125175110X</vt:lpstr>
      <vt:lpstr>A125175110X_Data</vt:lpstr>
      <vt:lpstr>A125175110X_Latest</vt:lpstr>
      <vt:lpstr>A125175114J</vt:lpstr>
      <vt:lpstr>A125175114J_Data</vt:lpstr>
      <vt:lpstr>A125175114J_Latest</vt:lpstr>
      <vt:lpstr>A125175118T</vt:lpstr>
      <vt:lpstr>A125175118T_Data</vt:lpstr>
      <vt:lpstr>A125175118T_Latest</vt:lpstr>
      <vt:lpstr>A125175122J</vt:lpstr>
      <vt:lpstr>A125175122J_Data</vt:lpstr>
      <vt:lpstr>A125175122J_Latest</vt:lpstr>
      <vt:lpstr>A125175126T</vt:lpstr>
      <vt:lpstr>A125175126T_Data</vt:lpstr>
      <vt:lpstr>A125175126T_Latest</vt:lpstr>
      <vt:lpstr>A125175130J</vt:lpstr>
      <vt:lpstr>A125175130J_Data</vt:lpstr>
      <vt:lpstr>A125175130J_Latest</vt:lpstr>
      <vt:lpstr>A125175966J</vt:lpstr>
      <vt:lpstr>A125175966J_Data</vt:lpstr>
      <vt:lpstr>A125175966J_Latest</vt:lpstr>
      <vt:lpstr>A125175970X</vt:lpstr>
      <vt:lpstr>A125175970X_Data</vt:lpstr>
      <vt:lpstr>A125175970X_Latest</vt:lpstr>
      <vt:lpstr>A125175974J</vt:lpstr>
      <vt:lpstr>A125175974J_Data</vt:lpstr>
      <vt:lpstr>A125175974J_Latest</vt:lpstr>
      <vt:lpstr>A125175978T</vt:lpstr>
      <vt:lpstr>A125175978T_Data</vt:lpstr>
      <vt:lpstr>A125175978T_Latest</vt:lpstr>
      <vt:lpstr>A125175982J</vt:lpstr>
      <vt:lpstr>A125175982J_Data</vt:lpstr>
      <vt:lpstr>A125175982J_Latest</vt:lpstr>
      <vt:lpstr>A125175986T</vt:lpstr>
      <vt:lpstr>A125175986T_Data</vt:lpstr>
      <vt:lpstr>A125175986T_Latest</vt:lpstr>
      <vt:lpstr>A125175990J</vt:lpstr>
      <vt:lpstr>A125175990J_Data</vt:lpstr>
      <vt:lpstr>A125175990J_Latest</vt:lpstr>
      <vt:lpstr>A125175994T</vt:lpstr>
      <vt:lpstr>A125175994T_Data</vt:lpstr>
      <vt:lpstr>A125175994T_Latest</vt:lpstr>
      <vt:lpstr>A125175998A</vt:lpstr>
      <vt:lpstr>A125175998A_Data</vt:lpstr>
      <vt:lpstr>A125175998A_Latest</vt:lpstr>
      <vt:lpstr>A125176002J</vt:lpstr>
      <vt:lpstr>A125176002J_Data</vt:lpstr>
      <vt:lpstr>A125176002J_Latest</vt:lpstr>
      <vt:lpstr>A125176006T</vt:lpstr>
      <vt:lpstr>A125176006T_Data</vt:lpstr>
      <vt:lpstr>A125176006T_Latest</vt:lpstr>
      <vt:lpstr>A125176010J</vt:lpstr>
      <vt:lpstr>A125176010J_Data</vt:lpstr>
      <vt:lpstr>A125176010J_Latest</vt:lpstr>
      <vt:lpstr>A125176014T</vt:lpstr>
      <vt:lpstr>A125176014T_Data</vt:lpstr>
      <vt:lpstr>A125176014T_Latest</vt:lpstr>
      <vt:lpstr>A125176018A</vt:lpstr>
      <vt:lpstr>A125176018A_Data</vt:lpstr>
      <vt:lpstr>A125176018A_Latest</vt:lpstr>
      <vt:lpstr>A125176022T</vt:lpstr>
      <vt:lpstr>A125176022T_Data</vt:lpstr>
      <vt:lpstr>A125176022T_Latest</vt:lpstr>
      <vt:lpstr>A125176026A</vt:lpstr>
      <vt:lpstr>A125176026A_Data</vt:lpstr>
      <vt:lpstr>A125176026A_Latest</vt:lpstr>
      <vt:lpstr>A125176030T</vt:lpstr>
      <vt:lpstr>A125176030T_Data</vt:lpstr>
      <vt:lpstr>A125176030T_Latest</vt:lpstr>
      <vt:lpstr>A125176034A</vt:lpstr>
      <vt:lpstr>A125176034A_Data</vt:lpstr>
      <vt:lpstr>A125176034A_Latest</vt:lpstr>
      <vt:lpstr>A125176038K</vt:lpstr>
      <vt:lpstr>A125176038K_Data</vt:lpstr>
      <vt:lpstr>A125176038K_Latest</vt:lpstr>
      <vt:lpstr>A125176042A</vt:lpstr>
      <vt:lpstr>A125176042A_Data</vt:lpstr>
      <vt:lpstr>A125176042A_Latest</vt:lpstr>
      <vt:lpstr>A125176046K</vt:lpstr>
      <vt:lpstr>A125176046K_Data</vt:lpstr>
      <vt:lpstr>A125176046K_Latest</vt:lpstr>
      <vt:lpstr>A125176050A</vt:lpstr>
      <vt:lpstr>A125176050A_Data</vt:lpstr>
      <vt:lpstr>A125176050A_Latest</vt:lpstr>
      <vt:lpstr>A125176054K</vt:lpstr>
      <vt:lpstr>A125176054K_Data</vt:lpstr>
      <vt:lpstr>A125176054K_Latest</vt:lpstr>
      <vt:lpstr>A125176058V</vt:lpstr>
      <vt:lpstr>A125176058V_Data</vt:lpstr>
      <vt:lpstr>A125176058V_Latest</vt:lpstr>
      <vt:lpstr>A125176062K</vt:lpstr>
      <vt:lpstr>A125176062K_Data</vt:lpstr>
      <vt:lpstr>A125176062K_Latest</vt:lpstr>
      <vt:lpstr>A125176066V</vt:lpstr>
      <vt:lpstr>A125176066V_Data</vt:lpstr>
      <vt:lpstr>A125176066V_Latest</vt:lpstr>
      <vt:lpstr>A125176902R</vt:lpstr>
      <vt:lpstr>A125176902R_Data</vt:lpstr>
      <vt:lpstr>A125176902R_Latest</vt:lpstr>
      <vt:lpstr>A125176906X</vt:lpstr>
      <vt:lpstr>A125176906X_Data</vt:lpstr>
      <vt:lpstr>A125176906X_Latest</vt:lpstr>
      <vt:lpstr>A125176910R</vt:lpstr>
      <vt:lpstr>A125176910R_Data</vt:lpstr>
      <vt:lpstr>A125176910R_Latest</vt:lpstr>
      <vt:lpstr>A125176914X</vt:lpstr>
      <vt:lpstr>A125176914X_Data</vt:lpstr>
      <vt:lpstr>A125176914X_Latest</vt:lpstr>
      <vt:lpstr>A125176918J</vt:lpstr>
      <vt:lpstr>A125176918J_Data</vt:lpstr>
      <vt:lpstr>A125176918J_Latest</vt:lpstr>
      <vt:lpstr>A125176922X</vt:lpstr>
      <vt:lpstr>A125176922X_Data</vt:lpstr>
      <vt:lpstr>A125176922X_Latest</vt:lpstr>
      <vt:lpstr>A125176926J</vt:lpstr>
      <vt:lpstr>A125176926J_Data</vt:lpstr>
      <vt:lpstr>A125176926J_Latest</vt:lpstr>
      <vt:lpstr>A125176930X</vt:lpstr>
      <vt:lpstr>A125176930X_Data</vt:lpstr>
      <vt:lpstr>A125176930X_Latest</vt:lpstr>
      <vt:lpstr>A125176934J</vt:lpstr>
      <vt:lpstr>A125176934J_Data</vt:lpstr>
      <vt:lpstr>A125176934J_Latest</vt:lpstr>
      <vt:lpstr>A125176938T</vt:lpstr>
      <vt:lpstr>A125176938T_Data</vt:lpstr>
      <vt:lpstr>A125176938T_Latest</vt:lpstr>
      <vt:lpstr>A125176942J</vt:lpstr>
      <vt:lpstr>A125176942J_Data</vt:lpstr>
      <vt:lpstr>A125176942J_Latest</vt:lpstr>
      <vt:lpstr>A125176946T</vt:lpstr>
      <vt:lpstr>A125176946T_Data</vt:lpstr>
      <vt:lpstr>A125176946T_Latest</vt:lpstr>
      <vt:lpstr>A125176950J</vt:lpstr>
      <vt:lpstr>A125176950J_Data</vt:lpstr>
      <vt:lpstr>A125176950J_Latest</vt:lpstr>
      <vt:lpstr>A125176954T</vt:lpstr>
      <vt:lpstr>A125176954T_Data</vt:lpstr>
      <vt:lpstr>A125176954T_Latest</vt:lpstr>
      <vt:lpstr>A125176958A</vt:lpstr>
      <vt:lpstr>A125176958A_Data</vt:lpstr>
      <vt:lpstr>A125176958A_Latest</vt:lpstr>
      <vt:lpstr>A125176962T</vt:lpstr>
      <vt:lpstr>A125176962T_Data</vt:lpstr>
      <vt:lpstr>A125176962T_Latest</vt:lpstr>
      <vt:lpstr>A125176966A</vt:lpstr>
      <vt:lpstr>A125176966A_Data</vt:lpstr>
      <vt:lpstr>A125176966A_Latest</vt:lpstr>
      <vt:lpstr>A125176970T</vt:lpstr>
      <vt:lpstr>A125176970T_Data</vt:lpstr>
      <vt:lpstr>A125176970T_Latest</vt:lpstr>
      <vt:lpstr>A125176974A</vt:lpstr>
      <vt:lpstr>A125176974A_Data</vt:lpstr>
      <vt:lpstr>A125176974A_Latest</vt:lpstr>
      <vt:lpstr>A125176978K</vt:lpstr>
      <vt:lpstr>A125176978K_Data</vt:lpstr>
      <vt:lpstr>A125176978K_Latest</vt:lpstr>
      <vt:lpstr>A125176982A</vt:lpstr>
      <vt:lpstr>A125176982A_Data</vt:lpstr>
      <vt:lpstr>A125176982A_Latest</vt:lpstr>
      <vt:lpstr>A125176986K</vt:lpstr>
      <vt:lpstr>A125176986K_Data</vt:lpstr>
      <vt:lpstr>A125176986K_Latest</vt:lpstr>
      <vt:lpstr>A125176990A</vt:lpstr>
      <vt:lpstr>A125176990A_Data</vt:lpstr>
      <vt:lpstr>A125176990A_Latest</vt:lpstr>
      <vt:lpstr>A125176994K</vt:lpstr>
      <vt:lpstr>A125176994K_Data</vt:lpstr>
      <vt:lpstr>A125176994K_Latest</vt:lpstr>
      <vt:lpstr>A125176998V</vt:lpstr>
      <vt:lpstr>A125176998V_Data</vt:lpstr>
      <vt:lpstr>A125176998V_Latest</vt:lpstr>
      <vt:lpstr>A125177002A</vt:lpstr>
      <vt:lpstr>A125177002A_Data</vt:lpstr>
      <vt:lpstr>A125177002A_Latest</vt:lpstr>
      <vt:lpstr>A125177838A</vt:lpstr>
      <vt:lpstr>A125177838A_Data</vt:lpstr>
      <vt:lpstr>A125177838A_Latest</vt:lpstr>
      <vt:lpstr>A125177842T</vt:lpstr>
      <vt:lpstr>A125177842T_Data</vt:lpstr>
      <vt:lpstr>A125177842T_Latest</vt:lpstr>
      <vt:lpstr>A125177846A</vt:lpstr>
      <vt:lpstr>A125177846A_Data</vt:lpstr>
      <vt:lpstr>A125177846A_Latest</vt:lpstr>
      <vt:lpstr>A125177850T</vt:lpstr>
      <vt:lpstr>A125177850T_Data</vt:lpstr>
      <vt:lpstr>A125177850T_Latest</vt:lpstr>
      <vt:lpstr>A125177854A</vt:lpstr>
      <vt:lpstr>A125177854A_Data</vt:lpstr>
      <vt:lpstr>A125177854A_Latest</vt:lpstr>
      <vt:lpstr>A125177858K</vt:lpstr>
      <vt:lpstr>A125177858K_Data</vt:lpstr>
      <vt:lpstr>A125177858K_Latest</vt:lpstr>
      <vt:lpstr>A125177862A</vt:lpstr>
      <vt:lpstr>A125177862A_Data</vt:lpstr>
      <vt:lpstr>A125177862A_Latest</vt:lpstr>
      <vt:lpstr>A125177866K</vt:lpstr>
      <vt:lpstr>A125177866K_Data</vt:lpstr>
      <vt:lpstr>A125177866K_Latest</vt:lpstr>
      <vt:lpstr>A125177870A</vt:lpstr>
      <vt:lpstr>A125177870A_Data</vt:lpstr>
      <vt:lpstr>A125177870A_Latest</vt:lpstr>
      <vt:lpstr>A125177874K</vt:lpstr>
      <vt:lpstr>A125177874K_Data</vt:lpstr>
      <vt:lpstr>A125177874K_Latest</vt:lpstr>
      <vt:lpstr>A125177878V</vt:lpstr>
      <vt:lpstr>A125177878V_Data</vt:lpstr>
      <vt:lpstr>A125177878V_Latest</vt:lpstr>
      <vt:lpstr>A125177882K</vt:lpstr>
      <vt:lpstr>A125177882K_Data</vt:lpstr>
      <vt:lpstr>A125177882K_Latest</vt:lpstr>
      <vt:lpstr>A125177886V</vt:lpstr>
      <vt:lpstr>A125177886V_Data</vt:lpstr>
      <vt:lpstr>A125177886V_Latest</vt:lpstr>
      <vt:lpstr>A125177890K</vt:lpstr>
      <vt:lpstr>A125177890K_Data</vt:lpstr>
      <vt:lpstr>A125177890K_Latest</vt:lpstr>
      <vt:lpstr>A125177894V</vt:lpstr>
      <vt:lpstr>A125177894V_Data</vt:lpstr>
      <vt:lpstr>A125177894V_Latest</vt:lpstr>
      <vt:lpstr>A125177898C</vt:lpstr>
      <vt:lpstr>A125177898C_Data</vt:lpstr>
      <vt:lpstr>A125177898C_Latest</vt:lpstr>
      <vt:lpstr>A125177902J</vt:lpstr>
      <vt:lpstr>A125177902J_Data</vt:lpstr>
      <vt:lpstr>A125177902J_Latest</vt:lpstr>
      <vt:lpstr>A125177906T</vt:lpstr>
      <vt:lpstr>A125177906T_Data</vt:lpstr>
      <vt:lpstr>A125177906T_Latest</vt:lpstr>
      <vt:lpstr>A125177910J</vt:lpstr>
      <vt:lpstr>A125177910J_Data</vt:lpstr>
      <vt:lpstr>A125177910J_Latest</vt:lpstr>
      <vt:lpstr>A125177914T</vt:lpstr>
      <vt:lpstr>A125177914T_Data</vt:lpstr>
      <vt:lpstr>A125177914T_Latest</vt:lpstr>
      <vt:lpstr>A125177918A</vt:lpstr>
      <vt:lpstr>A125177918A_Data</vt:lpstr>
      <vt:lpstr>A125177918A_Latest</vt:lpstr>
      <vt:lpstr>A125177922T</vt:lpstr>
      <vt:lpstr>A125177922T_Data</vt:lpstr>
      <vt:lpstr>A125177922T_Latest</vt:lpstr>
      <vt:lpstr>A125177926A</vt:lpstr>
      <vt:lpstr>A125177926A_Data</vt:lpstr>
      <vt:lpstr>A125177926A_Latest</vt:lpstr>
      <vt:lpstr>A125177930T</vt:lpstr>
      <vt:lpstr>A125177930T_Data</vt:lpstr>
      <vt:lpstr>A125177930T_Latest</vt:lpstr>
      <vt:lpstr>A125177934A</vt:lpstr>
      <vt:lpstr>A125177934A_Data</vt:lpstr>
      <vt:lpstr>A125177934A_Latest</vt:lpstr>
      <vt:lpstr>A125177938K</vt:lpstr>
      <vt:lpstr>A125177938K_Data</vt:lpstr>
      <vt:lpstr>A125177938K_Latest</vt:lpstr>
      <vt:lpstr>A125178774V</vt:lpstr>
      <vt:lpstr>A125178774V_Data</vt:lpstr>
      <vt:lpstr>A125178774V_Latest</vt:lpstr>
      <vt:lpstr>A125178778C</vt:lpstr>
      <vt:lpstr>A125178778C_Data</vt:lpstr>
      <vt:lpstr>A125178778C_Latest</vt:lpstr>
      <vt:lpstr>A125178782V</vt:lpstr>
      <vt:lpstr>A125178782V_Data</vt:lpstr>
      <vt:lpstr>A125178782V_Latest</vt:lpstr>
      <vt:lpstr>A125178786C</vt:lpstr>
      <vt:lpstr>A125178786C_Data</vt:lpstr>
      <vt:lpstr>A125178786C_Latest</vt:lpstr>
      <vt:lpstr>A125178790V</vt:lpstr>
      <vt:lpstr>A125178790V_Data</vt:lpstr>
      <vt:lpstr>A125178790V_Latest</vt:lpstr>
      <vt:lpstr>A125178794C</vt:lpstr>
      <vt:lpstr>A125178794C_Data</vt:lpstr>
      <vt:lpstr>A125178794C_Latest</vt:lpstr>
      <vt:lpstr>A125178798L</vt:lpstr>
      <vt:lpstr>A125178798L_Data</vt:lpstr>
      <vt:lpstr>A125178798L_Latest</vt:lpstr>
      <vt:lpstr>A125178802T</vt:lpstr>
      <vt:lpstr>A125178802T_Data</vt:lpstr>
      <vt:lpstr>A125178802T_Latest</vt:lpstr>
      <vt:lpstr>A125178806A</vt:lpstr>
      <vt:lpstr>A125178806A_Data</vt:lpstr>
      <vt:lpstr>A125178806A_Latest</vt:lpstr>
      <vt:lpstr>A125178810T</vt:lpstr>
      <vt:lpstr>A125178810T_Data</vt:lpstr>
      <vt:lpstr>A125178810T_Latest</vt:lpstr>
      <vt:lpstr>A125178814A</vt:lpstr>
      <vt:lpstr>A125178814A_Data</vt:lpstr>
      <vt:lpstr>A125178814A_Latest</vt:lpstr>
      <vt:lpstr>A125178818K</vt:lpstr>
      <vt:lpstr>A125178818K_Data</vt:lpstr>
      <vt:lpstr>A125178818K_Latest</vt:lpstr>
      <vt:lpstr>A125178822A</vt:lpstr>
      <vt:lpstr>A125178822A_Data</vt:lpstr>
      <vt:lpstr>A125178822A_Latest</vt:lpstr>
      <vt:lpstr>A125178826K</vt:lpstr>
      <vt:lpstr>A125178826K_Data</vt:lpstr>
      <vt:lpstr>A125178826K_Latest</vt:lpstr>
      <vt:lpstr>A125178830A</vt:lpstr>
      <vt:lpstr>A125178830A_Data</vt:lpstr>
      <vt:lpstr>A125178830A_Latest</vt:lpstr>
      <vt:lpstr>A125178834K</vt:lpstr>
      <vt:lpstr>A125178834K_Data</vt:lpstr>
      <vt:lpstr>A125178834K_Latest</vt:lpstr>
      <vt:lpstr>A125178838V</vt:lpstr>
      <vt:lpstr>A125178838V_Data</vt:lpstr>
      <vt:lpstr>A125178838V_Latest</vt:lpstr>
      <vt:lpstr>A125178842K</vt:lpstr>
      <vt:lpstr>A125178842K_Data</vt:lpstr>
      <vt:lpstr>A125178842K_Latest</vt:lpstr>
      <vt:lpstr>A125178846V</vt:lpstr>
      <vt:lpstr>A125178846V_Data</vt:lpstr>
      <vt:lpstr>A125178846V_Latest</vt:lpstr>
      <vt:lpstr>A125178850K</vt:lpstr>
      <vt:lpstr>A125178850K_Data</vt:lpstr>
      <vt:lpstr>A125178850K_Latest</vt:lpstr>
      <vt:lpstr>A125178854V</vt:lpstr>
      <vt:lpstr>A125178854V_Data</vt:lpstr>
      <vt:lpstr>A125178854V_Latest</vt:lpstr>
      <vt:lpstr>A125178858C</vt:lpstr>
      <vt:lpstr>A125178858C_Data</vt:lpstr>
      <vt:lpstr>A125178858C_Latest</vt:lpstr>
      <vt:lpstr>A125178862V</vt:lpstr>
      <vt:lpstr>A125178862V_Data</vt:lpstr>
      <vt:lpstr>A125178862V_Latest</vt:lpstr>
      <vt:lpstr>A125178866C</vt:lpstr>
      <vt:lpstr>A125178866C_Data</vt:lpstr>
      <vt:lpstr>A125178866C_Latest</vt:lpstr>
      <vt:lpstr>A125178870V</vt:lpstr>
      <vt:lpstr>A125178870V_Data</vt:lpstr>
      <vt:lpstr>A125178870V_Latest</vt:lpstr>
      <vt:lpstr>A125178874C</vt:lpstr>
      <vt:lpstr>A125178874C_Data</vt:lpstr>
      <vt:lpstr>A125178874C_Latest</vt:lpstr>
      <vt:lpstr>A125178878L</vt:lpstr>
      <vt:lpstr>A125178878L_Data</vt:lpstr>
      <vt:lpstr>A125178878L_Latest</vt:lpstr>
      <vt:lpstr>A125178882C</vt:lpstr>
      <vt:lpstr>A125178882C_Data</vt:lpstr>
      <vt:lpstr>A125178882C_Latest</vt:lpstr>
      <vt:lpstr>A125178886L</vt:lpstr>
      <vt:lpstr>A125178886L_Data</vt:lpstr>
      <vt:lpstr>A125178886L_Latest</vt:lpstr>
      <vt:lpstr>A125178890C</vt:lpstr>
      <vt:lpstr>A125178890C_Data</vt:lpstr>
      <vt:lpstr>A125178890C_Latest</vt:lpstr>
      <vt:lpstr>A125178894L</vt:lpstr>
      <vt:lpstr>A125178894L_Data</vt:lpstr>
      <vt:lpstr>A125178894L_Latest</vt:lpstr>
      <vt:lpstr>A125178898W</vt:lpstr>
      <vt:lpstr>A125178898W_Data</vt:lpstr>
      <vt:lpstr>A125178898W_Latest</vt:lpstr>
      <vt:lpstr>A125178902A</vt:lpstr>
      <vt:lpstr>A125178902A_Data</vt:lpstr>
      <vt:lpstr>A125178902A_Latest</vt:lpstr>
      <vt:lpstr>A125178906K</vt:lpstr>
      <vt:lpstr>A125178906K_Data</vt:lpstr>
      <vt:lpstr>A125178906K_Latest</vt:lpstr>
      <vt:lpstr>A125178910A</vt:lpstr>
      <vt:lpstr>A125178910A_Data</vt:lpstr>
      <vt:lpstr>A125178910A_Latest</vt:lpstr>
      <vt:lpstr>A125178914K</vt:lpstr>
      <vt:lpstr>A125178914K_Data</vt:lpstr>
      <vt:lpstr>A125178914K_Latest</vt:lpstr>
      <vt:lpstr>A125178918V</vt:lpstr>
      <vt:lpstr>A125178918V_Data</vt:lpstr>
      <vt:lpstr>A125178918V_Latest</vt:lpstr>
      <vt:lpstr>A125178922K</vt:lpstr>
      <vt:lpstr>A125178922K_Data</vt:lpstr>
      <vt:lpstr>A125178922K_Latest</vt:lpstr>
      <vt:lpstr>A125178926V</vt:lpstr>
      <vt:lpstr>A125178926V_Data</vt:lpstr>
      <vt:lpstr>A125178926V_Latest</vt:lpstr>
      <vt:lpstr>A125178930K</vt:lpstr>
      <vt:lpstr>A125178930K_Data</vt:lpstr>
      <vt:lpstr>A125178930K_Latest</vt:lpstr>
      <vt:lpstr>A125178934V</vt:lpstr>
      <vt:lpstr>A125178934V_Data</vt:lpstr>
      <vt:lpstr>A125178934V_Latest</vt:lpstr>
      <vt:lpstr>A125178938C</vt:lpstr>
      <vt:lpstr>A125178938C_Data</vt:lpstr>
      <vt:lpstr>A125178938C_Latest</vt:lpstr>
      <vt:lpstr>A125178942V</vt:lpstr>
      <vt:lpstr>A125178942V_Data</vt:lpstr>
      <vt:lpstr>A125178942V_Latest</vt:lpstr>
      <vt:lpstr>A125178946C</vt:lpstr>
      <vt:lpstr>A125178946C_Data</vt:lpstr>
      <vt:lpstr>A125178946C_Latest</vt:lpstr>
      <vt:lpstr>A125178950V</vt:lpstr>
      <vt:lpstr>A125178950V_Data</vt:lpstr>
      <vt:lpstr>A125178950V_Latest</vt:lpstr>
      <vt:lpstr>A125178954C</vt:lpstr>
      <vt:lpstr>A125178954C_Data</vt:lpstr>
      <vt:lpstr>A125178954C_Latest</vt:lpstr>
      <vt:lpstr>A125178958L</vt:lpstr>
      <vt:lpstr>A125178958L_Data</vt:lpstr>
      <vt:lpstr>A125178958L_Latest</vt:lpstr>
      <vt:lpstr>A125178962C</vt:lpstr>
      <vt:lpstr>A125178962C_Data</vt:lpstr>
      <vt:lpstr>A125178962C_Latest</vt:lpstr>
      <vt:lpstr>A125178966L</vt:lpstr>
      <vt:lpstr>A125178966L_Data</vt:lpstr>
      <vt:lpstr>A125178966L_Latest</vt:lpstr>
      <vt:lpstr>A125178970C</vt:lpstr>
      <vt:lpstr>A125178970C_Data</vt:lpstr>
      <vt:lpstr>A125178970C_Latest</vt:lpstr>
      <vt:lpstr>A125178974L</vt:lpstr>
      <vt:lpstr>A125178974L_Data</vt:lpstr>
      <vt:lpstr>A125178974L_Latest</vt:lpstr>
      <vt:lpstr>A125178978W</vt:lpstr>
      <vt:lpstr>A125178978W_Data</vt:lpstr>
      <vt:lpstr>A125178978W_Latest</vt:lpstr>
      <vt:lpstr>A125178982L</vt:lpstr>
      <vt:lpstr>A125178982L_Data</vt:lpstr>
      <vt:lpstr>A125178982L_Latest</vt:lpstr>
      <vt:lpstr>A125178986W</vt:lpstr>
      <vt:lpstr>A125178986W_Data</vt:lpstr>
      <vt:lpstr>A125178986W_Latest</vt:lpstr>
      <vt:lpstr>A125178990L</vt:lpstr>
      <vt:lpstr>A125178990L_Data</vt:lpstr>
      <vt:lpstr>A125178990L_Latest</vt:lpstr>
      <vt:lpstr>A125178994W</vt:lpstr>
      <vt:lpstr>A125178994W_Data</vt:lpstr>
      <vt:lpstr>A125178994W_Latest</vt:lpstr>
      <vt:lpstr>A125178998F</vt:lpstr>
      <vt:lpstr>A125178998F_Data</vt:lpstr>
      <vt:lpstr>A125178998F_Latest</vt:lpstr>
      <vt:lpstr>A125179002L</vt:lpstr>
      <vt:lpstr>A125179002L_Data</vt:lpstr>
      <vt:lpstr>A125179002L_Latest</vt:lpstr>
      <vt:lpstr>A125179006W</vt:lpstr>
      <vt:lpstr>A125179006W_Data</vt:lpstr>
      <vt:lpstr>A125179006W_Latest</vt:lpstr>
      <vt:lpstr>A125179010L</vt:lpstr>
      <vt:lpstr>A125179010L_Data</vt:lpstr>
      <vt:lpstr>A125179010L_Latest</vt:lpstr>
      <vt:lpstr>A125179014W</vt:lpstr>
      <vt:lpstr>A125179014W_Data</vt:lpstr>
      <vt:lpstr>A125179014W_Latest</vt:lpstr>
      <vt:lpstr>A125179018F</vt:lpstr>
      <vt:lpstr>A125179018F_Data</vt:lpstr>
      <vt:lpstr>A125179018F_Latest</vt:lpstr>
      <vt:lpstr>A125179022W</vt:lpstr>
      <vt:lpstr>A125179022W_Data</vt:lpstr>
      <vt:lpstr>A125179022W_Latest</vt:lpstr>
      <vt:lpstr>A125179026F</vt:lpstr>
      <vt:lpstr>A125179026F_Data</vt:lpstr>
      <vt:lpstr>A125179026F_Latest</vt:lpstr>
      <vt:lpstr>A125179030W</vt:lpstr>
      <vt:lpstr>A125179030W_Data</vt:lpstr>
      <vt:lpstr>A125179030W_Latest</vt:lpstr>
      <vt:lpstr>A125179034F</vt:lpstr>
      <vt:lpstr>A125179034F_Data</vt:lpstr>
      <vt:lpstr>A125179034F_Latest</vt:lpstr>
      <vt:lpstr>A125179038R</vt:lpstr>
      <vt:lpstr>A125179038R_Data</vt:lpstr>
      <vt:lpstr>A125179038R_Latest</vt:lpstr>
      <vt:lpstr>A125179042F</vt:lpstr>
      <vt:lpstr>A125179042F_Data</vt:lpstr>
      <vt:lpstr>A125179042F_Latest</vt:lpstr>
      <vt:lpstr>A125179046R</vt:lpstr>
      <vt:lpstr>A125179046R_Data</vt:lpstr>
      <vt:lpstr>A125179046R_Latest</vt:lpstr>
      <vt:lpstr>A125179050F</vt:lpstr>
      <vt:lpstr>A125179050F_Data</vt:lpstr>
      <vt:lpstr>A125179050F_Latest</vt:lpstr>
      <vt:lpstr>A125179054R</vt:lpstr>
      <vt:lpstr>A125179054R_Data</vt:lpstr>
      <vt:lpstr>A125179054R_Latest</vt:lpstr>
      <vt:lpstr>A125179058X</vt:lpstr>
      <vt:lpstr>A125179058X_Data</vt:lpstr>
      <vt:lpstr>A125179058X_Latest</vt:lpstr>
      <vt:lpstr>A125179062R</vt:lpstr>
      <vt:lpstr>A125179062R_Data</vt:lpstr>
      <vt:lpstr>A125179062R_Latest</vt:lpstr>
      <vt:lpstr>A125179066X</vt:lpstr>
      <vt:lpstr>A125179066X_Data</vt:lpstr>
      <vt:lpstr>A125179066X_Latest</vt:lpstr>
      <vt:lpstr>A125179070R</vt:lpstr>
      <vt:lpstr>A125179070R_Data</vt:lpstr>
      <vt:lpstr>A125179070R_Latest</vt:lpstr>
      <vt:lpstr>A125179074X</vt:lpstr>
      <vt:lpstr>A125179074X_Data</vt:lpstr>
      <vt:lpstr>A125179074X_Latest</vt:lpstr>
      <vt:lpstr>A125179078J</vt:lpstr>
      <vt:lpstr>A125179078J_Data</vt:lpstr>
      <vt:lpstr>A125179078J_Latest</vt:lpstr>
      <vt:lpstr>A125179082X</vt:lpstr>
      <vt:lpstr>A125179082X_Data</vt:lpstr>
      <vt:lpstr>A125179082X_Latest</vt:lpstr>
      <vt:lpstr>A125179086J</vt:lpstr>
      <vt:lpstr>A125179086J_Data</vt:lpstr>
      <vt:lpstr>A125179086J_Latest</vt:lpstr>
      <vt:lpstr>A125179090X</vt:lpstr>
      <vt:lpstr>A125179090X_Data</vt:lpstr>
      <vt:lpstr>A125179090X_Latest</vt:lpstr>
      <vt:lpstr>A125179094J</vt:lpstr>
      <vt:lpstr>A125179094J_Data</vt:lpstr>
      <vt:lpstr>A125179094J_Latest</vt:lpstr>
      <vt:lpstr>A125179098T</vt:lpstr>
      <vt:lpstr>A125179098T_Data</vt:lpstr>
      <vt:lpstr>A125179098T_Latest</vt:lpstr>
      <vt:lpstr>A125179102W</vt:lpstr>
      <vt:lpstr>A125179102W_Data</vt:lpstr>
      <vt:lpstr>A125179102W_Latest</vt:lpstr>
      <vt:lpstr>A125179106F</vt:lpstr>
      <vt:lpstr>A125179106F_Data</vt:lpstr>
      <vt:lpstr>A125179106F_Latest</vt:lpstr>
      <vt:lpstr>A125179110W</vt:lpstr>
      <vt:lpstr>A125179110W_Data</vt:lpstr>
      <vt:lpstr>A125179110W_Latest</vt:lpstr>
      <vt:lpstr>A125179114F</vt:lpstr>
      <vt:lpstr>A125179114F_Data</vt:lpstr>
      <vt:lpstr>A125179114F_Latest</vt:lpstr>
      <vt:lpstr>A125179118R</vt:lpstr>
      <vt:lpstr>A125179118R_Data</vt:lpstr>
      <vt:lpstr>A125179118R_Latest</vt:lpstr>
      <vt:lpstr>A125179122F</vt:lpstr>
      <vt:lpstr>A125179122F_Data</vt:lpstr>
      <vt:lpstr>A125179122F_Latest</vt:lpstr>
      <vt:lpstr>A125179126R</vt:lpstr>
      <vt:lpstr>A125179126R_Data</vt:lpstr>
      <vt:lpstr>A125179126R_Latest</vt:lpstr>
      <vt:lpstr>A125179130F</vt:lpstr>
      <vt:lpstr>A125179130F_Data</vt:lpstr>
      <vt:lpstr>A125179130F_Latest</vt:lpstr>
      <vt:lpstr>A125179134R</vt:lpstr>
      <vt:lpstr>A125179134R_Data</vt:lpstr>
      <vt:lpstr>A125179134R_Latest</vt:lpstr>
      <vt:lpstr>A125179138X</vt:lpstr>
      <vt:lpstr>A125179138X_Data</vt:lpstr>
      <vt:lpstr>A125179138X_Latest</vt:lpstr>
      <vt:lpstr>A125179142R</vt:lpstr>
      <vt:lpstr>A125179142R_Data</vt:lpstr>
      <vt:lpstr>A125179142R_Latest</vt:lpstr>
      <vt:lpstr>A125179146X</vt:lpstr>
      <vt:lpstr>A125179146X_Data</vt:lpstr>
      <vt:lpstr>A125179146X_Latest</vt:lpstr>
      <vt:lpstr>A125179150R</vt:lpstr>
      <vt:lpstr>A125179150R_Data</vt:lpstr>
      <vt:lpstr>A125179150R_Latest</vt:lpstr>
      <vt:lpstr>A125179154X</vt:lpstr>
      <vt:lpstr>A125179154X_Data</vt:lpstr>
      <vt:lpstr>A125179154X_Latest</vt:lpstr>
      <vt:lpstr>A125179158J</vt:lpstr>
      <vt:lpstr>A125179158J_Data</vt:lpstr>
      <vt:lpstr>A125179158J_Latest</vt:lpstr>
      <vt:lpstr>A125179162X</vt:lpstr>
      <vt:lpstr>A125179162X_Data</vt:lpstr>
      <vt:lpstr>A125179162X_Latest</vt:lpstr>
      <vt:lpstr>A125179166J</vt:lpstr>
      <vt:lpstr>A125179166J_Data</vt:lpstr>
      <vt:lpstr>A125179166J_Latest</vt:lpstr>
      <vt:lpstr>A125179170X</vt:lpstr>
      <vt:lpstr>A125179170X_Data</vt:lpstr>
      <vt:lpstr>A125179170X_Latest</vt:lpstr>
      <vt:lpstr>A125179174J</vt:lpstr>
      <vt:lpstr>A125179174J_Data</vt:lpstr>
      <vt:lpstr>A125179174J_Latest</vt:lpstr>
      <vt:lpstr>A125179178T</vt:lpstr>
      <vt:lpstr>A125179178T_Data</vt:lpstr>
      <vt:lpstr>A125179178T_Latest</vt:lpstr>
      <vt:lpstr>A125179182J</vt:lpstr>
      <vt:lpstr>A125179182J_Data</vt:lpstr>
      <vt:lpstr>A125179182J_Latest</vt:lpstr>
      <vt:lpstr>A125179186T</vt:lpstr>
      <vt:lpstr>A125179186T_Data</vt:lpstr>
      <vt:lpstr>A125179186T_Latest</vt:lpstr>
      <vt:lpstr>A125179190J</vt:lpstr>
      <vt:lpstr>A125179190J_Data</vt:lpstr>
      <vt:lpstr>A125179190J_Latest</vt:lpstr>
      <vt:lpstr>A125179194T</vt:lpstr>
      <vt:lpstr>A125179194T_Data</vt:lpstr>
      <vt:lpstr>A125179194T_Latest</vt:lpstr>
      <vt:lpstr>A125179198A</vt:lpstr>
      <vt:lpstr>A125179198A_Data</vt:lpstr>
      <vt:lpstr>A125179198A_Latest</vt:lpstr>
      <vt:lpstr>A125179202F</vt:lpstr>
      <vt:lpstr>A125179202F_Data</vt:lpstr>
      <vt:lpstr>A125179202F_Latest</vt:lpstr>
      <vt:lpstr>A125179206R</vt:lpstr>
      <vt:lpstr>A125179206R_Data</vt:lpstr>
      <vt:lpstr>A125179206R_Latest</vt:lpstr>
      <vt:lpstr>A125179210F</vt:lpstr>
      <vt:lpstr>A125179210F_Data</vt:lpstr>
      <vt:lpstr>A125179210F_Latest</vt:lpstr>
      <vt:lpstr>A125179214R</vt:lpstr>
      <vt:lpstr>A125179214R_Data</vt:lpstr>
      <vt:lpstr>A125179214R_Latest</vt:lpstr>
      <vt:lpstr>A125179218X</vt:lpstr>
      <vt:lpstr>A125179218X_Data</vt:lpstr>
      <vt:lpstr>A125179218X_Latest</vt:lpstr>
      <vt:lpstr>A125179222R</vt:lpstr>
      <vt:lpstr>A125179222R_Data</vt:lpstr>
      <vt:lpstr>A125179222R_Latest</vt:lpstr>
      <vt:lpstr>A125179226X</vt:lpstr>
      <vt:lpstr>A125179226X_Data</vt:lpstr>
      <vt:lpstr>A125179226X_Latest</vt:lpstr>
      <vt:lpstr>A125179230R</vt:lpstr>
      <vt:lpstr>A125179230R_Data</vt:lpstr>
      <vt:lpstr>A125179230R_Latest</vt:lpstr>
      <vt:lpstr>A125179234X</vt:lpstr>
      <vt:lpstr>A125179234X_Data</vt:lpstr>
      <vt:lpstr>A125179234X_Latest</vt:lpstr>
      <vt:lpstr>A125179238J</vt:lpstr>
      <vt:lpstr>A125179238J_Data</vt:lpstr>
      <vt:lpstr>A125179238J_Latest</vt:lpstr>
      <vt:lpstr>A125179242X</vt:lpstr>
      <vt:lpstr>A125179242X_Data</vt:lpstr>
      <vt:lpstr>A125179242X_Latest</vt:lpstr>
      <vt:lpstr>A125179246J</vt:lpstr>
      <vt:lpstr>A125179246J_Data</vt:lpstr>
      <vt:lpstr>A125179246J_Latest</vt:lpstr>
      <vt:lpstr>A125179250X</vt:lpstr>
      <vt:lpstr>A125179250X_Data</vt:lpstr>
      <vt:lpstr>A125179250X_Latest</vt:lpstr>
      <vt:lpstr>A125179254J</vt:lpstr>
      <vt:lpstr>A125179254J_Data</vt:lpstr>
      <vt:lpstr>A125179254J_Latest</vt:lpstr>
      <vt:lpstr>A125179258T</vt:lpstr>
      <vt:lpstr>A125179258T_Data</vt:lpstr>
      <vt:lpstr>A125179258T_Latest</vt:lpstr>
      <vt:lpstr>A125179262J</vt:lpstr>
      <vt:lpstr>A125179262J_Data</vt:lpstr>
      <vt:lpstr>A125179262J_Latest</vt:lpstr>
      <vt:lpstr>A125179266T</vt:lpstr>
      <vt:lpstr>A125179266T_Data</vt:lpstr>
      <vt:lpstr>A125179266T_Latest</vt:lpstr>
      <vt:lpstr>A125179270J</vt:lpstr>
      <vt:lpstr>A125179270J_Data</vt:lpstr>
      <vt:lpstr>A125179270J_Latest</vt:lpstr>
      <vt:lpstr>A125179274T</vt:lpstr>
      <vt:lpstr>A125179274T_Data</vt:lpstr>
      <vt:lpstr>A125179274T_Latest</vt:lpstr>
      <vt:lpstr>A125179278A</vt:lpstr>
      <vt:lpstr>A125179278A_Data</vt:lpstr>
      <vt:lpstr>A125179278A_Latest</vt:lpstr>
      <vt:lpstr>A125179282T</vt:lpstr>
      <vt:lpstr>A125179282T_Data</vt:lpstr>
      <vt:lpstr>A125179282T_Latest</vt:lpstr>
      <vt:lpstr>A125179286A</vt:lpstr>
      <vt:lpstr>A125179286A_Data</vt:lpstr>
      <vt:lpstr>A125179286A_Latest</vt:lpstr>
      <vt:lpstr>A125179290T</vt:lpstr>
      <vt:lpstr>A125179290T_Data</vt:lpstr>
      <vt:lpstr>A125179290T_Latest</vt:lpstr>
      <vt:lpstr>A125179294A</vt:lpstr>
      <vt:lpstr>A125179294A_Data</vt:lpstr>
      <vt:lpstr>A125179294A_Latest</vt:lpstr>
      <vt:lpstr>A125179298K</vt:lpstr>
      <vt:lpstr>A125179298K_Data</vt:lpstr>
      <vt:lpstr>A125179298K_Latest</vt:lpstr>
      <vt:lpstr>A125179302R</vt:lpstr>
      <vt:lpstr>A125179302R_Data</vt:lpstr>
      <vt:lpstr>A125179302R_Latest</vt:lpstr>
      <vt:lpstr>A125179306X</vt:lpstr>
      <vt:lpstr>A125179306X_Data</vt:lpstr>
      <vt:lpstr>A125179306X_Latest</vt:lpstr>
      <vt:lpstr>A125179310R</vt:lpstr>
      <vt:lpstr>A125179310R_Data</vt:lpstr>
      <vt:lpstr>A125179310R_Latest</vt:lpstr>
      <vt:lpstr>A125179314X</vt:lpstr>
      <vt:lpstr>A125179314X_Data</vt:lpstr>
      <vt:lpstr>A125179314X_Latest</vt:lpstr>
      <vt:lpstr>A125179318J</vt:lpstr>
      <vt:lpstr>A125179318J_Data</vt:lpstr>
      <vt:lpstr>A125179318J_Latest</vt:lpstr>
      <vt:lpstr>A125179322X</vt:lpstr>
      <vt:lpstr>A125179322X_Data</vt:lpstr>
      <vt:lpstr>A125179322X_Latest</vt:lpstr>
      <vt:lpstr>A125179326J</vt:lpstr>
      <vt:lpstr>A125179326J_Data</vt:lpstr>
      <vt:lpstr>A125179326J_Latest</vt:lpstr>
      <vt:lpstr>A125179330X</vt:lpstr>
      <vt:lpstr>A125179330X_Data</vt:lpstr>
      <vt:lpstr>A125179330X_Latest</vt:lpstr>
      <vt:lpstr>A125179334J</vt:lpstr>
      <vt:lpstr>A125179334J_Data</vt:lpstr>
      <vt:lpstr>A125179334J_Latest</vt:lpstr>
      <vt:lpstr>A125179338T</vt:lpstr>
      <vt:lpstr>A125179338T_Data</vt:lpstr>
      <vt:lpstr>A125179338T_Latest</vt:lpstr>
      <vt:lpstr>A125179342J</vt:lpstr>
      <vt:lpstr>A125179342J_Data</vt:lpstr>
      <vt:lpstr>A125179342J_Latest</vt:lpstr>
      <vt:lpstr>A125179346T</vt:lpstr>
      <vt:lpstr>A125179346T_Data</vt:lpstr>
      <vt:lpstr>A125179346T_Latest</vt:lpstr>
      <vt:lpstr>A125179350J</vt:lpstr>
      <vt:lpstr>A125179350J_Data</vt:lpstr>
      <vt:lpstr>A125179350J_Latest</vt:lpstr>
      <vt:lpstr>A125179354T</vt:lpstr>
      <vt:lpstr>A125179354T_Data</vt:lpstr>
      <vt:lpstr>A125179354T_Latest</vt:lpstr>
      <vt:lpstr>A125179358A</vt:lpstr>
      <vt:lpstr>A125179358A_Data</vt:lpstr>
      <vt:lpstr>A125179358A_Latest</vt:lpstr>
      <vt:lpstr>A125179362T</vt:lpstr>
      <vt:lpstr>A125179362T_Data</vt:lpstr>
      <vt:lpstr>A125179362T_Latest</vt:lpstr>
      <vt:lpstr>A125179366A</vt:lpstr>
      <vt:lpstr>A125179366A_Data</vt:lpstr>
      <vt:lpstr>A125179366A_Latest</vt:lpstr>
      <vt:lpstr>A125179370T</vt:lpstr>
      <vt:lpstr>A125179370T_Data</vt:lpstr>
      <vt:lpstr>A125179370T_Latest</vt:lpstr>
      <vt:lpstr>A125179374A</vt:lpstr>
      <vt:lpstr>A125179374A_Data</vt:lpstr>
      <vt:lpstr>A125179374A_Latest</vt:lpstr>
      <vt:lpstr>A125179378K</vt:lpstr>
      <vt:lpstr>A125179378K_Data</vt:lpstr>
      <vt:lpstr>A125179378K_Latest</vt:lpstr>
      <vt:lpstr>A125179382A</vt:lpstr>
      <vt:lpstr>A125179382A_Data</vt:lpstr>
      <vt:lpstr>A125179382A_Latest</vt:lpstr>
      <vt:lpstr>A125179386K</vt:lpstr>
      <vt:lpstr>A125179386K_Data</vt:lpstr>
      <vt:lpstr>A125179386K_Latest</vt:lpstr>
      <vt:lpstr>A125179390A</vt:lpstr>
      <vt:lpstr>A125179390A_Data</vt:lpstr>
      <vt:lpstr>A125179390A_Latest</vt:lpstr>
      <vt:lpstr>A125179394K</vt:lpstr>
      <vt:lpstr>A125179394K_Data</vt:lpstr>
      <vt:lpstr>A125179394K_Latest</vt:lpstr>
      <vt:lpstr>A125179398V</vt:lpstr>
      <vt:lpstr>A125179398V_Data</vt:lpstr>
      <vt:lpstr>A125179398V_Latest</vt:lpstr>
      <vt:lpstr>A125179402X</vt:lpstr>
      <vt:lpstr>A125179402X_Data</vt:lpstr>
      <vt:lpstr>A125179402X_Latest</vt:lpstr>
      <vt:lpstr>A125179406J</vt:lpstr>
      <vt:lpstr>A125179406J_Data</vt:lpstr>
      <vt:lpstr>A125179406J_Latest</vt:lpstr>
      <vt:lpstr>A125179410X</vt:lpstr>
      <vt:lpstr>A125179410X_Data</vt:lpstr>
      <vt:lpstr>A125179410X_Latest</vt:lpstr>
      <vt:lpstr>A125179414J</vt:lpstr>
      <vt:lpstr>A125179414J_Data</vt:lpstr>
      <vt:lpstr>A125179414J_Latest</vt:lpstr>
      <vt:lpstr>A125179418T</vt:lpstr>
      <vt:lpstr>A125179418T_Data</vt:lpstr>
      <vt:lpstr>A125179418T_Latest</vt:lpstr>
      <vt:lpstr>A125179422J</vt:lpstr>
      <vt:lpstr>A125179422J_Data</vt:lpstr>
      <vt:lpstr>A125179422J_Latest</vt:lpstr>
      <vt:lpstr>A125179426T</vt:lpstr>
      <vt:lpstr>A125179426T_Data</vt:lpstr>
      <vt:lpstr>A125179426T_Latest</vt:lpstr>
      <vt:lpstr>A125179430J</vt:lpstr>
      <vt:lpstr>A125179430J_Data</vt:lpstr>
      <vt:lpstr>A125179430J_Latest</vt:lpstr>
      <vt:lpstr>A125179434T</vt:lpstr>
      <vt:lpstr>A125179434T_Data</vt:lpstr>
      <vt:lpstr>A125179434T_Latest</vt:lpstr>
      <vt:lpstr>A125179438A</vt:lpstr>
      <vt:lpstr>A125179438A_Data</vt:lpstr>
      <vt:lpstr>A125179438A_Latest</vt:lpstr>
      <vt:lpstr>A125179442T</vt:lpstr>
      <vt:lpstr>A125179442T_Data</vt:lpstr>
      <vt:lpstr>A125179442T_Latest</vt:lpstr>
      <vt:lpstr>A125179446A</vt:lpstr>
      <vt:lpstr>A125179446A_Data</vt:lpstr>
      <vt:lpstr>A125179446A_Latest</vt:lpstr>
      <vt:lpstr>A125179450T</vt:lpstr>
      <vt:lpstr>A125179450T_Data</vt:lpstr>
      <vt:lpstr>A125179450T_Latest</vt:lpstr>
      <vt:lpstr>A125179454A</vt:lpstr>
      <vt:lpstr>A125179454A_Data</vt:lpstr>
      <vt:lpstr>A125179454A_Latest</vt:lpstr>
      <vt:lpstr>A125179458K</vt:lpstr>
      <vt:lpstr>A125179458K_Data</vt:lpstr>
      <vt:lpstr>A125179458K_Latest</vt:lpstr>
      <vt:lpstr>A125179462A</vt:lpstr>
      <vt:lpstr>A125179462A_Data</vt:lpstr>
      <vt:lpstr>A125179462A_Latest</vt:lpstr>
      <vt:lpstr>A125179466K</vt:lpstr>
      <vt:lpstr>A125179466K_Data</vt:lpstr>
      <vt:lpstr>A125179466K_Latest</vt:lpstr>
      <vt:lpstr>A125179470A</vt:lpstr>
      <vt:lpstr>A125179470A_Data</vt:lpstr>
      <vt:lpstr>A125179470A_Latest</vt:lpstr>
      <vt:lpstr>A125179474K</vt:lpstr>
      <vt:lpstr>A125179474K_Data</vt:lpstr>
      <vt:lpstr>A125179474K_Latest</vt:lpstr>
      <vt:lpstr>A125179478V</vt:lpstr>
      <vt:lpstr>A125179478V_Data</vt:lpstr>
      <vt:lpstr>A125179478V_Latest</vt:lpstr>
      <vt:lpstr>A125179482K</vt:lpstr>
      <vt:lpstr>A125179482K_Data</vt:lpstr>
      <vt:lpstr>A125179482K_Latest</vt:lpstr>
      <vt:lpstr>A125179486V</vt:lpstr>
      <vt:lpstr>A125179486V_Data</vt:lpstr>
      <vt:lpstr>A125179486V_Latest</vt:lpstr>
      <vt:lpstr>A125179490K</vt:lpstr>
      <vt:lpstr>A125179490K_Data</vt:lpstr>
      <vt:lpstr>A125179490K_Latest</vt:lpstr>
      <vt:lpstr>A125179494V</vt:lpstr>
      <vt:lpstr>A125179494V_Data</vt:lpstr>
      <vt:lpstr>A125179494V_Latest</vt:lpstr>
      <vt:lpstr>A125179498C</vt:lpstr>
      <vt:lpstr>A125179498C_Data</vt:lpstr>
      <vt:lpstr>A125179498C_Latest</vt:lpstr>
      <vt:lpstr>A125179502J</vt:lpstr>
      <vt:lpstr>A125179502J_Data</vt:lpstr>
      <vt:lpstr>A125179502J_Latest</vt:lpstr>
      <vt:lpstr>A125179506T</vt:lpstr>
      <vt:lpstr>A125179506T_Data</vt:lpstr>
      <vt:lpstr>A125179506T_Latest</vt:lpstr>
      <vt:lpstr>A125179510J</vt:lpstr>
      <vt:lpstr>A125179510J_Data</vt:lpstr>
      <vt:lpstr>A125179510J_Latest</vt:lpstr>
      <vt:lpstr>A125179514T</vt:lpstr>
      <vt:lpstr>A125179514T_Data</vt:lpstr>
      <vt:lpstr>A125179514T_Latest</vt:lpstr>
      <vt:lpstr>A125179518A</vt:lpstr>
      <vt:lpstr>A125179518A_Data</vt:lpstr>
      <vt:lpstr>A125179518A_Latest</vt:lpstr>
      <vt:lpstr>A125179522T</vt:lpstr>
      <vt:lpstr>A125179522T_Data</vt:lpstr>
      <vt:lpstr>A125179522T_Latest</vt:lpstr>
      <vt:lpstr>A125179526A</vt:lpstr>
      <vt:lpstr>A125179526A_Data</vt:lpstr>
      <vt:lpstr>A125179526A_Latest</vt:lpstr>
      <vt:lpstr>A125179530T</vt:lpstr>
      <vt:lpstr>A125179530T_Data</vt:lpstr>
      <vt:lpstr>A125179530T_Latest</vt:lpstr>
      <vt:lpstr>A125179534A</vt:lpstr>
      <vt:lpstr>A125179534A_Data</vt:lpstr>
      <vt:lpstr>A125179534A_Latest</vt:lpstr>
      <vt:lpstr>A125179538K</vt:lpstr>
      <vt:lpstr>A125179538K_Data</vt:lpstr>
      <vt:lpstr>A125179538K_Latest</vt:lpstr>
      <vt:lpstr>A125179542A</vt:lpstr>
      <vt:lpstr>A125179542A_Data</vt:lpstr>
      <vt:lpstr>A125179542A_Latest</vt:lpstr>
      <vt:lpstr>A125179546K</vt:lpstr>
      <vt:lpstr>A125179546K_Data</vt:lpstr>
      <vt:lpstr>A125179546K_Latest</vt:lpstr>
      <vt:lpstr>A125179550A</vt:lpstr>
      <vt:lpstr>A125179550A_Data</vt:lpstr>
      <vt:lpstr>A125179550A_Latest</vt:lpstr>
      <vt:lpstr>A125179554K</vt:lpstr>
      <vt:lpstr>A125179554K_Data</vt:lpstr>
      <vt:lpstr>A125179554K_Latest</vt:lpstr>
      <vt:lpstr>A125179558V</vt:lpstr>
      <vt:lpstr>A125179558V_Data</vt:lpstr>
      <vt:lpstr>A125179558V_Latest</vt:lpstr>
      <vt:lpstr>A125179562K</vt:lpstr>
      <vt:lpstr>A125179562K_Data</vt:lpstr>
      <vt:lpstr>A125179562K_Latest</vt:lpstr>
      <vt:lpstr>A125179566V</vt:lpstr>
      <vt:lpstr>A125179566V_Data</vt:lpstr>
      <vt:lpstr>A125179566V_Latest</vt:lpstr>
      <vt:lpstr>A125179570K</vt:lpstr>
      <vt:lpstr>A125179570K_Data</vt:lpstr>
      <vt:lpstr>A125179570K_Latest</vt:lpstr>
      <vt:lpstr>A125179574V</vt:lpstr>
      <vt:lpstr>A125179574V_Data</vt:lpstr>
      <vt:lpstr>A125179574V_Latest</vt:lpstr>
      <vt:lpstr>A125179578C</vt:lpstr>
      <vt:lpstr>A125179578C_Data</vt:lpstr>
      <vt:lpstr>A125179578C_Latest</vt:lpstr>
      <vt:lpstr>A125179582V</vt:lpstr>
      <vt:lpstr>A125179582V_Data</vt:lpstr>
      <vt:lpstr>A125179582V_Latest</vt:lpstr>
      <vt:lpstr>A125179586C</vt:lpstr>
      <vt:lpstr>A125179586C_Data</vt:lpstr>
      <vt:lpstr>A125179586C_Latest</vt:lpstr>
      <vt:lpstr>A125179590V</vt:lpstr>
      <vt:lpstr>A125179590V_Data</vt:lpstr>
      <vt:lpstr>A125179590V_Latest</vt:lpstr>
      <vt:lpstr>A125179594C</vt:lpstr>
      <vt:lpstr>A125179594C_Data</vt:lpstr>
      <vt:lpstr>A125179594C_Latest</vt:lpstr>
      <vt:lpstr>A125179598L</vt:lpstr>
      <vt:lpstr>A125179598L_Data</vt:lpstr>
      <vt:lpstr>A125179598L_Latest</vt:lpstr>
      <vt:lpstr>A125179602T</vt:lpstr>
      <vt:lpstr>A125179602T_Data</vt:lpstr>
      <vt:lpstr>A125179602T_Latest</vt:lpstr>
      <vt:lpstr>A125179606A</vt:lpstr>
      <vt:lpstr>A125179606A_Data</vt:lpstr>
      <vt:lpstr>A125179606A_Latest</vt:lpstr>
      <vt:lpstr>A125179610T</vt:lpstr>
      <vt:lpstr>A125179610T_Data</vt:lpstr>
      <vt:lpstr>A125179610T_Latest</vt:lpstr>
      <vt:lpstr>A125179614A</vt:lpstr>
      <vt:lpstr>A125179614A_Data</vt:lpstr>
      <vt:lpstr>A125179614A_Latest</vt:lpstr>
      <vt:lpstr>A125179618K</vt:lpstr>
      <vt:lpstr>A125179618K_Data</vt:lpstr>
      <vt:lpstr>A125179618K_Latest</vt:lpstr>
      <vt:lpstr>A125179622A</vt:lpstr>
      <vt:lpstr>A125179622A_Data</vt:lpstr>
      <vt:lpstr>A125179622A_Latest</vt:lpstr>
      <vt:lpstr>A125179626K</vt:lpstr>
      <vt:lpstr>A125179626K_Data</vt:lpstr>
      <vt:lpstr>A125179626K_Latest</vt:lpstr>
      <vt:lpstr>A125179630A</vt:lpstr>
      <vt:lpstr>A125179630A_Data</vt:lpstr>
      <vt:lpstr>A125179630A_Latest</vt:lpstr>
      <vt:lpstr>A125179634K</vt:lpstr>
      <vt:lpstr>A125179634K_Data</vt:lpstr>
      <vt:lpstr>A125179634K_Latest</vt:lpstr>
      <vt:lpstr>A125179638V</vt:lpstr>
      <vt:lpstr>A125179638V_Data</vt:lpstr>
      <vt:lpstr>A125179638V_Latest</vt:lpstr>
      <vt:lpstr>A125179642K</vt:lpstr>
      <vt:lpstr>A125179642K_Data</vt:lpstr>
      <vt:lpstr>A125179642K_Latest</vt:lpstr>
      <vt:lpstr>A125179646V</vt:lpstr>
      <vt:lpstr>A125179646V_Data</vt:lpstr>
      <vt:lpstr>A125179646V_Latest</vt:lpstr>
      <vt:lpstr>A125179650K</vt:lpstr>
      <vt:lpstr>A125179650K_Data</vt:lpstr>
      <vt:lpstr>A125179650K_Latest</vt:lpstr>
      <vt:lpstr>A125179654V</vt:lpstr>
      <vt:lpstr>A125179654V_Data</vt:lpstr>
      <vt:lpstr>A125179654V_Latest</vt:lpstr>
      <vt:lpstr>A125179658C</vt:lpstr>
      <vt:lpstr>A125179658C_Data</vt:lpstr>
      <vt:lpstr>A125179658C_Latest</vt:lpstr>
      <vt:lpstr>A125179662V</vt:lpstr>
      <vt:lpstr>A125179662V_Data</vt:lpstr>
      <vt:lpstr>A125179662V_Latest</vt:lpstr>
      <vt:lpstr>A125179666C</vt:lpstr>
      <vt:lpstr>A125179666C_Data</vt:lpstr>
      <vt:lpstr>A125179666C_Latest</vt:lpstr>
      <vt:lpstr>A125179670V</vt:lpstr>
      <vt:lpstr>A125179670V_Data</vt:lpstr>
      <vt:lpstr>A125179670V_Latest</vt:lpstr>
      <vt:lpstr>A125179674C</vt:lpstr>
      <vt:lpstr>A125179674C_Data</vt:lpstr>
      <vt:lpstr>A125179674C_Latest</vt:lpstr>
      <vt:lpstr>A125179678L</vt:lpstr>
      <vt:lpstr>A125179678L_Data</vt:lpstr>
      <vt:lpstr>A125179678L_Latest</vt:lpstr>
      <vt:lpstr>A125179682C</vt:lpstr>
      <vt:lpstr>A125179682C_Data</vt:lpstr>
      <vt:lpstr>A125179682C_Latest</vt:lpstr>
      <vt:lpstr>A125179686L</vt:lpstr>
      <vt:lpstr>A125179686L_Data</vt:lpstr>
      <vt:lpstr>A125179686L_Latest</vt:lpstr>
      <vt:lpstr>A125179690C</vt:lpstr>
      <vt:lpstr>A125179690C_Data</vt:lpstr>
      <vt:lpstr>A125179690C_Latest</vt:lpstr>
      <vt:lpstr>A125179694L</vt:lpstr>
      <vt:lpstr>A125179694L_Data</vt:lpstr>
      <vt:lpstr>A125179694L_Latest</vt:lpstr>
      <vt:lpstr>A125179698W</vt:lpstr>
      <vt:lpstr>A125179698W_Data</vt:lpstr>
      <vt:lpstr>A125179698W_Latest</vt:lpstr>
      <vt:lpstr>A125179702A</vt:lpstr>
      <vt:lpstr>A125179702A_Data</vt:lpstr>
      <vt:lpstr>A125179702A_Latest</vt:lpstr>
      <vt:lpstr>A125179706K</vt:lpstr>
      <vt:lpstr>A125179706K_Data</vt:lpstr>
      <vt:lpstr>A125179706K_Latest</vt:lpstr>
      <vt:lpstr>A125179710A</vt:lpstr>
      <vt:lpstr>A125179710A_Data</vt:lpstr>
      <vt:lpstr>A125179710A_Latest</vt:lpstr>
      <vt:lpstr>A125179714K</vt:lpstr>
      <vt:lpstr>A125179714K_Data</vt:lpstr>
      <vt:lpstr>A125179714K_Latest</vt:lpstr>
      <vt:lpstr>A125179718V</vt:lpstr>
      <vt:lpstr>A125179718V_Data</vt:lpstr>
      <vt:lpstr>A125179718V_Latest</vt:lpstr>
      <vt:lpstr>A125179722K</vt:lpstr>
      <vt:lpstr>A125179722K_Data</vt:lpstr>
      <vt:lpstr>A125179722K_Latest</vt:lpstr>
      <vt:lpstr>A125179726V</vt:lpstr>
      <vt:lpstr>A125179726V_Data</vt:lpstr>
      <vt:lpstr>A125179726V_Latest</vt:lpstr>
      <vt:lpstr>A125179730K</vt:lpstr>
      <vt:lpstr>A125179730K_Data</vt:lpstr>
      <vt:lpstr>A125179730K_Latest</vt:lpstr>
      <vt:lpstr>A125179734V</vt:lpstr>
      <vt:lpstr>A125179734V_Data</vt:lpstr>
      <vt:lpstr>A125179734V_Latest</vt:lpstr>
      <vt:lpstr>A125179738C</vt:lpstr>
      <vt:lpstr>A125179738C_Data</vt:lpstr>
      <vt:lpstr>A125179738C_Latest</vt:lpstr>
      <vt:lpstr>A125179742V</vt:lpstr>
      <vt:lpstr>A125179742V_Data</vt:lpstr>
      <vt:lpstr>A125179742V_Latest</vt:lpstr>
      <vt:lpstr>A125179746C</vt:lpstr>
      <vt:lpstr>A125179746C_Data</vt:lpstr>
      <vt:lpstr>A125179746C_Latest</vt:lpstr>
      <vt:lpstr>A125179750V</vt:lpstr>
      <vt:lpstr>A125179750V_Data</vt:lpstr>
      <vt:lpstr>A125179750V_Latest</vt:lpstr>
      <vt:lpstr>A125179754C</vt:lpstr>
      <vt:lpstr>A125179754C_Data</vt:lpstr>
      <vt:lpstr>A125179754C_Latest</vt:lpstr>
      <vt:lpstr>A125179758L</vt:lpstr>
      <vt:lpstr>A125179758L_Data</vt:lpstr>
      <vt:lpstr>A125179758L_Latest</vt:lpstr>
      <vt:lpstr>A125179762C</vt:lpstr>
      <vt:lpstr>A125179762C_Data</vt:lpstr>
      <vt:lpstr>A125179762C_Latest</vt:lpstr>
      <vt:lpstr>A125179766L</vt:lpstr>
      <vt:lpstr>A125179766L_Data</vt:lpstr>
      <vt:lpstr>A125179766L_Latest</vt:lpstr>
      <vt:lpstr>A125179770C</vt:lpstr>
      <vt:lpstr>A125179770C_Data</vt:lpstr>
      <vt:lpstr>A125179770C_Latest</vt:lpstr>
      <vt:lpstr>A125179774L</vt:lpstr>
      <vt:lpstr>A125179774L_Data</vt:lpstr>
      <vt:lpstr>A125179774L_Latest</vt:lpstr>
      <vt:lpstr>A125179778W</vt:lpstr>
      <vt:lpstr>A125179778W_Data</vt:lpstr>
      <vt:lpstr>A125179778W_Latest</vt:lpstr>
      <vt:lpstr>A125179782L</vt:lpstr>
      <vt:lpstr>A125179782L_Data</vt:lpstr>
      <vt:lpstr>A125179782L_Latest</vt:lpstr>
      <vt:lpstr>A125179786W</vt:lpstr>
      <vt:lpstr>A125179786W_Data</vt:lpstr>
      <vt:lpstr>A125179786W_Latest</vt:lpstr>
      <vt:lpstr>A125179790L</vt:lpstr>
      <vt:lpstr>A125179790L_Data</vt:lpstr>
      <vt:lpstr>A125179790L_Latest</vt:lpstr>
      <vt:lpstr>A125179794W</vt:lpstr>
      <vt:lpstr>A125179794W_Data</vt:lpstr>
      <vt:lpstr>A125179794W_Latest</vt:lpstr>
      <vt:lpstr>A125179798F</vt:lpstr>
      <vt:lpstr>A125179798F_Data</vt:lpstr>
      <vt:lpstr>A125179798F_Latest</vt:lpstr>
      <vt:lpstr>A125179802K</vt:lpstr>
      <vt:lpstr>A125179802K_Data</vt:lpstr>
      <vt:lpstr>A125179802K_Latest</vt:lpstr>
      <vt:lpstr>A125179806V</vt:lpstr>
      <vt:lpstr>A125179806V_Data</vt:lpstr>
      <vt:lpstr>A125179806V_Latest</vt:lpstr>
      <vt:lpstr>A125179810K</vt:lpstr>
      <vt:lpstr>A125179810K_Data</vt:lpstr>
      <vt:lpstr>A125179810K_Latest</vt:lpstr>
      <vt:lpstr>A125180646T</vt:lpstr>
      <vt:lpstr>A125180646T_Data</vt:lpstr>
      <vt:lpstr>A125180646T_Latest</vt:lpstr>
      <vt:lpstr>A125180650J</vt:lpstr>
      <vt:lpstr>A125180650J_Data</vt:lpstr>
      <vt:lpstr>A125180650J_Latest</vt:lpstr>
      <vt:lpstr>A125180654T</vt:lpstr>
      <vt:lpstr>A125180654T_Data</vt:lpstr>
      <vt:lpstr>A125180654T_Latest</vt:lpstr>
      <vt:lpstr>A125180658A</vt:lpstr>
      <vt:lpstr>A125180658A_Data</vt:lpstr>
      <vt:lpstr>A125180658A_Latest</vt:lpstr>
      <vt:lpstr>A125180662T</vt:lpstr>
      <vt:lpstr>A125180662T_Data</vt:lpstr>
      <vt:lpstr>A125180662T_Latest</vt:lpstr>
      <vt:lpstr>A125180666A</vt:lpstr>
      <vt:lpstr>A125180666A_Data</vt:lpstr>
      <vt:lpstr>A125180666A_Latest</vt:lpstr>
      <vt:lpstr>A125180670T</vt:lpstr>
      <vt:lpstr>A125180670T_Data</vt:lpstr>
      <vt:lpstr>A125180670T_Latest</vt:lpstr>
      <vt:lpstr>A125180674A</vt:lpstr>
      <vt:lpstr>A125180674A_Data</vt:lpstr>
      <vt:lpstr>A125180674A_Latest</vt:lpstr>
      <vt:lpstr>A125180678K</vt:lpstr>
      <vt:lpstr>A125180678K_Data</vt:lpstr>
      <vt:lpstr>A125180678K_Latest</vt:lpstr>
      <vt:lpstr>A125180682A</vt:lpstr>
      <vt:lpstr>A125180682A_Data</vt:lpstr>
      <vt:lpstr>A125180682A_Latest</vt:lpstr>
      <vt:lpstr>A125180686K</vt:lpstr>
      <vt:lpstr>A125180686K_Data</vt:lpstr>
      <vt:lpstr>A125180686K_Latest</vt:lpstr>
      <vt:lpstr>A125180690A</vt:lpstr>
      <vt:lpstr>A125180690A_Data</vt:lpstr>
      <vt:lpstr>A125180690A_Latest</vt:lpstr>
      <vt:lpstr>A125180694K</vt:lpstr>
      <vt:lpstr>A125180694K_Data</vt:lpstr>
      <vt:lpstr>A125180694K_Latest</vt:lpstr>
      <vt:lpstr>A125180698V</vt:lpstr>
      <vt:lpstr>A125180698V_Data</vt:lpstr>
      <vt:lpstr>A125180698V_Latest</vt:lpstr>
      <vt:lpstr>A125180702X</vt:lpstr>
      <vt:lpstr>A125180702X_Data</vt:lpstr>
      <vt:lpstr>A125180702X_Latest</vt:lpstr>
      <vt:lpstr>A125180706J</vt:lpstr>
      <vt:lpstr>A125180706J_Data</vt:lpstr>
      <vt:lpstr>A125180706J_Latest</vt:lpstr>
      <vt:lpstr>A125180710X</vt:lpstr>
      <vt:lpstr>A125180710X_Data</vt:lpstr>
      <vt:lpstr>A125180710X_Latest</vt:lpstr>
      <vt:lpstr>A125180714J</vt:lpstr>
      <vt:lpstr>A125180714J_Data</vt:lpstr>
      <vt:lpstr>A125180714J_Latest</vt:lpstr>
      <vt:lpstr>A125180718T</vt:lpstr>
      <vt:lpstr>A125180718T_Data</vt:lpstr>
      <vt:lpstr>A125180718T_Latest</vt:lpstr>
      <vt:lpstr>A125180722J</vt:lpstr>
      <vt:lpstr>A125180722J_Data</vt:lpstr>
      <vt:lpstr>A125180722J_Latest</vt:lpstr>
      <vt:lpstr>A125180726T</vt:lpstr>
      <vt:lpstr>A125180726T_Data</vt:lpstr>
      <vt:lpstr>A125180726T_Latest</vt:lpstr>
      <vt:lpstr>A125180730J</vt:lpstr>
      <vt:lpstr>A125180730J_Data</vt:lpstr>
      <vt:lpstr>A125180730J_Latest</vt:lpstr>
      <vt:lpstr>A125180734T</vt:lpstr>
      <vt:lpstr>A125180734T_Data</vt:lpstr>
      <vt:lpstr>A125180734T_Latest</vt:lpstr>
      <vt:lpstr>A125180738A</vt:lpstr>
      <vt:lpstr>A125180738A_Data</vt:lpstr>
      <vt:lpstr>A125180738A_Latest</vt:lpstr>
      <vt:lpstr>A125180742T</vt:lpstr>
      <vt:lpstr>A125180742T_Data</vt:lpstr>
      <vt:lpstr>A125180742T_Latest</vt:lpstr>
      <vt:lpstr>A125180746A</vt:lpstr>
      <vt:lpstr>A125180746A_Data</vt:lpstr>
      <vt:lpstr>A125180746A_Latest</vt:lpstr>
      <vt:lpstr>A125181582K</vt:lpstr>
      <vt:lpstr>A125181582K_Data</vt:lpstr>
      <vt:lpstr>A125181582K_Latest</vt:lpstr>
      <vt:lpstr>A125181586V</vt:lpstr>
      <vt:lpstr>A125181586V_Data</vt:lpstr>
      <vt:lpstr>A125181586V_Latest</vt:lpstr>
      <vt:lpstr>A125181590K</vt:lpstr>
      <vt:lpstr>A125181590K_Data</vt:lpstr>
      <vt:lpstr>A125181590K_Latest</vt:lpstr>
      <vt:lpstr>A125181594V</vt:lpstr>
      <vt:lpstr>A125181594V_Data</vt:lpstr>
      <vt:lpstr>A125181594V_Latest</vt:lpstr>
      <vt:lpstr>A125181598C</vt:lpstr>
      <vt:lpstr>A125181598C_Data</vt:lpstr>
      <vt:lpstr>A125181598C_Latest</vt:lpstr>
      <vt:lpstr>A125181602J</vt:lpstr>
      <vt:lpstr>A125181602J_Data</vt:lpstr>
      <vt:lpstr>A125181602J_Latest</vt:lpstr>
      <vt:lpstr>A125181606T</vt:lpstr>
      <vt:lpstr>A125181606T_Data</vt:lpstr>
      <vt:lpstr>A125181606T_Latest</vt:lpstr>
      <vt:lpstr>A125181610J</vt:lpstr>
      <vt:lpstr>A125181610J_Data</vt:lpstr>
      <vt:lpstr>A125181610J_Latest</vt:lpstr>
      <vt:lpstr>A125181614T</vt:lpstr>
      <vt:lpstr>A125181614T_Data</vt:lpstr>
      <vt:lpstr>A125181614T_Latest</vt:lpstr>
      <vt:lpstr>A125181618A</vt:lpstr>
      <vt:lpstr>A125181618A_Data</vt:lpstr>
      <vt:lpstr>A125181618A_Latest</vt:lpstr>
      <vt:lpstr>A125181622T</vt:lpstr>
      <vt:lpstr>A125181622T_Data</vt:lpstr>
      <vt:lpstr>A125181622T_Latest</vt:lpstr>
      <vt:lpstr>A125181626A</vt:lpstr>
      <vt:lpstr>A125181626A_Data</vt:lpstr>
      <vt:lpstr>A125181626A_Latest</vt:lpstr>
      <vt:lpstr>A125181630T</vt:lpstr>
      <vt:lpstr>A125181630T_Data</vt:lpstr>
      <vt:lpstr>A125181630T_Latest</vt:lpstr>
      <vt:lpstr>A125181634A</vt:lpstr>
      <vt:lpstr>A125181634A_Data</vt:lpstr>
      <vt:lpstr>A125181634A_Latest</vt:lpstr>
      <vt:lpstr>A125181638K</vt:lpstr>
      <vt:lpstr>A125181638K_Data</vt:lpstr>
      <vt:lpstr>A125181638K_Latest</vt:lpstr>
      <vt:lpstr>A125181642A</vt:lpstr>
      <vt:lpstr>A125181642A_Data</vt:lpstr>
      <vt:lpstr>A125181642A_Latest</vt:lpstr>
      <vt:lpstr>A125181646K</vt:lpstr>
      <vt:lpstr>A125181646K_Data</vt:lpstr>
      <vt:lpstr>A125181646K_Latest</vt:lpstr>
      <vt:lpstr>A125181650A</vt:lpstr>
      <vt:lpstr>A125181650A_Data</vt:lpstr>
      <vt:lpstr>A125181650A_Latest</vt:lpstr>
      <vt:lpstr>A125181654K</vt:lpstr>
      <vt:lpstr>A125181654K_Data</vt:lpstr>
      <vt:lpstr>A125181654K_Latest</vt:lpstr>
      <vt:lpstr>A125181658V</vt:lpstr>
      <vt:lpstr>A125181658V_Data</vt:lpstr>
      <vt:lpstr>A125181658V_Latest</vt:lpstr>
      <vt:lpstr>A125181662K</vt:lpstr>
      <vt:lpstr>A125181662K_Data</vt:lpstr>
      <vt:lpstr>A125181662K_Latest</vt:lpstr>
      <vt:lpstr>A125181666V</vt:lpstr>
      <vt:lpstr>A125181666V_Data</vt:lpstr>
      <vt:lpstr>A125181666V_Latest</vt:lpstr>
      <vt:lpstr>A125181670K</vt:lpstr>
      <vt:lpstr>A125181670K_Data</vt:lpstr>
      <vt:lpstr>A125181670K_Latest</vt:lpstr>
      <vt:lpstr>A125181674V</vt:lpstr>
      <vt:lpstr>A125181674V_Data</vt:lpstr>
      <vt:lpstr>A125181674V_Latest</vt:lpstr>
      <vt:lpstr>A125181678C</vt:lpstr>
      <vt:lpstr>A125181678C_Data</vt:lpstr>
      <vt:lpstr>A125181678C_Latest</vt:lpstr>
      <vt:lpstr>A125181682V</vt:lpstr>
      <vt:lpstr>A125181682V_Data</vt:lpstr>
      <vt:lpstr>A125181682V_Latest</vt:lpstr>
      <vt:lpstr>A125182518K</vt:lpstr>
      <vt:lpstr>A125182518K_Data</vt:lpstr>
      <vt:lpstr>A125182518K_Latest</vt:lpstr>
      <vt:lpstr>A125182522A</vt:lpstr>
      <vt:lpstr>A125182522A_Data</vt:lpstr>
      <vt:lpstr>A125182522A_Latest</vt:lpstr>
      <vt:lpstr>A125182526K</vt:lpstr>
      <vt:lpstr>A125182526K_Data</vt:lpstr>
      <vt:lpstr>A125182526K_Latest</vt:lpstr>
      <vt:lpstr>A125182530A</vt:lpstr>
      <vt:lpstr>A125182530A_Data</vt:lpstr>
      <vt:lpstr>A125182530A_Latest</vt:lpstr>
      <vt:lpstr>A125182534K</vt:lpstr>
      <vt:lpstr>A125182534K_Data</vt:lpstr>
      <vt:lpstr>A125182534K_Latest</vt:lpstr>
      <vt:lpstr>A125182538V</vt:lpstr>
      <vt:lpstr>A125182538V_Data</vt:lpstr>
      <vt:lpstr>A125182538V_Latest</vt:lpstr>
      <vt:lpstr>A125182542K</vt:lpstr>
      <vt:lpstr>A125182542K_Data</vt:lpstr>
      <vt:lpstr>A125182542K_Latest</vt:lpstr>
      <vt:lpstr>A125182546V</vt:lpstr>
      <vt:lpstr>A125182546V_Data</vt:lpstr>
      <vt:lpstr>A125182546V_Latest</vt:lpstr>
      <vt:lpstr>A125182550K</vt:lpstr>
      <vt:lpstr>A125182550K_Data</vt:lpstr>
      <vt:lpstr>A125182550K_Latest</vt:lpstr>
      <vt:lpstr>A125182554V</vt:lpstr>
      <vt:lpstr>A125182554V_Data</vt:lpstr>
      <vt:lpstr>A125182554V_Latest</vt:lpstr>
      <vt:lpstr>A125182558C</vt:lpstr>
      <vt:lpstr>A125182558C_Data</vt:lpstr>
      <vt:lpstr>A125182558C_Latest</vt:lpstr>
      <vt:lpstr>A125182562V</vt:lpstr>
      <vt:lpstr>A125182562V_Data</vt:lpstr>
      <vt:lpstr>A125182562V_Latest</vt:lpstr>
      <vt:lpstr>A125182566C</vt:lpstr>
      <vt:lpstr>A125182566C_Data</vt:lpstr>
      <vt:lpstr>A125182566C_Latest</vt:lpstr>
      <vt:lpstr>A125182570V</vt:lpstr>
      <vt:lpstr>A125182570V_Data</vt:lpstr>
      <vt:lpstr>A125182570V_Latest</vt:lpstr>
      <vt:lpstr>A125182574C</vt:lpstr>
      <vt:lpstr>A125182574C_Data</vt:lpstr>
      <vt:lpstr>A125182574C_Latest</vt:lpstr>
      <vt:lpstr>A125182578L</vt:lpstr>
      <vt:lpstr>A125182578L_Data</vt:lpstr>
      <vt:lpstr>A125182578L_Latest</vt:lpstr>
      <vt:lpstr>A125182582C</vt:lpstr>
      <vt:lpstr>A125182582C_Data</vt:lpstr>
      <vt:lpstr>A125182582C_Latest</vt:lpstr>
      <vt:lpstr>A125182586L</vt:lpstr>
      <vt:lpstr>A125182586L_Data</vt:lpstr>
      <vt:lpstr>A125182586L_Latest</vt:lpstr>
      <vt:lpstr>A125182590C</vt:lpstr>
      <vt:lpstr>A125182590C_Data</vt:lpstr>
      <vt:lpstr>A125182590C_Latest</vt:lpstr>
      <vt:lpstr>A125182594L</vt:lpstr>
      <vt:lpstr>A125182594L_Data</vt:lpstr>
      <vt:lpstr>A125182594L_Latest</vt:lpstr>
      <vt:lpstr>A125182598W</vt:lpstr>
      <vt:lpstr>A125182598W_Data</vt:lpstr>
      <vt:lpstr>A125182598W_Latest</vt:lpstr>
      <vt:lpstr>A125182602A</vt:lpstr>
      <vt:lpstr>A125182602A_Data</vt:lpstr>
      <vt:lpstr>A125182602A_Latest</vt:lpstr>
      <vt:lpstr>A125182606K</vt:lpstr>
      <vt:lpstr>A125182606K_Data</vt:lpstr>
      <vt:lpstr>A125182606K_Latest</vt:lpstr>
      <vt:lpstr>A125182610A</vt:lpstr>
      <vt:lpstr>A125182610A_Data</vt:lpstr>
      <vt:lpstr>A125182610A_Latest</vt:lpstr>
      <vt:lpstr>A125182614K</vt:lpstr>
      <vt:lpstr>A125182614K_Data</vt:lpstr>
      <vt:lpstr>A125182614K_Latest</vt:lpstr>
      <vt:lpstr>A125182618V</vt:lpstr>
      <vt:lpstr>A125182618V_Data</vt:lpstr>
      <vt:lpstr>A125182618V_Latest</vt:lpstr>
      <vt:lpstr>A125183454C</vt:lpstr>
      <vt:lpstr>A125183454C_Data</vt:lpstr>
      <vt:lpstr>A125183454C_Latest</vt:lpstr>
      <vt:lpstr>A125183458L</vt:lpstr>
      <vt:lpstr>A125183458L_Data</vt:lpstr>
      <vt:lpstr>A125183458L_Latest</vt:lpstr>
      <vt:lpstr>A125183462C</vt:lpstr>
      <vt:lpstr>A125183462C_Data</vt:lpstr>
      <vt:lpstr>A125183462C_Latest</vt:lpstr>
      <vt:lpstr>A125183466L</vt:lpstr>
      <vt:lpstr>A125183466L_Data</vt:lpstr>
      <vt:lpstr>A125183466L_Latest</vt:lpstr>
      <vt:lpstr>A125183470C</vt:lpstr>
      <vt:lpstr>A125183470C_Data</vt:lpstr>
      <vt:lpstr>A125183470C_Latest</vt:lpstr>
      <vt:lpstr>A125183474L</vt:lpstr>
      <vt:lpstr>A125183474L_Data</vt:lpstr>
      <vt:lpstr>A125183474L_Latest</vt:lpstr>
      <vt:lpstr>A125183478W</vt:lpstr>
      <vt:lpstr>A125183478W_Data</vt:lpstr>
      <vt:lpstr>A125183478W_Latest</vt:lpstr>
      <vt:lpstr>A125183482L</vt:lpstr>
      <vt:lpstr>A125183482L_Data</vt:lpstr>
      <vt:lpstr>A125183482L_Latest</vt:lpstr>
      <vt:lpstr>A125183486W</vt:lpstr>
      <vt:lpstr>A125183486W_Data</vt:lpstr>
      <vt:lpstr>A125183486W_Latest</vt:lpstr>
      <vt:lpstr>A125183490L</vt:lpstr>
      <vt:lpstr>A125183490L_Data</vt:lpstr>
      <vt:lpstr>A125183490L_Latest</vt:lpstr>
      <vt:lpstr>A125183494W</vt:lpstr>
      <vt:lpstr>A125183494W_Data</vt:lpstr>
      <vt:lpstr>A125183494W_Latest</vt:lpstr>
      <vt:lpstr>A125183498F</vt:lpstr>
      <vt:lpstr>A125183498F_Data</vt:lpstr>
      <vt:lpstr>A125183498F_Latest</vt:lpstr>
      <vt:lpstr>A125183502K</vt:lpstr>
      <vt:lpstr>A125183502K_Data</vt:lpstr>
      <vt:lpstr>A125183502K_Latest</vt:lpstr>
      <vt:lpstr>A125183506V</vt:lpstr>
      <vt:lpstr>A125183506V_Data</vt:lpstr>
      <vt:lpstr>A125183506V_Latest</vt:lpstr>
      <vt:lpstr>A125183510K</vt:lpstr>
      <vt:lpstr>A125183510K_Data</vt:lpstr>
      <vt:lpstr>A125183510K_Latest</vt:lpstr>
      <vt:lpstr>A125183514V</vt:lpstr>
      <vt:lpstr>A125183514V_Data</vt:lpstr>
      <vt:lpstr>A125183514V_Latest</vt:lpstr>
      <vt:lpstr>A125183518C</vt:lpstr>
      <vt:lpstr>A125183518C_Data</vt:lpstr>
      <vt:lpstr>A125183518C_Latest</vt:lpstr>
      <vt:lpstr>A125183522V</vt:lpstr>
      <vt:lpstr>A125183522V_Data</vt:lpstr>
      <vt:lpstr>A125183522V_Latest</vt:lpstr>
      <vt:lpstr>A125183526C</vt:lpstr>
      <vt:lpstr>A125183526C_Data</vt:lpstr>
      <vt:lpstr>A125183526C_Latest</vt:lpstr>
      <vt:lpstr>A125183530V</vt:lpstr>
      <vt:lpstr>A125183530V_Data</vt:lpstr>
      <vt:lpstr>A125183530V_Latest</vt:lpstr>
      <vt:lpstr>A125183534C</vt:lpstr>
      <vt:lpstr>A125183534C_Data</vt:lpstr>
      <vt:lpstr>A125183534C_Latest</vt:lpstr>
      <vt:lpstr>A125183538L</vt:lpstr>
      <vt:lpstr>A125183538L_Data</vt:lpstr>
      <vt:lpstr>A125183538L_Latest</vt:lpstr>
      <vt:lpstr>A125183542C</vt:lpstr>
      <vt:lpstr>A125183542C_Data</vt:lpstr>
      <vt:lpstr>A125183542C_Latest</vt:lpstr>
      <vt:lpstr>A125183546L</vt:lpstr>
      <vt:lpstr>A125183546L_Data</vt:lpstr>
      <vt:lpstr>A125183546L_Latest</vt:lpstr>
      <vt:lpstr>A125183550C</vt:lpstr>
      <vt:lpstr>A125183550C_Data</vt:lpstr>
      <vt:lpstr>A125183550C_Latest</vt:lpstr>
      <vt:lpstr>A125183554L</vt:lpstr>
      <vt:lpstr>A125183554L_Data</vt:lpstr>
      <vt:lpstr>A125183554L_Latest</vt:lpstr>
      <vt:lpstr>A125184390W</vt:lpstr>
      <vt:lpstr>A125184390W_Data</vt:lpstr>
      <vt:lpstr>A125184390W_Latest</vt:lpstr>
      <vt:lpstr>A125184394F</vt:lpstr>
      <vt:lpstr>A125184394F_Data</vt:lpstr>
      <vt:lpstr>A125184394F_Latest</vt:lpstr>
      <vt:lpstr>A125184398R</vt:lpstr>
      <vt:lpstr>A125184398R_Data</vt:lpstr>
      <vt:lpstr>A125184398R_Latest</vt:lpstr>
      <vt:lpstr>A125184402V</vt:lpstr>
      <vt:lpstr>A125184402V_Data</vt:lpstr>
      <vt:lpstr>A125184402V_Latest</vt:lpstr>
      <vt:lpstr>A125184406C</vt:lpstr>
      <vt:lpstr>A125184406C_Data</vt:lpstr>
      <vt:lpstr>A125184406C_Latest</vt:lpstr>
      <vt:lpstr>A125184410V</vt:lpstr>
      <vt:lpstr>A125184410V_Data</vt:lpstr>
      <vt:lpstr>A125184410V_Latest</vt:lpstr>
      <vt:lpstr>A125184414C</vt:lpstr>
      <vt:lpstr>A125184414C_Data</vt:lpstr>
      <vt:lpstr>A125184414C_Latest</vt:lpstr>
      <vt:lpstr>A125184418L</vt:lpstr>
      <vt:lpstr>A125184418L_Data</vt:lpstr>
      <vt:lpstr>A125184418L_Latest</vt:lpstr>
      <vt:lpstr>A125184422C</vt:lpstr>
      <vt:lpstr>A125184422C_Data</vt:lpstr>
      <vt:lpstr>A125184422C_Latest</vt:lpstr>
      <vt:lpstr>A125184426L</vt:lpstr>
      <vt:lpstr>A125184426L_Data</vt:lpstr>
      <vt:lpstr>A125184426L_Latest</vt:lpstr>
      <vt:lpstr>A125184430C</vt:lpstr>
      <vt:lpstr>A125184430C_Data</vt:lpstr>
      <vt:lpstr>A125184430C_Latest</vt:lpstr>
      <vt:lpstr>A125184434L</vt:lpstr>
      <vt:lpstr>A125184434L_Data</vt:lpstr>
      <vt:lpstr>A125184434L_Latest</vt:lpstr>
      <vt:lpstr>A125184438W</vt:lpstr>
      <vt:lpstr>A125184438W_Data</vt:lpstr>
      <vt:lpstr>A125184438W_Latest</vt:lpstr>
      <vt:lpstr>A125184442L</vt:lpstr>
      <vt:lpstr>A125184442L_Data</vt:lpstr>
      <vt:lpstr>A125184442L_Latest</vt:lpstr>
      <vt:lpstr>A125184446W</vt:lpstr>
      <vt:lpstr>A125184446W_Data</vt:lpstr>
      <vt:lpstr>A125184446W_Latest</vt:lpstr>
      <vt:lpstr>A125184450L</vt:lpstr>
      <vt:lpstr>A125184450L_Data</vt:lpstr>
      <vt:lpstr>A125184450L_Latest</vt:lpstr>
      <vt:lpstr>A125184454W</vt:lpstr>
      <vt:lpstr>A125184454W_Data</vt:lpstr>
      <vt:lpstr>A125184454W_Latest</vt:lpstr>
      <vt:lpstr>A125184458F</vt:lpstr>
      <vt:lpstr>A125184458F_Data</vt:lpstr>
      <vt:lpstr>A125184458F_Latest</vt:lpstr>
      <vt:lpstr>A125184462W</vt:lpstr>
      <vt:lpstr>A125184462W_Data</vt:lpstr>
      <vt:lpstr>A125184462W_Latest</vt:lpstr>
      <vt:lpstr>A125184466F</vt:lpstr>
      <vt:lpstr>A125184466F_Data</vt:lpstr>
      <vt:lpstr>A125184466F_Latest</vt:lpstr>
      <vt:lpstr>A125184470W</vt:lpstr>
      <vt:lpstr>A125184470W_Data</vt:lpstr>
      <vt:lpstr>A125184470W_Latest</vt:lpstr>
      <vt:lpstr>A125184474F</vt:lpstr>
      <vt:lpstr>A125184474F_Data</vt:lpstr>
      <vt:lpstr>A125184474F_Latest</vt:lpstr>
      <vt:lpstr>A125184478R</vt:lpstr>
      <vt:lpstr>A125184478R_Data</vt:lpstr>
      <vt:lpstr>A125184478R_Latest</vt:lpstr>
      <vt:lpstr>A125184482F</vt:lpstr>
      <vt:lpstr>A125184482F_Data</vt:lpstr>
      <vt:lpstr>A125184482F_Latest</vt:lpstr>
      <vt:lpstr>A125184486R</vt:lpstr>
      <vt:lpstr>A125184486R_Data</vt:lpstr>
      <vt:lpstr>A125184486R_Latest</vt:lpstr>
      <vt:lpstr>A125184490F</vt:lpstr>
      <vt:lpstr>A125184490F_Data</vt:lpstr>
      <vt:lpstr>A125184490F_Latest</vt:lpstr>
      <vt:lpstr>A125184494R</vt:lpstr>
      <vt:lpstr>A125184494R_Data</vt:lpstr>
      <vt:lpstr>A125184494R_Latest</vt:lpstr>
      <vt:lpstr>A125184498X</vt:lpstr>
      <vt:lpstr>A125184498X_Data</vt:lpstr>
      <vt:lpstr>A125184498X_Latest</vt:lpstr>
      <vt:lpstr>A125184502C</vt:lpstr>
      <vt:lpstr>A125184502C_Data</vt:lpstr>
      <vt:lpstr>A125184502C_Latest</vt:lpstr>
      <vt:lpstr>A125184506L</vt:lpstr>
      <vt:lpstr>A125184506L_Data</vt:lpstr>
      <vt:lpstr>A125184506L_Latest</vt:lpstr>
      <vt:lpstr>A125184510C</vt:lpstr>
      <vt:lpstr>A125184510C_Data</vt:lpstr>
      <vt:lpstr>A125184510C_Latest</vt:lpstr>
      <vt:lpstr>A125184514L</vt:lpstr>
      <vt:lpstr>A125184514L_Data</vt:lpstr>
      <vt:lpstr>A125184514L_Latest</vt:lpstr>
      <vt:lpstr>A125184518W</vt:lpstr>
      <vt:lpstr>A125184518W_Data</vt:lpstr>
      <vt:lpstr>A125184518W_Latest</vt:lpstr>
      <vt:lpstr>A125184522L</vt:lpstr>
      <vt:lpstr>A125184522L_Data</vt:lpstr>
      <vt:lpstr>A125184522L_Latest</vt:lpstr>
      <vt:lpstr>A125184526W</vt:lpstr>
      <vt:lpstr>A125184526W_Data</vt:lpstr>
      <vt:lpstr>A125184526W_Latest</vt:lpstr>
      <vt:lpstr>A125184530L</vt:lpstr>
      <vt:lpstr>A125184530L_Data</vt:lpstr>
      <vt:lpstr>A125184530L_Latest</vt:lpstr>
      <vt:lpstr>A125184534W</vt:lpstr>
      <vt:lpstr>A125184534W_Data</vt:lpstr>
      <vt:lpstr>A125184534W_Latest</vt:lpstr>
      <vt:lpstr>A125184538F</vt:lpstr>
      <vt:lpstr>A125184538F_Data</vt:lpstr>
      <vt:lpstr>A125184538F_Latest</vt:lpstr>
      <vt:lpstr>A125184542W</vt:lpstr>
      <vt:lpstr>A125184542W_Data</vt:lpstr>
      <vt:lpstr>A125184542W_Latest</vt:lpstr>
      <vt:lpstr>A125184546F</vt:lpstr>
      <vt:lpstr>A125184546F_Data</vt:lpstr>
      <vt:lpstr>A125184546F_Latest</vt:lpstr>
      <vt:lpstr>A125184550W</vt:lpstr>
      <vt:lpstr>A125184550W_Data</vt:lpstr>
      <vt:lpstr>A125184550W_Latest</vt:lpstr>
      <vt:lpstr>A125184554F</vt:lpstr>
      <vt:lpstr>A125184554F_Data</vt:lpstr>
      <vt:lpstr>A125184554F_Latest</vt:lpstr>
      <vt:lpstr>A125184558R</vt:lpstr>
      <vt:lpstr>A125184558R_Data</vt:lpstr>
      <vt:lpstr>A125184558R_Latest</vt:lpstr>
      <vt:lpstr>A125184562F</vt:lpstr>
      <vt:lpstr>A125184562F_Data</vt:lpstr>
      <vt:lpstr>A125184562F_Latest</vt:lpstr>
      <vt:lpstr>A125184566R</vt:lpstr>
      <vt:lpstr>A125184566R_Data</vt:lpstr>
      <vt:lpstr>A125184566R_Latest</vt:lpstr>
      <vt:lpstr>A125184570F</vt:lpstr>
      <vt:lpstr>A125184570F_Data</vt:lpstr>
      <vt:lpstr>A125184570F_Latest</vt:lpstr>
      <vt:lpstr>A125184574R</vt:lpstr>
      <vt:lpstr>A125184574R_Data</vt:lpstr>
      <vt:lpstr>A125184574R_Latest</vt:lpstr>
      <vt:lpstr>A125184578X</vt:lpstr>
      <vt:lpstr>A125184578X_Data</vt:lpstr>
      <vt:lpstr>A125184578X_Latest</vt:lpstr>
      <vt:lpstr>A125184582R</vt:lpstr>
      <vt:lpstr>A125184582R_Data</vt:lpstr>
      <vt:lpstr>A125184582R_Latest</vt:lpstr>
      <vt:lpstr>A125184586X</vt:lpstr>
      <vt:lpstr>A125184586X_Data</vt:lpstr>
      <vt:lpstr>A125184586X_Latest</vt:lpstr>
      <vt:lpstr>A125184590R</vt:lpstr>
      <vt:lpstr>A125184590R_Data</vt:lpstr>
      <vt:lpstr>A125184590R_Latest</vt:lpstr>
      <vt:lpstr>A125184594X</vt:lpstr>
      <vt:lpstr>A125184594X_Data</vt:lpstr>
      <vt:lpstr>A125184594X_Latest</vt:lpstr>
      <vt:lpstr>A125184598J</vt:lpstr>
      <vt:lpstr>A125184598J_Data</vt:lpstr>
      <vt:lpstr>A125184598J_Latest</vt:lpstr>
      <vt:lpstr>A125184602L</vt:lpstr>
      <vt:lpstr>A125184602L_Data</vt:lpstr>
      <vt:lpstr>A125184602L_Latest</vt:lpstr>
      <vt:lpstr>A125184606W</vt:lpstr>
      <vt:lpstr>A125184606W_Data</vt:lpstr>
      <vt:lpstr>A125184606W_Latest</vt:lpstr>
      <vt:lpstr>A125184610L</vt:lpstr>
      <vt:lpstr>A125184610L_Data</vt:lpstr>
      <vt:lpstr>A125184610L_Latest</vt:lpstr>
      <vt:lpstr>A125184614W</vt:lpstr>
      <vt:lpstr>A125184614W_Data</vt:lpstr>
      <vt:lpstr>A125184614W_Latest</vt:lpstr>
      <vt:lpstr>A125184618F</vt:lpstr>
      <vt:lpstr>A125184618F_Data</vt:lpstr>
      <vt:lpstr>A125184618F_Latest</vt:lpstr>
      <vt:lpstr>A125184622W</vt:lpstr>
      <vt:lpstr>A125184622W_Data</vt:lpstr>
      <vt:lpstr>A125184622W_Latest</vt:lpstr>
      <vt:lpstr>A125184626F</vt:lpstr>
      <vt:lpstr>A125184626F_Data</vt:lpstr>
      <vt:lpstr>A125184626F_Latest</vt:lpstr>
      <vt:lpstr>A125184630W</vt:lpstr>
      <vt:lpstr>A125184630W_Data</vt:lpstr>
      <vt:lpstr>A125184630W_Latest</vt:lpstr>
      <vt:lpstr>A125184634F</vt:lpstr>
      <vt:lpstr>A125184634F_Data</vt:lpstr>
      <vt:lpstr>A125184634F_Latest</vt:lpstr>
      <vt:lpstr>A125184638R</vt:lpstr>
      <vt:lpstr>A125184638R_Data</vt:lpstr>
      <vt:lpstr>A125184638R_Latest</vt:lpstr>
      <vt:lpstr>A125184642F</vt:lpstr>
      <vt:lpstr>A125184642F_Data</vt:lpstr>
      <vt:lpstr>A125184642F_Latest</vt:lpstr>
      <vt:lpstr>A125184646R</vt:lpstr>
      <vt:lpstr>A125184646R_Data</vt:lpstr>
      <vt:lpstr>A125184646R_Latest</vt:lpstr>
      <vt:lpstr>A125184650F</vt:lpstr>
      <vt:lpstr>A125184650F_Data</vt:lpstr>
      <vt:lpstr>A125184650F_Latest</vt:lpstr>
      <vt:lpstr>A125184654R</vt:lpstr>
      <vt:lpstr>A125184654R_Data</vt:lpstr>
      <vt:lpstr>A125184654R_Latest</vt:lpstr>
      <vt:lpstr>A125184658X</vt:lpstr>
      <vt:lpstr>A125184658X_Data</vt:lpstr>
      <vt:lpstr>A125184658X_Latest</vt:lpstr>
      <vt:lpstr>A125184662R</vt:lpstr>
      <vt:lpstr>A125184662R_Data</vt:lpstr>
      <vt:lpstr>A125184662R_Latest</vt:lpstr>
      <vt:lpstr>A125184666X</vt:lpstr>
      <vt:lpstr>A125184666X_Data</vt:lpstr>
      <vt:lpstr>A125184666X_Latest</vt:lpstr>
      <vt:lpstr>A125184670R</vt:lpstr>
      <vt:lpstr>A125184670R_Data</vt:lpstr>
      <vt:lpstr>A125184670R_Latest</vt:lpstr>
      <vt:lpstr>A125184674X</vt:lpstr>
      <vt:lpstr>A125184674X_Data</vt:lpstr>
      <vt:lpstr>A125184674X_Latest</vt:lpstr>
      <vt:lpstr>A125184678J</vt:lpstr>
      <vt:lpstr>A125184678J_Data</vt:lpstr>
      <vt:lpstr>A125184678J_Latest</vt:lpstr>
      <vt:lpstr>A125184682X</vt:lpstr>
      <vt:lpstr>A125184682X_Data</vt:lpstr>
      <vt:lpstr>A125184682X_Latest</vt:lpstr>
      <vt:lpstr>A125184686J</vt:lpstr>
      <vt:lpstr>A125184686J_Data</vt:lpstr>
      <vt:lpstr>A125184686J_Latest</vt:lpstr>
      <vt:lpstr>A125184690X</vt:lpstr>
      <vt:lpstr>A125184690X_Data</vt:lpstr>
      <vt:lpstr>A125184690X_Latest</vt:lpstr>
      <vt:lpstr>A125184694J</vt:lpstr>
      <vt:lpstr>A125184694J_Data</vt:lpstr>
      <vt:lpstr>A125184694J_Latest</vt:lpstr>
      <vt:lpstr>A125184698T</vt:lpstr>
      <vt:lpstr>A125184698T_Data</vt:lpstr>
      <vt:lpstr>A125184698T_Latest</vt:lpstr>
      <vt:lpstr>A125184702W</vt:lpstr>
      <vt:lpstr>A125184702W_Data</vt:lpstr>
      <vt:lpstr>A125184702W_Latest</vt:lpstr>
      <vt:lpstr>A125184706F</vt:lpstr>
      <vt:lpstr>A125184706F_Data</vt:lpstr>
      <vt:lpstr>A125184706F_Latest</vt:lpstr>
      <vt:lpstr>A125184710W</vt:lpstr>
      <vt:lpstr>A125184710W_Data</vt:lpstr>
      <vt:lpstr>A125184710W_Latest</vt:lpstr>
      <vt:lpstr>A125184714F</vt:lpstr>
      <vt:lpstr>A125184714F_Data</vt:lpstr>
      <vt:lpstr>A125184714F_Latest</vt:lpstr>
      <vt:lpstr>A125184718R</vt:lpstr>
      <vt:lpstr>A125184718R_Data</vt:lpstr>
      <vt:lpstr>A125184718R_Latest</vt:lpstr>
      <vt:lpstr>A125184722F</vt:lpstr>
      <vt:lpstr>A125184722F_Data</vt:lpstr>
      <vt:lpstr>A125184722F_Latest</vt:lpstr>
      <vt:lpstr>A125184726R</vt:lpstr>
      <vt:lpstr>A125184726R_Data</vt:lpstr>
      <vt:lpstr>A125184726R_Latest</vt:lpstr>
      <vt:lpstr>A125184730F</vt:lpstr>
      <vt:lpstr>A125184730F_Data</vt:lpstr>
      <vt:lpstr>A125184730F_Latest</vt:lpstr>
      <vt:lpstr>A125184734R</vt:lpstr>
      <vt:lpstr>A125184734R_Data</vt:lpstr>
      <vt:lpstr>A125184734R_Latest</vt:lpstr>
      <vt:lpstr>A125184738X</vt:lpstr>
      <vt:lpstr>A125184738X_Data</vt:lpstr>
      <vt:lpstr>A125184738X_Latest</vt:lpstr>
      <vt:lpstr>A125184742R</vt:lpstr>
      <vt:lpstr>A125184742R_Data</vt:lpstr>
      <vt:lpstr>A125184742R_Latest</vt:lpstr>
      <vt:lpstr>A125184746X</vt:lpstr>
      <vt:lpstr>A125184746X_Data</vt:lpstr>
      <vt:lpstr>A125184746X_Latest</vt:lpstr>
      <vt:lpstr>A125184750R</vt:lpstr>
      <vt:lpstr>A125184750R_Data</vt:lpstr>
      <vt:lpstr>A125184750R_Latest</vt:lpstr>
      <vt:lpstr>A125184754X</vt:lpstr>
      <vt:lpstr>A125184754X_Data</vt:lpstr>
      <vt:lpstr>A125184754X_Latest</vt:lpstr>
      <vt:lpstr>A125184758J</vt:lpstr>
      <vt:lpstr>A125184758J_Data</vt:lpstr>
      <vt:lpstr>A125184758J_Latest</vt:lpstr>
      <vt:lpstr>A125184762X</vt:lpstr>
      <vt:lpstr>A125184762X_Data</vt:lpstr>
      <vt:lpstr>A125184762X_Latest</vt:lpstr>
      <vt:lpstr>A125184766J</vt:lpstr>
      <vt:lpstr>A125184766J_Data</vt:lpstr>
      <vt:lpstr>A125184766J_Latest</vt:lpstr>
      <vt:lpstr>A125184770X</vt:lpstr>
      <vt:lpstr>A125184770X_Data</vt:lpstr>
      <vt:lpstr>A125184770X_Latest</vt:lpstr>
      <vt:lpstr>A125184774J</vt:lpstr>
      <vt:lpstr>A125184774J_Data</vt:lpstr>
      <vt:lpstr>A125184774J_Latest</vt:lpstr>
      <vt:lpstr>A125184778T</vt:lpstr>
      <vt:lpstr>A125184778T_Data</vt:lpstr>
      <vt:lpstr>A125184778T_Latest</vt:lpstr>
      <vt:lpstr>A125184782J</vt:lpstr>
      <vt:lpstr>A125184782J_Data</vt:lpstr>
      <vt:lpstr>A125184782J_Latest</vt:lpstr>
      <vt:lpstr>A125184786T</vt:lpstr>
      <vt:lpstr>A125184786T_Data</vt:lpstr>
      <vt:lpstr>A125184786T_Latest</vt:lpstr>
      <vt:lpstr>A125184790J</vt:lpstr>
      <vt:lpstr>A125184790J_Data</vt:lpstr>
      <vt:lpstr>A125184790J_Latest</vt:lpstr>
      <vt:lpstr>A125184794T</vt:lpstr>
      <vt:lpstr>A125184794T_Data</vt:lpstr>
      <vt:lpstr>A125184794T_Latest</vt:lpstr>
      <vt:lpstr>A125184798A</vt:lpstr>
      <vt:lpstr>A125184798A_Data</vt:lpstr>
      <vt:lpstr>A125184798A_Latest</vt:lpstr>
      <vt:lpstr>A125184802F</vt:lpstr>
      <vt:lpstr>A125184802F_Data</vt:lpstr>
      <vt:lpstr>A125184802F_Latest</vt:lpstr>
      <vt:lpstr>A125184806R</vt:lpstr>
      <vt:lpstr>A125184806R_Data</vt:lpstr>
      <vt:lpstr>A125184806R_Latest</vt:lpstr>
      <vt:lpstr>A125184810F</vt:lpstr>
      <vt:lpstr>A125184810F_Data</vt:lpstr>
      <vt:lpstr>A125184810F_Latest</vt:lpstr>
      <vt:lpstr>A125184814R</vt:lpstr>
      <vt:lpstr>A125184814R_Data</vt:lpstr>
      <vt:lpstr>A125184814R_Latest</vt:lpstr>
      <vt:lpstr>A125184818X</vt:lpstr>
      <vt:lpstr>A125184818X_Data</vt:lpstr>
      <vt:lpstr>A125184818X_Latest</vt:lpstr>
      <vt:lpstr>A125184822R</vt:lpstr>
      <vt:lpstr>A125184822R_Data</vt:lpstr>
      <vt:lpstr>A125184822R_Latest</vt:lpstr>
      <vt:lpstr>A125184826X</vt:lpstr>
      <vt:lpstr>A125184826X_Data</vt:lpstr>
      <vt:lpstr>A125184826X_Latest</vt:lpstr>
      <vt:lpstr>A125184830R</vt:lpstr>
      <vt:lpstr>A125184830R_Data</vt:lpstr>
      <vt:lpstr>A125184830R_Latest</vt:lpstr>
      <vt:lpstr>A125184834X</vt:lpstr>
      <vt:lpstr>A125184834X_Data</vt:lpstr>
      <vt:lpstr>A125184834X_Latest</vt:lpstr>
      <vt:lpstr>A125184838J</vt:lpstr>
      <vt:lpstr>A125184838J_Data</vt:lpstr>
      <vt:lpstr>A125184838J_Latest</vt:lpstr>
      <vt:lpstr>A125184842X</vt:lpstr>
      <vt:lpstr>A125184842X_Data</vt:lpstr>
      <vt:lpstr>A125184842X_Latest</vt:lpstr>
      <vt:lpstr>A125184846J</vt:lpstr>
      <vt:lpstr>A125184846J_Data</vt:lpstr>
      <vt:lpstr>A125184846J_Latest</vt:lpstr>
      <vt:lpstr>A125184850X</vt:lpstr>
      <vt:lpstr>A125184850X_Data</vt:lpstr>
      <vt:lpstr>A125184850X_Latest</vt:lpstr>
      <vt:lpstr>A125184854J</vt:lpstr>
      <vt:lpstr>A125184854J_Data</vt:lpstr>
      <vt:lpstr>A125184854J_Latest</vt:lpstr>
      <vt:lpstr>A125184858T</vt:lpstr>
      <vt:lpstr>A125184858T_Data</vt:lpstr>
      <vt:lpstr>A125184858T_Latest</vt:lpstr>
      <vt:lpstr>A125184862J</vt:lpstr>
      <vt:lpstr>A125184862J_Data</vt:lpstr>
      <vt:lpstr>A125184862J_Latest</vt:lpstr>
      <vt:lpstr>A125184866T</vt:lpstr>
      <vt:lpstr>A125184866T_Data</vt:lpstr>
      <vt:lpstr>A125184866T_Latest</vt:lpstr>
      <vt:lpstr>A125184870J</vt:lpstr>
      <vt:lpstr>A125184870J_Data</vt:lpstr>
      <vt:lpstr>A125184870J_Latest</vt:lpstr>
      <vt:lpstr>A125184874T</vt:lpstr>
      <vt:lpstr>A125184874T_Data</vt:lpstr>
      <vt:lpstr>A125184874T_Latest</vt:lpstr>
      <vt:lpstr>A125184878A</vt:lpstr>
      <vt:lpstr>A125184878A_Data</vt:lpstr>
      <vt:lpstr>A125184878A_Latest</vt:lpstr>
      <vt:lpstr>A125184882T</vt:lpstr>
      <vt:lpstr>A125184882T_Data</vt:lpstr>
      <vt:lpstr>A125184882T_Latest</vt:lpstr>
      <vt:lpstr>A125184886A</vt:lpstr>
      <vt:lpstr>A125184886A_Data</vt:lpstr>
      <vt:lpstr>A125184886A_Latest</vt:lpstr>
      <vt:lpstr>A125184890T</vt:lpstr>
      <vt:lpstr>A125184890T_Data</vt:lpstr>
      <vt:lpstr>A125184890T_Latest</vt:lpstr>
      <vt:lpstr>A125184894A</vt:lpstr>
      <vt:lpstr>A125184894A_Data</vt:lpstr>
      <vt:lpstr>A125184894A_Latest</vt:lpstr>
      <vt:lpstr>A125184898K</vt:lpstr>
      <vt:lpstr>A125184898K_Data</vt:lpstr>
      <vt:lpstr>A125184898K_Latest</vt:lpstr>
      <vt:lpstr>A125184902R</vt:lpstr>
      <vt:lpstr>A125184902R_Data</vt:lpstr>
      <vt:lpstr>A125184902R_Latest</vt:lpstr>
      <vt:lpstr>A125184906X</vt:lpstr>
      <vt:lpstr>A125184906X_Data</vt:lpstr>
      <vt:lpstr>A125184906X_Latest</vt:lpstr>
      <vt:lpstr>A125184910R</vt:lpstr>
      <vt:lpstr>A125184910R_Data</vt:lpstr>
      <vt:lpstr>A125184910R_Latest</vt:lpstr>
      <vt:lpstr>A125184914X</vt:lpstr>
      <vt:lpstr>A125184914X_Data</vt:lpstr>
      <vt:lpstr>A125184914X_Latest</vt:lpstr>
      <vt:lpstr>A125184918J</vt:lpstr>
      <vt:lpstr>A125184918J_Data</vt:lpstr>
      <vt:lpstr>A125184918J_Latest</vt:lpstr>
      <vt:lpstr>A125184922X</vt:lpstr>
      <vt:lpstr>A125184922X_Data</vt:lpstr>
      <vt:lpstr>A125184922X_Latest</vt:lpstr>
      <vt:lpstr>A125184926J</vt:lpstr>
      <vt:lpstr>A125184926J_Data</vt:lpstr>
      <vt:lpstr>A125184926J_Latest</vt:lpstr>
      <vt:lpstr>A125184930X</vt:lpstr>
      <vt:lpstr>A125184930X_Data</vt:lpstr>
      <vt:lpstr>A125184930X_Latest</vt:lpstr>
      <vt:lpstr>A125184934J</vt:lpstr>
      <vt:lpstr>A125184934J_Data</vt:lpstr>
      <vt:lpstr>A125184934J_Latest</vt:lpstr>
      <vt:lpstr>A125184938T</vt:lpstr>
      <vt:lpstr>A125184938T_Data</vt:lpstr>
      <vt:lpstr>A125184938T_Latest</vt:lpstr>
      <vt:lpstr>A125184942J</vt:lpstr>
      <vt:lpstr>A125184942J_Data</vt:lpstr>
      <vt:lpstr>A125184942J_Latest</vt:lpstr>
      <vt:lpstr>A125184946T</vt:lpstr>
      <vt:lpstr>A125184946T_Data</vt:lpstr>
      <vt:lpstr>A125184946T_Latest</vt:lpstr>
      <vt:lpstr>A125184950J</vt:lpstr>
      <vt:lpstr>A125184950J_Data</vt:lpstr>
      <vt:lpstr>A125184950J_Latest</vt:lpstr>
      <vt:lpstr>A125184954T</vt:lpstr>
      <vt:lpstr>A125184954T_Data</vt:lpstr>
      <vt:lpstr>A125184954T_Latest</vt:lpstr>
      <vt:lpstr>A125184958A</vt:lpstr>
      <vt:lpstr>A125184958A_Data</vt:lpstr>
      <vt:lpstr>A125184958A_Latest</vt:lpstr>
      <vt:lpstr>A125184962T</vt:lpstr>
      <vt:lpstr>A125184962T_Data</vt:lpstr>
      <vt:lpstr>A125184962T_Latest</vt:lpstr>
      <vt:lpstr>A125184966A</vt:lpstr>
      <vt:lpstr>A125184966A_Data</vt:lpstr>
      <vt:lpstr>A125184966A_Latest</vt:lpstr>
      <vt:lpstr>A125184970T</vt:lpstr>
      <vt:lpstr>A125184970T_Data</vt:lpstr>
      <vt:lpstr>A125184970T_Latest</vt:lpstr>
      <vt:lpstr>A125184974A</vt:lpstr>
      <vt:lpstr>A125184974A_Data</vt:lpstr>
      <vt:lpstr>A125184974A_Latest</vt:lpstr>
      <vt:lpstr>A125184978K</vt:lpstr>
      <vt:lpstr>A125184978K_Data</vt:lpstr>
      <vt:lpstr>A125184978K_Latest</vt:lpstr>
      <vt:lpstr>A125184982A</vt:lpstr>
      <vt:lpstr>A125184982A_Data</vt:lpstr>
      <vt:lpstr>A125184982A_Latest</vt:lpstr>
      <vt:lpstr>A125184986K</vt:lpstr>
      <vt:lpstr>A125184986K_Data</vt:lpstr>
      <vt:lpstr>A125184986K_Latest</vt:lpstr>
      <vt:lpstr>A125184990A</vt:lpstr>
      <vt:lpstr>A125184990A_Data</vt:lpstr>
      <vt:lpstr>A125184990A_Latest</vt:lpstr>
      <vt:lpstr>A125184994K</vt:lpstr>
      <vt:lpstr>A125184994K_Data</vt:lpstr>
      <vt:lpstr>A125184994K_Latest</vt:lpstr>
      <vt:lpstr>A125184998V</vt:lpstr>
      <vt:lpstr>A125184998V_Data</vt:lpstr>
      <vt:lpstr>A125184998V_Latest</vt:lpstr>
      <vt:lpstr>A125185002A</vt:lpstr>
      <vt:lpstr>A125185002A_Data</vt:lpstr>
      <vt:lpstr>A125185002A_Latest</vt:lpstr>
      <vt:lpstr>A125185006K</vt:lpstr>
      <vt:lpstr>A125185006K_Data</vt:lpstr>
      <vt:lpstr>A125185006K_Latest</vt:lpstr>
      <vt:lpstr>A125185010A</vt:lpstr>
      <vt:lpstr>A125185010A_Data</vt:lpstr>
      <vt:lpstr>A125185010A_Latest</vt:lpstr>
      <vt:lpstr>A125185014K</vt:lpstr>
      <vt:lpstr>A125185014K_Data</vt:lpstr>
      <vt:lpstr>A125185014K_Latest</vt:lpstr>
      <vt:lpstr>A125185018V</vt:lpstr>
      <vt:lpstr>A125185018V_Data</vt:lpstr>
      <vt:lpstr>A125185018V_Latest</vt:lpstr>
      <vt:lpstr>A125185022K</vt:lpstr>
      <vt:lpstr>A125185022K_Data</vt:lpstr>
      <vt:lpstr>A125185022K_Latest</vt:lpstr>
      <vt:lpstr>A125185026V</vt:lpstr>
      <vt:lpstr>A125185026V_Data</vt:lpstr>
      <vt:lpstr>A125185026V_Latest</vt:lpstr>
      <vt:lpstr>A125185030K</vt:lpstr>
      <vt:lpstr>A125185030K_Data</vt:lpstr>
      <vt:lpstr>A125185030K_Latest</vt:lpstr>
      <vt:lpstr>A125185034V</vt:lpstr>
      <vt:lpstr>A125185034V_Data</vt:lpstr>
      <vt:lpstr>A125185034V_Latest</vt:lpstr>
      <vt:lpstr>A125185038C</vt:lpstr>
      <vt:lpstr>A125185038C_Data</vt:lpstr>
      <vt:lpstr>A125185038C_Latest</vt:lpstr>
      <vt:lpstr>A125185042V</vt:lpstr>
      <vt:lpstr>A125185042V_Data</vt:lpstr>
      <vt:lpstr>A125185042V_Latest</vt:lpstr>
      <vt:lpstr>A125185046C</vt:lpstr>
      <vt:lpstr>A125185046C_Data</vt:lpstr>
      <vt:lpstr>A125185046C_Latest</vt:lpstr>
      <vt:lpstr>A125185050V</vt:lpstr>
      <vt:lpstr>A125185050V_Data</vt:lpstr>
      <vt:lpstr>A125185050V_Latest</vt:lpstr>
      <vt:lpstr>A125185054C</vt:lpstr>
      <vt:lpstr>A125185054C_Data</vt:lpstr>
      <vt:lpstr>A125185054C_Latest</vt:lpstr>
      <vt:lpstr>A125185058L</vt:lpstr>
      <vt:lpstr>A125185058L_Data</vt:lpstr>
      <vt:lpstr>A125185058L_Latest</vt:lpstr>
      <vt:lpstr>A125185062C</vt:lpstr>
      <vt:lpstr>A125185062C_Data</vt:lpstr>
      <vt:lpstr>A125185062C_Latest</vt:lpstr>
      <vt:lpstr>A125185066L</vt:lpstr>
      <vt:lpstr>A125185066L_Data</vt:lpstr>
      <vt:lpstr>A125185066L_Latest</vt:lpstr>
      <vt:lpstr>A125185070C</vt:lpstr>
      <vt:lpstr>A125185070C_Data</vt:lpstr>
      <vt:lpstr>A125185070C_Latest</vt:lpstr>
      <vt:lpstr>A125185074L</vt:lpstr>
      <vt:lpstr>A125185074L_Data</vt:lpstr>
      <vt:lpstr>A125185074L_Latest</vt:lpstr>
      <vt:lpstr>A125185078W</vt:lpstr>
      <vt:lpstr>A125185078W_Data</vt:lpstr>
      <vt:lpstr>A125185078W_Latest</vt:lpstr>
      <vt:lpstr>A125185082L</vt:lpstr>
      <vt:lpstr>A125185082L_Data</vt:lpstr>
      <vt:lpstr>A125185082L_Latest</vt:lpstr>
      <vt:lpstr>A125185086W</vt:lpstr>
      <vt:lpstr>A125185086W_Data</vt:lpstr>
      <vt:lpstr>A125185086W_Latest</vt:lpstr>
      <vt:lpstr>A125185090L</vt:lpstr>
      <vt:lpstr>A125185090L_Data</vt:lpstr>
      <vt:lpstr>A125185090L_Latest</vt:lpstr>
      <vt:lpstr>A125185094W</vt:lpstr>
      <vt:lpstr>A125185094W_Data</vt:lpstr>
      <vt:lpstr>A125185094W_Latest</vt:lpstr>
      <vt:lpstr>A125185098F</vt:lpstr>
      <vt:lpstr>A125185098F_Data</vt:lpstr>
      <vt:lpstr>A125185098F_Latest</vt:lpstr>
      <vt:lpstr>A125185102K</vt:lpstr>
      <vt:lpstr>A125185102K_Data</vt:lpstr>
      <vt:lpstr>A125185102K_Latest</vt:lpstr>
      <vt:lpstr>A125185106V</vt:lpstr>
      <vt:lpstr>A125185106V_Data</vt:lpstr>
      <vt:lpstr>A125185106V_Latest</vt:lpstr>
      <vt:lpstr>A125185110K</vt:lpstr>
      <vt:lpstr>A125185110K_Data</vt:lpstr>
      <vt:lpstr>A125185110K_Latest</vt:lpstr>
      <vt:lpstr>A125185114V</vt:lpstr>
      <vt:lpstr>A125185114V_Data</vt:lpstr>
      <vt:lpstr>A125185114V_Latest</vt:lpstr>
      <vt:lpstr>A125185118C</vt:lpstr>
      <vt:lpstr>A125185118C_Data</vt:lpstr>
      <vt:lpstr>A125185118C_Latest</vt:lpstr>
      <vt:lpstr>A125185122V</vt:lpstr>
      <vt:lpstr>A125185122V_Data</vt:lpstr>
      <vt:lpstr>A125185122V_Latest</vt:lpstr>
      <vt:lpstr>A125185126C</vt:lpstr>
      <vt:lpstr>A125185126C_Data</vt:lpstr>
      <vt:lpstr>A125185126C_Latest</vt:lpstr>
      <vt:lpstr>A125185130V</vt:lpstr>
      <vt:lpstr>A125185130V_Data</vt:lpstr>
      <vt:lpstr>A125185130V_Latest</vt:lpstr>
      <vt:lpstr>A125185134C</vt:lpstr>
      <vt:lpstr>A125185134C_Data</vt:lpstr>
      <vt:lpstr>A125185134C_Latest</vt:lpstr>
      <vt:lpstr>A125185138L</vt:lpstr>
      <vt:lpstr>A125185138L_Data</vt:lpstr>
      <vt:lpstr>A125185138L_Latest</vt:lpstr>
      <vt:lpstr>A125185142C</vt:lpstr>
      <vt:lpstr>A125185142C_Data</vt:lpstr>
      <vt:lpstr>A125185142C_Latest</vt:lpstr>
      <vt:lpstr>A125185146L</vt:lpstr>
      <vt:lpstr>A125185146L_Data</vt:lpstr>
      <vt:lpstr>A125185146L_Latest</vt:lpstr>
      <vt:lpstr>A125185150C</vt:lpstr>
      <vt:lpstr>A125185150C_Data</vt:lpstr>
      <vt:lpstr>A125185150C_Latest</vt:lpstr>
      <vt:lpstr>A125185154L</vt:lpstr>
      <vt:lpstr>A125185154L_Data</vt:lpstr>
      <vt:lpstr>A125185154L_Latest</vt:lpstr>
      <vt:lpstr>A125185158W</vt:lpstr>
      <vt:lpstr>A125185158W_Data</vt:lpstr>
      <vt:lpstr>A125185158W_Latest</vt:lpstr>
      <vt:lpstr>A125185162L</vt:lpstr>
      <vt:lpstr>A125185162L_Data</vt:lpstr>
      <vt:lpstr>A125185162L_Latest</vt:lpstr>
      <vt:lpstr>A125185166W</vt:lpstr>
      <vt:lpstr>A125185166W_Data</vt:lpstr>
      <vt:lpstr>A125185166W_Latest</vt:lpstr>
      <vt:lpstr>A125185170L</vt:lpstr>
      <vt:lpstr>A125185170L_Data</vt:lpstr>
      <vt:lpstr>A125185170L_Latest</vt:lpstr>
      <vt:lpstr>A125185174W</vt:lpstr>
      <vt:lpstr>A125185174W_Data</vt:lpstr>
      <vt:lpstr>A125185174W_Latest</vt:lpstr>
      <vt:lpstr>A125185178F</vt:lpstr>
      <vt:lpstr>A125185178F_Data</vt:lpstr>
      <vt:lpstr>A125185178F_Latest</vt:lpstr>
      <vt:lpstr>A125185182W</vt:lpstr>
      <vt:lpstr>A125185182W_Data</vt:lpstr>
      <vt:lpstr>A125185182W_Latest</vt:lpstr>
      <vt:lpstr>A125185186F</vt:lpstr>
      <vt:lpstr>A125185186F_Data</vt:lpstr>
      <vt:lpstr>A125185186F_Latest</vt:lpstr>
      <vt:lpstr>A125185190W</vt:lpstr>
      <vt:lpstr>A125185190W_Data</vt:lpstr>
      <vt:lpstr>A125185190W_Latest</vt:lpstr>
      <vt:lpstr>A125185194F</vt:lpstr>
      <vt:lpstr>A125185194F_Data</vt:lpstr>
      <vt:lpstr>A125185194F_Latest</vt:lpstr>
      <vt:lpstr>A125185198R</vt:lpstr>
      <vt:lpstr>A125185198R_Data</vt:lpstr>
      <vt:lpstr>A125185198R_Latest</vt:lpstr>
      <vt:lpstr>A125185202V</vt:lpstr>
      <vt:lpstr>A125185202V_Data</vt:lpstr>
      <vt:lpstr>A125185202V_Latest</vt:lpstr>
      <vt:lpstr>A125185206C</vt:lpstr>
      <vt:lpstr>A125185206C_Data</vt:lpstr>
      <vt:lpstr>A125185206C_Latest</vt:lpstr>
      <vt:lpstr>A125185210V</vt:lpstr>
      <vt:lpstr>A125185210V_Data</vt:lpstr>
      <vt:lpstr>A125185210V_Latest</vt:lpstr>
      <vt:lpstr>A125185214C</vt:lpstr>
      <vt:lpstr>A125185214C_Data</vt:lpstr>
      <vt:lpstr>A125185214C_Latest</vt:lpstr>
      <vt:lpstr>A125185218L</vt:lpstr>
      <vt:lpstr>A125185218L_Data</vt:lpstr>
      <vt:lpstr>A125185218L_Latest</vt:lpstr>
      <vt:lpstr>A125185222C</vt:lpstr>
      <vt:lpstr>A125185222C_Data</vt:lpstr>
      <vt:lpstr>A125185222C_Latest</vt:lpstr>
      <vt:lpstr>A125185226L</vt:lpstr>
      <vt:lpstr>A125185226L_Data</vt:lpstr>
      <vt:lpstr>A125185226L_Latest</vt:lpstr>
      <vt:lpstr>A125185230C</vt:lpstr>
      <vt:lpstr>A125185230C_Data</vt:lpstr>
      <vt:lpstr>A125185230C_Latest</vt:lpstr>
      <vt:lpstr>A125185234L</vt:lpstr>
      <vt:lpstr>A125185234L_Data</vt:lpstr>
      <vt:lpstr>A125185234L_Latest</vt:lpstr>
      <vt:lpstr>A125185238W</vt:lpstr>
      <vt:lpstr>A125185238W_Data</vt:lpstr>
      <vt:lpstr>A125185238W_Latest</vt:lpstr>
      <vt:lpstr>A125185242L</vt:lpstr>
      <vt:lpstr>A125185242L_Data</vt:lpstr>
      <vt:lpstr>A125185242L_Latest</vt:lpstr>
      <vt:lpstr>A125185246W</vt:lpstr>
      <vt:lpstr>A125185246W_Data</vt:lpstr>
      <vt:lpstr>A125185246W_Latest</vt:lpstr>
      <vt:lpstr>A125185250L</vt:lpstr>
      <vt:lpstr>A125185250L_Data</vt:lpstr>
      <vt:lpstr>A125185250L_Latest</vt:lpstr>
      <vt:lpstr>A125185254W</vt:lpstr>
      <vt:lpstr>A125185254W_Data</vt:lpstr>
      <vt:lpstr>A125185254W_Latest</vt:lpstr>
      <vt:lpstr>A125185258F</vt:lpstr>
      <vt:lpstr>A125185258F_Data</vt:lpstr>
      <vt:lpstr>A125185258F_Latest</vt:lpstr>
      <vt:lpstr>A125185262W</vt:lpstr>
      <vt:lpstr>A125185262W_Data</vt:lpstr>
      <vt:lpstr>A125185262W_Latest</vt:lpstr>
      <vt:lpstr>A125185266F</vt:lpstr>
      <vt:lpstr>A125185266F_Data</vt:lpstr>
      <vt:lpstr>A125185266F_Latest</vt:lpstr>
      <vt:lpstr>A125185270W</vt:lpstr>
      <vt:lpstr>A125185270W_Data</vt:lpstr>
      <vt:lpstr>A125185270W_Latest</vt:lpstr>
      <vt:lpstr>A125185274F</vt:lpstr>
      <vt:lpstr>A125185274F_Data</vt:lpstr>
      <vt:lpstr>A125185274F_Latest</vt:lpstr>
      <vt:lpstr>A125185278R</vt:lpstr>
      <vt:lpstr>A125185278R_Data</vt:lpstr>
      <vt:lpstr>A125185278R_Latest</vt:lpstr>
      <vt:lpstr>A125185282F</vt:lpstr>
      <vt:lpstr>A125185282F_Data</vt:lpstr>
      <vt:lpstr>A125185282F_Latest</vt:lpstr>
      <vt:lpstr>A125185286R</vt:lpstr>
      <vt:lpstr>A125185286R_Data</vt:lpstr>
      <vt:lpstr>A125185286R_Latest</vt:lpstr>
      <vt:lpstr>A125185290F</vt:lpstr>
      <vt:lpstr>A125185290F_Data</vt:lpstr>
      <vt:lpstr>A125185290F_Latest</vt:lpstr>
      <vt:lpstr>A125185294R</vt:lpstr>
      <vt:lpstr>A125185294R_Data</vt:lpstr>
      <vt:lpstr>A125185294R_Latest</vt:lpstr>
      <vt:lpstr>A125185298X</vt:lpstr>
      <vt:lpstr>A125185298X_Data</vt:lpstr>
      <vt:lpstr>A125185298X_Latest</vt:lpstr>
      <vt:lpstr>A125185302C</vt:lpstr>
      <vt:lpstr>A125185302C_Data</vt:lpstr>
      <vt:lpstr>A125185302C_Latest</vt:lpstr>
      <vt:lpstr>A125185306L</vt:lpstr>
      <vt:lpstr>A125185306L_Data</vt:lpstr>
      <vt:lpstr>A125185306L_Latest</vt:lpstr>
      <vt:lpstr>A125185310C</vt:lpstr>
      <vt:lpstr>A125185310C_Data</vt:lpstr>
      <vt:lpstr>A125185310C_Latest</vt:lpstr>
      <vt:lpstr>A125185314L</vt:lpstr>
      <vt:lpstr>A125185314L_Data</vt:lpstr>
      <vt:lpstr>A125185314L_Latest</vt:lpstr>
      <vt:lpstr>A125185318W</vt:lpstr>
      <vt:lpstr>A125185318W_Data</vt:lpstr>
      <vt:lpstr>A125185318W_Latest</vt:lpstr>
      <vt:lpstr>A125185322L</vt:lpstr>
      <vt:lpstr>A125185322L_Data</vt:lpstr>
      <vt:lpstr>A125185322L_Latest</vt:lpstr>
      <vt:lpstr>A125185326W</vt:lpstr>
      <vt:lpstr>A125185326W_Data</vt:lpstr>
      <vt:lpstr>A125185326W_Latest</vt:lpstr>
      <vt:lpstr>A125185330L</vt:lpstr>
      <vt:lpstr>A125185330L_Data</vt:lpstr>
      <vt:lpstr>A125185330L_Latest</vt:lpstr>
      <vt:lpstr>A125185334W</vt:lpstr>
      <vt:lpstr>A125185334W_Data</vt:lpstr>
      <vt:lpstr>A125185334W_Latest</vt:lpstr>
      <vt:lpstr>A125185338F</vt:lpstr>
      <vt:lpstr>A125185338F_Data</vt:lpstr>
      <vt:lpstr>A125185338F_Latest</vt:lpstr>
      <vt:lpstr>A125185342W</vt:lpstr>
      <vt:lpstr>A125185342W_Data</vt:lpstr>
      <vt:lpstr>A125185342W_Latest</vt:lpstr>
      <vt:lpstr>A125185346F</vt:lpstr>
      <vt:lpstr>A125185346F_Data</vt:lpstr>
      <vt:lpstr>A125185346F_Latest</vt:lpstr>
      <vt:lpstr>A125185350W</vt:lpstr>
      <vt:lpstr>A125185350W_Data</vt:lpstr>
      <vt:lpstr>A125185350W_Latest</vt:lpstr>
      <vt:lpstr>A125185354F</vt:lpstr>
      <vt:lpstr>A125185354F_Data</vt:lpstr>
      <vt:lpstr>A125185354F_Latest</vt:lpstr>
      <vt:lpstr>A125185358R</vt:lpstr>
      <vt:lpstr>A125185358R_Data</vt:lpstr>
      <vt:lpstr>A125185358R_Latest</vt:lpstr>
      <vt:lpstr>A125185362F</vt:lpstr>
      <vt:lpstr>A125185362F_Data</vt:lpstr>
      <vt:lpstr>A125185362F_Latest</vt:lpstr>
      <vt:lpstr>A125185366R</vt:lpstr>
      <vt:lpstr>A125185366R_Data</vt:lpstr>
      <vt:lpstr>A125185366R_Latest</vt:lpstr>
      <vt:lpstr>A125185370F</vt:lpstr>
      <vt:lpstr>A125185370F_Data</vt:lpstr>
      <vt:lpstr>A125185370F_Latest</vt:lpstr>
      <vt:lpstr>A125185374R</vt:lpstr>
      <vt:lpstr>A125185374R_Data</vt:lpstr>
      <vt:lpstr>A125185374R_Latest</vt:lpstr>
      <vt:lpstr>A125185378X</vt:lpstr>
      <vt:lpstr>A125185378X_Data</vt:lpstr>
      <vt:lpstr>A125185378X_Latest</vt:lpstr>
      <vt:lpstr>A125185382R</vt:lpstr>
      <vt:lpstr>A125185382R_Data</vt:lpstr>
      <vt:lpstr>A125185382R_Latest</vt:lpstr>
      <vt:lpstr>A125185386X</vt:lpstr>
      <vt:lpstr>A125185386X_Data</vt:lpstr>
      <vt:lpstr>A125185386X_Latest</vt:lpstr>
      <vt:lpstr>A125185390R</vt:lpstr>
      <vt:lpstr>A125185390R_Data</vt:lpstr>
      <vt:lpstr>A125185390R_Latest</vt:lpstr>
      <vt:lpstr>A125185394X</vt:lpstr>
      <vt:lpstr>A125185394X_Data</vt:lpstr>
      <vt:lpstr>A125185394X_Latest</vt:lpstr>
      <vt:lpstr>A125185398J</vt:lpstr>
      <vt:lpstr>A125185398J_Data</vt:lpstr>
      <vt:lpstr>A125185398J_Latest</vt:lpstr>
      <vt:lpstr>A125185402L</vt:lpstr>
      <vt:lpstr>A125185402L_Data</vt:lpstr>
      <vt:lpstr>A125185402L_Latest</vt:lpstr>
      <vt:lpstr>A125185406W</vt:lpstr>
      <vt:lpstr>A125185406W_Data</vt:lpstr>
      <vt:lpstr>A125185406W_Latest</vt:lpstr>
      <vt:lpstr>A125185410L</vt:lpstr>
      <vt:lpstr>A125185410L_Data</vt:lpstr>
      <vt:lpstr>A125185410L_Latest</vt:lpstr>
      <vt:lpstr>A125185414W</vt:lpstr>
      <vt:lpstr>A125185414W_Data</vt:lpstr>
      <vt:lpstr>A125185414W_Latest</vt:lpstr>
      <vt:lpstr>A125185418F</vt:lpstr>
      <vt:lpstr>A125185418F_Data</vt:lpstr>
      <vt:lpstr>A125185418F_Latest</vt:lpstr>
      <vt:lpstr>A125185422W</vt:lpstr>
      <vt:lpstr>A125185422W_Data</vt:lpstr>
      <vt:lpstr>A125185422W_Latest</vt:lpstr>
      <vt:lpstr>A125185426F</vt:lpstr>
      <vt:lpstr>A125185426F_Data</vt:lpstr>
      <vt:lpstr>A125185426F_Latest</vt:lpstr>
      <vt:lpstr>A125186262R</vt:lpstr>
      <vt:lpstr>A125186262R_Data</vt:lpstr>
      <vt:lpstr>A125186262R_Latest</vt:lpstr>
      <vt:lpstr>A125186266X</vt:lpstr>
      <vt:lpstr>A125186266X_Data</vt:lpstr>
      <vt:lpstr>A125186266X_Latest</vt:lpstr>
      <vt:lpstr>A125186270R</vt:lpstr>
      <vt:lpstr>A125186270R_Data</vt:lpstr>
      <vt:lpstr>A125186270R_Latest</vt:lpstr>
      <vt:lpstr>A125186274X</vt:lpstr>
      <vt:lpstr>A125186274X_Data</vt:lpstr>
      <vt:lpstr>A125186274X_Latest</vt:lpstr>
      <vt:lpstr>A125186278J</vt:lpstr>
      <vt:lpstr>A125186278J_Data</vt:lpstr>
      <vt:lpstr>A125186278J_Latest</vt:lpstr>
      <vt:lpstr>A125186282X</vt:lpstr>
      <vt:lpstr>A125186282X_Data</vt:lpstr>
      <vt:lpstr>A125186282X_Latest</vt:lpstr>
      <vt:lpstr>A125186286J</vt:lpstr>
      <vt:lpstr>A125186286J_Data</vt:lpstr>
      <vt:lpstr>A125186286J_Latest</vt:lpstr>
      <vt:lpstr>A125186290X</vt:lpstr>
      <vt:lpstr>A125186290X_Data</vt:lpstr>
      <vt:lpstr>A125186290X_Latest</vt:lpstr>
      <vt:lpstr>A125186294J</vt:lpstr>
      <vt:lpstr>A125186294J_Data</vt:lpstr>
      <vt:lpstr>A125186294J_Latest</vt:lpstr>
      <vt:lpstr>A125186298T</vt:lpstr>
      <vt:lpstr>A125186298T_Data</vt:lpstr>
      <vt:lpstr>A125186298T_Latest</vt:lpstr>
      <vt:lpstr>A125186302W</vt:lpstr>
      <vt:lpstr>A125186302W_Data</vt:lpstr>
      <vt:lpstr>A125186302W_Latest</vt:lpstr>
      <vt:lpstr>A125186306F</vt:lpstr>
      <vt:lpstr>A125186306F_Data</vt:lpstr>
      <vt:lpstr>A125186306F_Latest</vt:lpstr>
      <vt:lpstr>A125186310W</vt:lpstr>
      <vt:lpstr>A125186310W_Data</vt:lpstr>
      <vt:lpstr>A125186310W_Latest</vt:lpstr>
      <vt:lpstr>A125186314F</vt:lpstr>
      <vt:lpstr>A125186314F_Data</vt:lpstr>
      <vt:lpstr>A125186314F_Latest</vt:lpstr>
      <vt:lpstr>A125186318R</vt:lpstr>
      <vt:lpstr>A125186318R_Data</vt:lpstr>
      <vt:lpstr>A125186318R_Latest</vt:lpstr>
      <vt:lpstr>A125186322F</vt:lpstr>
      <vt:lpstr>A125186322F_Data</vt:lpstr>
      <vt:lpstr>A125186322F_Latest</vt:lpstr>
      <vt:lpstr>A125186326R</vt:lpstr>
      <vt:lpstr>A125186326R_Data</vt:lpstr>
      <vt:lpstr>A125186326R_Latest</vt:lpstr>
      <vt:lpstr>A125186330F</vt:lpstr>
      <vt:lpstr>A125186330F_Data</vt:lpstr>
      <vt:lpstr>A125186330F_Latest</vt:lpstr>
      <vt:lpstr>A125186334R</vt:lpstr>
      <vt:lpstr>A125186334R_Data</vt:lpstr>
      <vt:lpstr>A125186334R_Latest</vt:lpstr>
      <vt:lpstr>A125186338X</vt:lpstr>
      <vt:lpstr>A125186338X_Data</vt:lpstr>
      <vt:lpstr>A125186338X_Latest</vt:lpstr>
      <vt:lpstr>A125186342R</vt:lpstr>
      <vt:lpstr>A125186342R_Data</vt:lpstr>
      <vt:lpstr>A125186342R_Latest</vt:lpstr>
      <vt:lpstr>A125186346X</vt:lpstr>
      <vt:lpstr>A125186346X_Data</vt:lpstr>
      <vt:lpstr>A125186346X_Latest</vt:lpstr>
      <vt:lpstr>A125186350R</vt:lpstr>
      <vt:lpstr>A125186350R_Data</vt:lpstr>
      <vt:lpstr>A125186350R_Latest</vt:lpstr>
      <vt:lpstr>A125186354X</vt:lpstr>
      <vt:lpstr>A125186354X_Data</vt:lpstr>
      <vt:lpstr>A125186354X_Latest</vt:lpstr>
      <vt:lpstr>A125186358J</vt:lpstr>
      <vt:lpstr>A125186358J_Data</vt:lpstr>
      <vt:lpstr>A125186358J_Latest</vt:lpstr>
      <vt:lpstr>A125186362X</vt:lpstr>
      <vt:lpstr>A125186362X_Data</vt:lpstr>
      <vt:lpstr>A125186362X_Latest</vt:lpstr>
      <vt:lpstr>A125187198A</vt:lpstr>
      <vt:lpstr>A125187198A_Data</vt:lpstr>
      <vt:lpstr>A125187198A_Latest</vt:lpstr>
      <vt:lpstr>A125187202F</vt:lpstr>
      <vt:lpstr>A125187202F_Data</vt:lpstr>
      <vt:lpstr>A125187202F_Latest</vt:lpstr>
      <vt:lpstr>A125187206R</vt:lpstr>
      <vt:lpstr>A125187206R_Data</vt:lpstr>
      <vt:lpstr>A125187206R_Latest</vt:lpstr>
      <vt:lpstr>A125187210F</vt:lpstr>
      <vt:lpstr>A125187210F_Data</vt:lpstr>
      <vt:lpstr>A125187210F_Latest</vt:lpstr>
      <vt:lpstr>A125187214R</vt:lpstr>
      <vt:lpstr>A125187214R_Data</vt:lpstr>
      <vt:lpstr>A125187214R_Latest</vt:lpstr>
      <vt:lpstr>A125187218X</vt:lpstr>
      <vt:lpstr>A125187218X_Data</vt:lpstr>
      <vt:lpstr>A125187218X_Latest</vt:lpstr>
      <vt:lpstr>A125187222R</vt:lpstr>
      <vt:lpstr>A125187222R_Data</vt:lpstr>
      <vt:lpstr>A125187222R_Latest</vt:lpstr>
      <vt:lpstr>A125187226X</vt:lpstr>
      <vt:lpstr>A125187226X_Data</vt:lpstr>
      <vt:lpstr>A125187226X_Latest</vt:lpstr>
      <vt:lpstr>A125187230R</vt:lpstr>
      <vt:lpstr>A125187230R_Data</vt:lpstr>
      <vt:lpstr>A125187230R_Latest</vt:lpstr>
      <vt:lpstr>A125187234X</vt:lpstr>
      <vt:lpstr>A125187234X_Data</vt:lpstr>
      <vt:lpstr>A125187234X_Latest</vt:lpstr>
      <vt:lpstr>A125187238J</vt:lpstr>
      <vt:lpstr>A125187238J_Data</vt:lpstr>
      <vt:lpstr>A125187238J_Latest</vt:lpstr>
      <vt:lpstr>A125187242X</vt:lpstr>
      <vt:lpstr>A125187242X_Data</vt:lpstr>
      <vt:lpstr>A125187242X_Latest</vt:lpstr>
      <vt:lpstr>A125187246J</vt:lpstr>
      <vt:lpstr>A125187246J_Data</vt:lpstr>
      <vt:lpstr>A125187246J_Latest</vt:lpstr>
      <vt:lpstr>A125187250X</vt:lpstr>
      <vt:lpstr>A125187250X_Data</vt:lpstr>
      <vt:lpstr>A125187250X_Latest</vt:lpstr>
      <vt:lpstr>A125187254J</vt:lpstr>
      <vt:lpstr>A125187254J_Data</vt:lpstr>
      <vt:lpstr>A125187254J_Latest</vt:lpstr>
      <vt:lpstr>A125187258T</vt:lpstr>
      <vt:lpstr>A125187258T_Data</vt:lpstr>
      <vt:lpstr>A125187258T_Latest</vt:lpstr>
      <vt:lpstr>A125187262J</vt:lpstr>
      <vt:lpstr>A125187262J_Data</vt:lpstr>
      <vt:lpstr>A125187262J_Latest</vt:lpstr>
      <vt:lpstr>A125187266T</vt:lpstr>
      <vt:lpstr>A125187266T_Data</vt:lpstr>
      <vt:lpstr>A125187266T_Latest</vt:lpstr>
      <vt:lpstr>A125187270J</vt:lpstr>
      <vt:lpstr>A125187270J_Data</vt:lpstr>
      <vt:lpstr>A125187270J_Latest</vt:lpstr>
      <vt:lpstr>A125187274T</vt:lpstr>
      <vt:lpstr>A125187274T_Data</vt:lpstr>
      <vt:lpstr>A125187274T_Latest</vt:lpstr>
      <vt:lpstr>A125187278A</vt:lpstr>
      <vt:lpstr>A125187278A_Data</vt:lpstr>
      <vt:lpstr>A125187278A_Latest</vt:lpstr>
      <vt:lpstr>A125187282T</vt:lpstr>
      <vt:lpstr>A125187282T_Data</vt:lpstr>
      <vt:lpstr>A125187282T_Latest</vt:lpstr>
      <vt:lpstr>A125187286A</vt:lpstr>
      <vt:lpstr>A125187286A_Data</vt:lpstr>
      <vt:lpstr>A125187286A_Latest</vt:lpstr>
      <vt:lpstr>A125187290T</vt:lpstr>
      <vt:lpstr>A125187290T_Data</vt:lpstr>
      <vt:lpstr>A125187290T_Latest</vt:lpstr>
      <vt:lpstr>A125187294A</vt:lpstr>
      <vt:lpstr>A125187294A_Data</vt:lpstr>
      <vt:lpstr>A125187294A_Latest</vt:lpstr>
      <vt:lpstr>A125187298K</vt:lpstr>
      <vt:lpstr>A125187298K_Data</vt:lpstr>
      <vt:lpstr>A125187298K_Latest</vt:lpstr>
      <vt:lpstr>A125188134J</vt:lpstr>
      <vt:lpstr>A125188134J_Data</vt:lpstr>
      <vt:lpstr>A125188134J_Latest</vt:lpstr>
      <vt:lpstr>A125188138T</vt:lpstr>
      <vt:lpstr>A125188138T_Data</vt:lpstr>
      <vt:lpstr>A125188138T_Latest</vt:lpstr>
      <vt:lpstr>A125188142J</vt:lpstr>
      <vt:lpstr>A125188142J_Data</vt:lpstr>
      <vt:lpstr>A125188142J_Latest</vt:lpstr>
      <vt:lpstr>A125188146T</vt:lpstr>
      <vt:lpstr>A125188146T_Data</vt:lpstr>
      <vt:lpstr>A125188146T_Latest</vt:lpstr>
      <vt:lpstr>A125188150J</vt:lpstr>
      <vt:lpstr>A125188150J_Data</vt:lpstr>
      <vt:lpstr>A125188150J_Latest</vt:lpstr>
      <vt:lpstr>A125188154T</vt:lpstr>
      <vt:lpstr>A125188154T_Data</vt:lpstr>
      <vt:lpstr>A125188154T_Latest</vt:lpstr>
      <vt:lpstr>A125188158A</vt:lpstr>
      <vt:lpstr>A125188158A_Data</vt:lpstr>
      <vt:lpstr>A125188158A_Latest</vt:lpstr>
      <vt:lpstr>A125188162T</vt:lpstr>
      <vt:lpstr>A125188162T_Data</vt:lpstr>
      <vt:lpstr>A125188162T_Latest</vt:lpstr>
      <vt:lpstr>A125188166A</vt:lpstr>
      <vt:lpstr>A125188166A_Data</vt:lpstr>
      <vt:lpstr>A125188166A_Latest</vt:lpstr>
      <vt:lpstr>A125188170T</vt:lpstr>
      <vt:lpstr>A125188170T_Data</vt:lpstr>
      <vt:lpstr>A125188170T_Latest</vt:lpstr>
      <vt:lpstr>A125188174A</vt:lpstr>
      <vt:lpstr>A125188174A_Data</vt:lpstr>
      <vt:lpstr>A125188174A_Latest</vt:lpstr>
      <vt:lpstr>A125188178K</vt:lpstr>
      <vt:lpstr>A125188178K_Data</vt:lpstr>
      <vt:lpstr>A125188178K_Latest</vt:lpstr>
      <vt:lpstr>A125188182A</vt:lpstr>
      <vt:lpstr>A125188182A_Data</vt:lpstr>
      <vt:lpstr>A125188182A_Latest</vt:lpstr>
      <vt:lpstr>A125188186K</vt:lpstr>
      <vt:lpstr>A125188186K_Data</vt:lpstr>
      <vt:lpstr>A125188186K_Latest</vt:lpstr>
      <vt:lpstr>A125188190A</vt:lpstr>
      <vt:lpstr>A125188190A_Data</vt:lpstr>
      <vt:lpstr>A125188190A_Latest</vt:lpstr>
      <vt:lpstr>A125188194K</vt:lpstr>
      <vt:lpstr>A125188194K_Data</vt:lpstr>
      <vt:lpstr>A125188194K_Latest</vt:lpstr>
      <vt:lpstr>A125188198V</vt:lpstr>
      <vt:lpstr>A125188198V_Data</vt:lpstr>
      <vt:lpstr>A125188198V_Latest</vt:lpstr>
      <vt:lpstr>A125188202X</vt:lpstr>
      <vt:lpstr>A125188202X_Data</vt:lpstr>
      <vt:lpstr>A125188202X_Latest</vt:lpstr>
      <vt:lpstr>A125188206J</vt:lpstr>
      <vt:lpstr>A125188206J_Data</vt:lpstr>
      <vt:lpstr>A125188206J_Latest</vt:lpstr>
      <vt:lpstr>A125188210X</vt:lpstr>
      <vt:lpstr>A125188210X_Data</vt:lpstr>
      <vt:lpstr>A125188210X_Latest</vt:lpstr>
      <vt:lpstr>A125188214J</vt:lpstr>
      <vt:lpstr>A125188214J_Data</vt:lpstr>
      <vt:lpstr>A125188214J_Latest</vt:lpstr>
      <vt:lpstr>A125188218T</vt:lpstr>
      <vt:lpstr>A125188218T_Data</vt:lpstr>
      <vt:lpstr>A125188218T_Latest</vt:lpstr>
      <vt:lpstr>A125188222J</vt:lpstr>
      <vt:lpstr>A125188222J_Data</vt:lpstr>
      <vt:lpstr>A125188222J_Latest</vt:lpstr>
      <vt:lpstr>A125188226T</vt:lpstr>
      <vt:lpstr>A125188226T_Data</vt:lpstr>
      <vt:lpstr>A125188226T_Latest</vt:lpstr>
      <vt:lpstr>A125188230J</vt:lpstr>
      <vt:lpstr>A125188230J_Data</vt:lpstr>
      <vt:lpstr>A125188230J_Latest</vt:lpstr>
      <vt:lpstr>A125188234T</vt:lpstr>
      <vt:lpstr>A125188234T_Data</vt:lpstr>
      <vt:lpstr>A125188234T_Latest</vt:lpstr>
      <vt:lpstr>A125189070A</vt:lpstr>
      <vt:lpstr>A125189070A_Data</vt:lpstr>
      <vt:lpstr>A125189070A_Latest</vt:lpstr>
      <vt:lpstr>A125189074K</vt:lpstr>
      <vt:lpstr>A125189074K_Data</vt:lpstr>
      <vt:lpstr>A125189074K_Latest</vt:lpstr>
      <vt:lpstr>A125189078V</vt:lpstr>
      <vt:lpstr>A125189078V_Data</vt:lpstr>
      <vt:lpstr>A125189078V_Latest</vt:lpstr>
      <vt:lpstr>A125189082K</vt:lpstr>
      <vt:lpstr>A125189082K_Data</vt:lpstr>
      <vt:lpstr>A125189082K_Latest</vt:lpstr>
      <vt:lpstr>A125189086V</vt:lpstr>
      <vt:lpstr>A125189086V_Data</vt:lpstr>
      <vt:lpstr>A125189086V_Latest</vt:lpstr>
      <vt:lpstr>A125189090K</vt:lpstr>
      <vt:lpstr>A125189090K_Data</vt:lpstr>
      <vt:lpstr>A125189090K_Latest</vt:lpstr>
      <vt:lpstr>A125189094V</vt:lpstr>
      <vt:lpstr>A125189094V_Data</vt:lpstr>
      <vt:lpstr>A125189094V_Latest</vt:lpstr>
      <vt:lpstr>A125189098C</vt:lpstr>
      <vt:lpstr>A125189098C_Data</vt:lpstr>
      <vt:lpstr>A125189098C_Latest</vt:lpstr>
      <vt:lpstr>A125189102J</vt:lpstr>
      <vt:lpstr>A125189102J_Data</vt:lpstr>
      <vt:lpstr>A125189102J_Latest</vt:lpstr>
      <vt:lpstr>A125189106T</vt:lpstr>
      <vt:lpstr>A125189106T_Data</vt:lpstr>
      <vt:lpstr>A125189106T_Latest</vt:lpstr>
      <vt:lpstr>A125189110J</vt:lpstr>
      <vt:lpstr>A125189110J_Data</vt:lpstr>
      <vt:lpstr>A125189110J_Latest</vt:lpstr>
      <vt:lpstr>A125189114T</vt:lpstr>
      <vt:lpstr>A125189114T_Data</vt:lpstr>
      <vt:lpstr>A125189114T_Latest</vt:lpstr>
      <vt:lpstr>A125189118A</vt:lpstr>
      <vt:lpstr>A125189118A_Data</vt:lpstr>
      <vt:lpstr>A125189118A_Latest</vt:lpstr>
      <vt:lpstr>A125189122T</vt:lpstr>
      <vt:lpstr>A125189122T_Data</vt:lpstr>
      <vt:lpstr>A125189122T_Latest</vt:lpstr>
      <vt:lpstr>A125189126A</vt:lpstr>
      <vt:lpstr>A125189126A_Data</vt:lpstr>
      <vt:lpstr>A125189126A_Latest</vt:lpstr>
      <vt:lpstr>A125189130T</vt:lpstr>
      <vt:lpstr>A125189130T_Data</vt:lpstr>
      <vt:lpstr>A125189130T_Latest</vt:lpstr>
      <vt:lpstr>A125189134A</vt:lpstr>
      <vt:lpstr>A125189134A_Data</vt:lpstr>
      <vt:lpstr>A125189134A_Latest</vt:lpstr>
      <vt:lpstr>A125189138K</vt:lpstr>
      <vt:lpstr>A125189138K_Data</vt:lpstr>
      <vt:lpstr>A125189138K_Latest</vt:lpstr>
      <vt:lpstr>A125189142A</vt:lpstr>
      <vt:lpstr>A125189142A_Data</vt:lpstr>
      <vt:lpstr>A125189142A_Latest</vt:lpstr>
      <vt:lpstr>A125189146K</vt:lpstr>
      <vt:lpstr>A125189146K_Data</vt:lpstr>
      <vt:lpstr>A125189146K_Latest</vt:lpstr>
      <vt:lpstr>A125189150A</vt:lpstr>
      <vt:lpstr>A125189150A_Data</vt:lpstr>
      <vt:lpstr>A125189150A_Latest</vt:lpstr>
      <vt:lpstr>A125189154K</vt:lpstr>
      <vt:lpstr>A125189154K_Data</vt:lpstr>
      <vt:lpstr>A125189154K_Latest</vt:lpstr>
      <vt:lpstr>A125189158V</vt:lpstr>
      <vt:lpstr>A125189158V_Data</vt:lpstr>
      <vt:lpstr>A125189158V_Latest</vt:lpstr>
      <vt:lpstr>A125189162K</vt:lpstr>
      <vt:lpstr>A125189162K_Data</vt:lpstr>
      <vt:lpstr>A125189162K_Latest</vt:lpstr>
      <vt:lpstr>A125189166V</vt:lpstr>
      <vt:lpstr>A125189166V_Data</vt:lpstr>
      <vt:lpstr>A125189166V_Latest</vt:lpstr>
      <vt:lpstr>A125189170K</vt:lpstr>
      <vt:lpstr>A125189170K_Data</vt:lpstr>
      <vt:lpstr>A125189170K_Latest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2022-03-30T06:40:05Z</dcterms:created>
  <dcterms:modified xsi:type="dcterms:W3CDTF">2022-03-30T06:44:10Z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2022-03-30T06:43:59Z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3dbe5d54-cb4f-46bb-9067-67e1f2d3fb94</vt:lpwstr>
  </property>
  <property fmtid="{D5CDD505-2E9C-101B-9397-08002B2CF9AE}" pid="8" name="MSIP_Label_c8e5a7ee-c283-40b0-98eb-fa437df4c031_ContentBits">
    <vt:lpwstr>0</vt:lpwstr>
  </property>
</Properties>
</file>